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que 1" sheetId="2" r:id="rId5"/>
    <sheet state="visible" name="que 2" sheetId="3" r:id="rId6"/>
    <sheet state="visible" name="que 3 ,5" sheetId="4" r:id="rId7"/>
    <sheet state="visible" name="que 4(1)" sheetId="5" r:id="rId8"/>
    <sheet state="visible" name="que 4(2)" sheetId="6" r:id="rId9"/>
    <sheet state="visible" name="que 4(3)" sheetId="7" r:id="rId10"/>
    <sheet state="visible" name="que 4(4)" sheetId="8" r:id="rId11"/>
    <sheet state="visible" name="que 6" sheetId="9" r:id="rId12"/>
    <sheet state="visible" name="Main Sheet" sheetId="10" r:id="rId13"/>
    <sheet state="visible" name="Home Town" sheetId="11" r:id="rId14"/>
    <sheet state="visible" name="Country" sheetId="12" r:id="rId15"/>
    <sheet state="visible" name="Position" sheetId="13" r:id="rId16"/>
    <sheet state="visible" name="DOB" sheetId="14" r:id="rId17"/>
    <sheet state="visible" name="Gender" sheetId="15" r:id="rId18"/>
  </sheets>
  <definedNames>
    <definedName hidden="1" localSheetId="10" name="_xlnm._FilterDatabase">'Home Town'!$A$1:$B$97</definedName>
  </definedNames>
  <calcPr/>
  <pivotCaches>
    <pivotCache cacheId="0" r:id="rId19"/>
    <pivotCache cacheId="1" r:id="rId20"/>
    <pivotCache cacheId="2" r:id="rId21"/>
  </pivotCaches>
</workbook>
</file>

<file path=xl/sharedStrings.xml><?xml version="1.0" encoding="utf-8"?>
<sst xmlns="http://schemas.openxmlformats.org/spreadsheetml/2006/main" count="1740" uniqueCount="456">
  <si>
    <t>S.No</t>
  </si>
  <si>
    <t>Questions</t>
  </si>
  <si>
    <t>What is the gender-wise distribution across Canada for each Position</t>
  </si>
  <si>
    <t>How many Female are from USA with Age &gt;40</t>
  </si>
  <si>
    <t>How many defence position Females from USA with BMI &gt;26</t>
  </si>
  <si>
    <t>Need PIVOT table for Canada &amp; USA for all positions Gender wise:
- Age (Avg, Min, Max)
- Height (Avg, Min, Max)
- Weight (Avg, Min, Max)
- BMI (Avg, Min, Max)</t>
  </si>
  <si>
    <t>What is the population % people with height &gt; 6 ft but BMI &lt; 22 both in Canada &amp; USA</t>
  </si>
  <si>
    <t>Which age people are more overweight?</t>
  </si>
  <si>
    <t>Any other observations</t>
  </si>
  <si>
    <t>Men</t>
  </si>
  <si>
    <t>Defence</t>
  </si>
  <si>
    <t>Forward</t>
  </si>
  <si>
    <t>Goalie</t>
  </si>
  <si>
    <t>Men Total</t>
  </si>
  <si>
    <t>Women</t>
  </si>
  <si>
    <t>Women Total</t>
  </si>
  <si>
    <t>Grand Total</t>
  </si>
  <si>
    <t>gender-wise distribution across Canada for each Position</t>
  </si>
  <si>
    <t>ID</t>
  </si>
  <si>
    <t>NameF</t>
  </si>
  <si>
    <t>NameL</t>
  </si>
  <si>
    <t>Home town</t>
  </si>
  <si>
    <t>Country</t>
  </si>
  <si>
    <t>Dob</t>
  </si>
  <si>
    <t>Today</t>
  </si>
  <si>
    <t>Age</t>
  </si>
  <si>
    <t>Gender</t>
  </si>
  <si>
    <t>Ans</t>
  </si>
  <si>
    <t>Alex</t>
  </si>
  <si>
    <t>Rigsby</t>
  </si>
  <si>
    <t>Amanda</t>
  </si>
  <si>
    <t>Kessel</t>
  </si>
  <si>
    <t>Pelkey</t>
  </si>
  <si>
    <t>Andrew</t>
  </si>
  <si>
    <t>Ebbett</t>
  </si>
  <si>
    <t>Ann-Renée</t>
  </si>
  <si>
    <t>Desbiens</t>
  </si>
  <si>
    <t>Bailey</t>
  </si>
  <si>
    <t>Bram</t>
  </si>
  <si>
    <t>Ben</t>
  </si>
  <si>
    <t>Scrivens</t>
  </si>
  <si>
    <t>Blayre</t>
  </si>
  <si>
    <t>Turnbull</t>
  </si>
  <si>
    <t>Bobby</t>
  </si>
  <si>
    <t>Butler</t>
  </si>
  <si>
    <t>Sanguinetti</t>
  </si>
  <si>
    <t>Brandon</t>
  </si>
  <si>
    <t>Kozun</t>
  </si>
  <si>
    <t>Maxwell</t>
  </si>
  <si>
    <t>Brian</t>
  </si>
  <si>
    <t>Gionta</t>
  </si>
  <si>
    <t>O'Neill</t>
  </si>
  <si>
    <t>Brianna</t>
  </si>
  <si>
    <t>Decker</t>
  </si>
  <si>
    <t>Brianne</t>
  </si>
  <si>
    <t>Jenner</t>
  </si>
  <si>
    <t>Brigette</t>
  </si>
  <si>
    <t>Lacquette</t>
  </si>
  <si>
    <t>Broc</t>
  </si>
  <si>
    <t>Little</t>
  </si>
  <si>
    <t>Cayla</t>
  </si>
  <si>
    <t>Barnes</t>
  </si>
  <si>
    <t>Chad</t>
  </si>
  <si>
    <t>Billins</t>
  </si>
  <si>
    <t>Kolarik</t>
  </si>
  <si>
    <t>Chay</t>
  </si>
  <si>
    <t>Genoway</t>
  </si>
  <si>
    <t>Chris</t>
  </si>
  <si>
    <t>Kelly</t>
  </si>
  <si>
    <t>Lee</t>
  </si>
  <si>
    <t>Bourque</t>
  </si>
  <si>
    <t>Christian</t>
  </si>
  <si>
    <t>Thomas</t>
  </si>
  <si>
    <t>Cody</t>
  </si>
  <si>
    <t>Goloubef</t>
  </si>
  <si>
    <t>Dani</t>
  </si>
  <si>
    <t>Cameranesi</t>
  </si>
  <si>
    <t>David</t>
  </si>
  <si>
    <t>Leggio</t>
  </si>
  <si>
    <t>Derek</t>
  </si>
  <si>
    <t>Roy</t>
  </si>
  <si>
    <t>Emily</t>
  </si>
  <si>
    <t>Clark</t>
  </si>
  <si>
    <t>Pfalzer</t>
  </si>
  <si>
    <t>Eric</t>
  </si>
  <si>
    <t>O’Dell</t>
  </si>
  <si>
    <t>Garrett</t>
  </si>
  <si>
    <t>Roe</t>
  </si>
  <si>
    <t>Geneviève</t>
  </si>
  <si>
    <t>Lacasse</t>
  </si>
  <si>
    <t>Gigi</t>
  </si>
  <si>
    <t>Marvin</t>
  </si>
  <si>
    <t>Gilbert</t>
  </si>
  <si>
    <t>Brulé</t>
  </si>
  <si>
    <t>Haley</t>
  </si>
  <si>
    <t>Irwin</t>
  </si>
  <si>
    <t>Skarupa</t>
  </si>
  <si>
    <t>Hannah</t>
  </si>
  <si>
    <t>Brandt</t>
  </si>
  <si>
    <t>Hilary</t>
  </si>
  <si>
    <t>Knight</t>
  </si>
  <si>
    <t>James</t>
  </si>
  <si>
    <t>Wisniewski</t>
  </si>
  <si>
    <t>Jennifer</t>
  </si>
  <si>
    <t>Wakefield</t>
  </si>
  <si>
    <t>Jillian</t>
  </si>
  <si>
    <t>Saulnier</t>
  </si>
  <si>
    <t>Jim</t>
  </si>
  <si>
    <t>Slater</t>
  </si>
  <si>
    <t>Jocelyne</t>
  </si>
  <si>
    <t>Larocque</t>
  </si>
  <si>
    <t>Lamoureux-Davidson</t>
  </si>
  <si>
    <t>John</t>
  </si>
  <si>
    <t>McCarthy</t>
  </si>
  <si>
    <t>Jonathan</t>
  </si>
  <si>
    <t>Blum</t>
  </si>
  <si>
    <t>Jordan</t>
  </si>
  <si>
    <t>Greenway</t>
  </si>
  <si>
    <t>Justin</t>
  </si>
  <si>
    <t>Peters</t>
  </si>
  <si>
    <t>Kacey</t>
  </si>
  <si>
    <t>Bellamy</t>
  </si>
  <si>
    <t>Kali</t>
  </si>
  <si>
    <t>Flanagan</t>
  </si>
  <si>
    <t>Karl</t>
  </si>
  <si>
    <t>Stollery</t>
  </si>
  <si>
    <t>Pannek</t>
  </si>
  <si>
    <t>Kendall</t>
  </si>
  <si>
    <t>Coyne</t>
  </si>
  <si>
    <t>Kevin</t>
  </si>
  <si>
    <t>Poulin</t>
  </si>
  <si>
    <t>Laura</t>
  </si>
  <si>
    <t>Stacey</t>
  </si>
  <si>
    <t>Fortino</t>
  </si>
  <si>
    <t>Lauriane</t>
  </si>
  <si>
    <t>Rougeau</t>
  </si>
  <si>
    <t>Stecklein</t>
  </si>
  <si>
    <t>Linden</t>
  </si>
  <si>
    <t>Vey</t>
  </si>
  <si>
    <t>Maddie</t>
  </si>
  <si>
    <t>Rooney</t>
  </si>
  <si>
    <t>Marc-Andre</t>
  </si>
  <si>
    <t>Gragnani</t>
  </si>
  <si>
    <t>Marie-Philip</t>
  </si>
  <si>
    <t>Mark</t>
  </si>
  <si>
    <t>Arcobello</t>
  </si>
  <si>
    <t>Mason</t>
  </si>
  <si>
    <t>Raymond</t>
  </si>
  <si>
    <t>Mat</t>
  </si>
  <si>
    <t>Robinson</t>
  </si>
  <si>
    <t>Matt</t>
  </si>
  <si>
    <t>Gilroy</t>
  </si>
  <si>
    <t>Maxim</t>
  </si>
  <si>
    <t>Lapierre</t>
  </si>
  <si>
    <t>Noreau</t>
  </si>
  <si>
    <t>Meaghan</t>
  </si>
  <si>
    <t>Mikkelson</t>
  </si>
  <si>
    <t>Megan</t>
  </si>
  <si>
    <t>Keller</t>
  </si>
  <si>
    <t>Meghan</t>
  </si>
  <si>
    <t>Agosta</t>
  </si>
  <si>
    <t>Duggan</t>
  </si>
  <si>
    <t>Mélodie</t>
  </si>
  <si>
    <t>Daoust</t>
  </si>
  <si>
    <t>Monique</t>
  </si>
  <si>
    <t>Lamoureux-Morando</t>
  </si>
  <si>
    <t>Natalie</t>
  </si>
  <si>
    <t>Spooner</t>
  </si>
  <si>
    <t>Nicole</t>
  </si>
  <si>
    <t>Hensley</t>
  </si>
  <si>
    <t>Noah</t>
  </si>
  <si>
    <t>Welch</t>
  </si>
  <si>
    <t>Quinton</t>
  </si>
  <si>
    <t>Howden</t>
  </si>
  <si>
    <t>Rebecca</t>
  </si>
  <si>
    <t>Johnston</t>
  </si>
  <si>
    <t>Renata</t>
  </si>
  <si>
    <t>Fast</t>
  </si>
  <si>
    <t>René</t>
  </si>
  <si>
    <t>Rob</t>
  </si>
  <si>
    <t>Klinkhammer</t>
  </si>
  <si>
    <t>Ryan</t>
  </si>
  <si>
    <t>Donato</t>
  </si>
  <si>
    <t>Gunderson</t>
  </si>
  <si>
    <t>Stoa</t>
  </si>
  <si>
    <t>Zapolski</t>
  </si>
  <si>
    <t>Sarah</t>
  </si>
  <si>
    <t>Nurse</t>
  </si>
  <si>
    <t>Shannon</t>
  </si>
  <si>
    <t>Szabados</t>
  </si>
  <si>
    <t>Sidney</t>
  </si>
  <si>
    <t>Morin</t>
  </si>
  <si>
    <t>Stefan</t>
  </si>
  <si>
    <t>Elliott</t>
  </si>
  <si>
    <t>Troy</t>
  </si>
  <si>
    <t>Terry</t>
  </si>
  <si>
    <t>Will</t>
  </si>
  <si>
    <t>Borgen</t>
  </si>
  <si>
    <t>Wojtek</t>
  </si>
  <si>
    <t>Wolski</t>
  </si>
  <si>
    <t>Weight in Pounds</t>
  </si>
  <si>
    <t>Height</t>
  </si>
  <si>
    <t>ht</t>
  </si>
  <si>
    <t>m</t>
  </si>
  <si>
    <t>m2</t>
  </si>
  <si>
    <t>kg</t>
  </si>
  <si>
    <t>BMI</t>
  </si>
  <si>
    <t>Prov</t>
  </si>
  <si>
    <t>Home Towm</t>
  </si>
  <si>
    <t>Position</t>
  </si>
  <si>
    <t>Ans 3</t>
  </si>
  <si>
    <t>Ans 5</t>
  </si>
  <si>
    <t>5'7</t>
  </si>
  <si>
    <t>Wis.</t>
  </si>
  <si>
    <t>QUE 3</t>
  </si>
  <si>
    <t>5'5</t>
  </si>
  <si>
    <t>defence position Females from USA with BMI &gt;26</t>
  </si>
  <si>
    <t>5'3</t>
  </si>
  <si>
    <t>Vt.</t>
  </si>
  <si>
    <t>5'9</t>
  </si>
  <si>
    <t>B.C.</t>
  </si>
  <si>
    <t>QUE 5</t>
  </si>
  <si>
    <t>Que.</t>
  </si>
  <si>
    <t>T</t>
  </si>
  <si>
    <t>5'8</t>
  </si>
  <si>
    <t>Man.</t>
  </si>
  <si>
    <t>14.58% of poulation people with height &gt; 6 ft but BMI &lt; 22 both in Canada &amp; USA</t>
  </si>
  <si>
    <t>6'2</t>
  </si>
  <si>
    <t>Alta.</t>
  </si>
  <si>
    <t>N.S.</t>
  </si>
  <si>
    <t>6'0</t>
  </si>
  <si>
    <t>Mass.</t>
  </si>
  <si>
    <t>N.C.</t>
  </si>
  <si>
    <t>6'1</t>
  </si>
  <si>
    <t>Fla.</t>
  </si>
  <si>
    <t>N.Y.</t>
  </si>
  <si>
    <t>Pa.</t>
  </si>
  <si>
    <t>5'4</t>
  </si>
  <si>
    <t>Ont.</t>
  </si>
  <si>
    <t>5'6</t>
  </si>
  <si>
    <t>N.H.</t>
  </si>
  <si>
    <t>5'1</t>
  </si>
  <si>
    <t>Calif.</t>
  </si>
  <si>
    <t>5'10</t>
  </si>
  <si>
    <t>Mich.</t>
  </si>
  <si>
    <t>5'11</t>
  </si>
  <si>
    <t>Minn.</t>
  </si>
  <si>
    <t>Sask.</t>
  </si>
  <si>
    <t>Va.</t>
  </si>
  <si>
    <t>Md.</t>
  </si>
  <si>
    <t>Idaho</t>
  </si>
  <si>
    <t>N.D.</t>
  </si>
  <si>
    <t>6'5</t>
  </si>
  <si>
    <t>5'2</t>
  </si>
  <si>
    <t>Ill.</t>
  </si>
  <si>
    <t>6'3</t>
  </si>
  <si>
    <t>Conn.</t>
  </si>
  <si>
    <t>Colo.</t>
  </si>
  <si>
    <t>6'4</t>
  </si>
  <si>
    <t>Need PIVOT table for Canada &amp; USA for all positions Gender wise:</t>
  </si>
  <si>
    <t>age (Avg, Min, Max)</t>
  </si>
  <si>
    <t>height in m (Avg, Min, Max)</t>
  </si>
  <si>
    <t>wt (Avg, Min, Max)</t>
  </si>
  <si>
    <t>is the avg age having overweight</t>
  </si>
  <si>
    <t>(All)</t>
  </si>
  <si>
    <t>Row Labels</t>
  </si>
  <si>
    <t>Average of agedecimal</t>
  </si>
  <si>
    <t>bim</t>
  </si>
  <si>
    <t>DOB</t>
  </si>
  <si>
    <t>today</t>
  </si>
  <si>
    <t>agedecimal</t>
  </si>
  <si>
    <t>Hometown</t>
  </si>
  <si>
    <t>Delafield</t>
  </si>
  <si>
    <t>Madison</t>
  </si>
  <si>
    <t>Montpelier</t>
  </si>
  <si>
    <t>Vernon</t>
  </si>
  <si>
    <t>La Malbaie</t>
  </si>
  <si>
    <t>St. Anne</t>
  </si>
  <si>
    <t>Spruce Grove</t>
  </si>
  <si>
    <t>Stellarton</t>
  </si>
  <si>
    <t>Marlborough</t>
  </si>
  <si>
    <t>Wilmington</t>
  </si>
  <si>
    <t>Calgary</t>
  </si>
  <si>
    <t>Winter Park</t>
  </si>
  <si>
    <t>Rochester</t>
  </si>
  <si>
    <t>Yardley</t>
  </si>
  <si>
    <t>Dousman</t>
  </si>
  <si>
    <t>Oakville</t>
  </si>
  <si>
    <t>Mallard</t>
  </si>
  <si>
    <t>Rindge</t>
  </si>
  <si>
    <t>Eastvale</t>
  </si>
  <si>
    <t>Marysville</t>
  </si>
  <si>
    <t>Abington</t>
  </si>
  <si>
    <t>Morden</t>
  </si>
  <si>
    <t>Toronto</t>
  </si>
  <si>
    <t>MacTier</t>
  </si>
  <si>
    <t>North Reading</t>
  </si>
  <si>
    <t>Plymouth</t>
  </si>
  <si>
    <t>Buffalo</t>
  </si>
  <si>
    <t>Rockland</t>
  </si>
  <si>
    <t>Saskatoon</t>
  </si>
  <si>
    <t>Ottawa</t>
  </si>
  <si>
    <t>Vienna</t>
  </si>
  <si>
    <t>Kingston</t>
  </si>
  <si>
    <t>Warroad</t>
  </si>
  <si>
    <t>Vancouver</t>
  </si>
  <si>
    <t>Thunder Bay</t>
  </si>
  <si>
    <t>Rockville</t>
  </si>
  <si>
    <t>Vadnais Heights</t>
  </si>
  <si>
    <t>Sun Valley</t>
  </si>
  <si>
    <t>Canton</t>
  </si>
  <si>
    <t>Pickering</t>
  </si>
  <si>
    <t>Halifax</t>
  </si>
  <si>
    <t>Lapeer</t>
  </si>
  <si>
    <t>Ste. Anne</t>
  </si>
  <si>
    <t>Grand Forks</t>
  </si>
  <si>
    <t>Boston</t>
  </si>
  <si>
    <t>Ladera Ranch</t>
  </si>
  <si>
    <t>Blyth</t>
  </si>
  <si>
    <t>Westfield</t>
  </si>
  <si>
    <t>Burlington</t>
  </si>
  <si>
    <t>Camrose</t>
  </si>
  <si>
    <t>Palos Heights</t>
  </si>
  <si>
    <t>Montreal</t>
  </si>
  <si>
    <t>Kleinburg</t>
  </si>
  <si>
    <t>Hamilton</t>
  </si>
  <si>
    <t>Beaconsfield</t>
  </si>
  <si>
    <t>Roseville</t>
  </si>
  <si>
    <t>Wakaw</t>
  </si>
  <si>
    <t>Andover</t>
  </si>
  <si>
    <t>L’Île-Bizard</t>
  </si>
  <si>
    <t>Beauceville</t>
  </si>
  <si>
    <t>Milford</t>
  </si>
  <si>
    <t>Cochrane</t>
  </si>
  <si>
    <t>Bellmore</t>
  </si>
  <si>
    <t>Brossard</t>
  </si>
  <si>
    <t>St. Albert</t>
  </si>
  <si>
    <t>Farmington</t>
  </si>
  <si>
    <t>Ruthven</t>
  </si>
  <si>
    <t>Danvers</t>
  </si>
  <si>
    <t>Valleyfield</t>
  </si>
  <si>
    <t>Scarborough</t>
  </si>
  <si>
    <t>Lakewood</t>
  </si>
  <si>
    <t>Brighton</t>
  </si>
  <si>
    <t>Oakbank</t>
  </si>
  <si>
    <t>Sudbury</t>
  </si>
  <si>
    <t>Lac La Biche</t>
  </si>
  <si>
    <t>Lethbridge</t>
  </si>
  <si>
    <t>Scituate</t>
  </si>
  <si>
    <t>Bensalem</t>
  </si>
  <si>
    <t>Bloomington</t>
  </si>
  <si>
    <t>Erie</t>
  </si>
  <si>
    <t>Edmonton</t>
  </si>
  <si>
    <t>Minnetonka</t>
  </si>
  <si>
    <t>Highlands Ranch</t>
  </si>
  <si>
    <t>Moorhead</t>
  </si>
  <si>
    <t>USA</t>
  </si>
  <si>
    <t>Canada</t>
  </si>
  <si>
    <t>Name</t>
  </si>
  <si>
    <t>Pos</t>
  </si>
  <si>
    <t>Alex Rigsby</t>
  </si>
  <si>
    <t>Amanda Kessel</t>
  </si>
  <si>
    <t>Amanda Pelkey</t>
  </si>
  <si>
    <t>Andrew Ebbett</t>
  </si>
  <si>
    <t>Ann-Renée Desbiens</t>
  </si>
  <si>
    <t>Bailey Bram</t>
  </si>
  <si>
    <t>Ben Scrivens</t>
  </si>
  <si>
    <t>Blayre Turnbull</t>
  </si>
  <si>
    <t>Bobby Butler</t>
  </si>
  <si>
    <t>Bobby Sanguinetti</t>
  </si>
  <si>
    <t>Brandon Kozun</t>
  </si>
  <si>
    <t>Brandon Maxwell</t>
  </si>
  <si>
    <t>Brian Gionta</t>
  </si>
  <si>
    <t>Brian O'Neill</t>
  </si>
  <si>
    <t>Brianna Decker</t>
  </si>
  <si>
    <t>Brianne Jenner</t>
  </si>
  <si>
    <t>Brigette Lacquette</t>
  </si>
  <si>
    <t>Broc Little</t>
  </si>
  <si>
    <t>Cayla Barnes</t>
  </si>
  <si>
    <t>Chad Billins</t>
  </si>
  <si>
    <t>Chad Kolarik</t>
  </si>
  <si>
    <t>Chay Genoway</t>
  </si>
  <si>
    <t>Chris Kelly</t>
  </si>
  <si>
    <t>Chris Lee</t>
  </si>
  <si>
    <t>Chris Bourque</t>
  </si>
  <si>
    <t>Christian Thomas</t>
  </si>
  <si>
    <t>Cody Goloubef</t>
  </si>
  <si>
    <t>Dani Cameranesi</t>
  </si>
  <si>
    <t>David Leggio</t>
  </si>
  <si>
    <t>Derek Roy</t>
  </si>
  <si>
    <t>Emily Clark</t>
  </si>
  <si>
    <t>Emily Pfalzer</t>
  </si>
  <si>
    <t>Eric O’Dell</t>
  </si>
  <si>
    <t>Garrett Roe</t>
  </si>
  <si>
    <t>Geneviève Lacasse</t>
  </si>
  <si>
    <t>Gigi Marvin</t>
  </si>
  <si>
    <t>Gilbert Brulé</t>
  </si>
  <si>
    <t>Haley Irwin</t>
  </si>
  <si>
    <t>Haley Skarupa</t>
  </si>
  <si>
    <t>Hannah Brandt</t>
  </si>
  <si>
    <t>Hilary Knight</t>
  </si>
  <si>
    <t>James Wisniewski</t>
  </si>
  <si>
    <t>Jennifer Wakefield</t>
  </si>
  <si>
    <t>Jillian Saulnier</t>
  </si>
  <si>
    <t>Jim Slater</t>
  </si>
  <si>
    <t>Jocelyne Larocque</t>
  </si>
  <si>
    <t>Jocelyne Lamoureux-Davidson</t>
  </si>
  <si>
    <t>John McCarthy</t>
  </si>
  <si>
    <t>Jonathan Blum</t>
  </si>
  <si>
    <t>Jordan Greenway</t>
  </si>
  <si>
    <t>Justin Peters</t>
  </si>
  <si>
    <t>Kacey Bellamy</t>
  </si>
  <si>
    <t>Kali Flanagan</t>
  </si>
  <si>
    <t>Karl Stollery</t>
  </si>
  <si>
    <t>Kelly Pannek</t>
  </si>
  <si>
    <t>Kendall Coyne</t>
  </si>
  <si>
    <t>Kevin Poulin</t>
  </si>
  <si>
    <t>Laura Stacey</t>
  </si>
  <si>
    <t>Laura Fortino</t>
  </si>
  <si>
    <t>Lauriane Rougeau</t>
  </si>
  <si>
    <t>Lee Stecklein</t>
  </si>
  <si>
    <t>Linden Vey</t>
  </si>
  <si>
    <t>Maddie Rooney</t>
  </si>
  <si>
    <t>Marc-Andre Gragnani</t>
  </si>
  <si>
    <t>Marie-Philip Poulin</t>
  </si>
  <si>
    <t>Mark Arcobello</t>
  </si>
  <si>
    <t>Mason Raymond</t>
  </si>
  <si>
    <t>Mat Robinson</t>
  </si>
  <si>
    <t>Matt Gilroy</t>
  </si>
  <si>
    <t>Maxim Lapierre</t>
  </si>
  <si>
    <t>Maxim Noreau</t>
  </si>
  <si>
    <t>Meaghan Mikkelson</t>
  </si>
  <si>
    <t>Megan Keller</t>
  </si>
  <si>
    <t>Meghan Agosta</t>
  </si>
  <si>
    <t>Meghan Duggan</t>
  </si>
  <si>
    <t>Mélodie Daoust</t>
  </si>
  <si>
    <t>Monique Lamoureux-Morando</t>
  </si>
  <si>
    <t>Natalie Spooner</t>
  </si>
  <si>
    <t>Nicole Hensley</t>
  </si>
  <si>
    <t>Noah Welch</t>
  </si>
  <si>
    <t>Quinton Howden</t>
  </si>
  <si>
    <t>Rebecca Johnston</t>
  </si>
  <si>
    <t>Renata Fast</t>
  </si>
  <si>
    <t>René Bourque</t>
  </si>
  <si>
    <t>Rob Klinkhammer</t>
  </si>
  <si>
    <t>Ryan Donato</t>
  </si>
  <si>
    <t>Ryan Gunderson</t>
  </si>
  <si>
    <t>Ryan Stoa</t>
  </si>
  <si>
    <t>Ryan Zapolski</t>
  </si>
  <si>
    <t>Sarah Nurse</t>
  </si>
  <si>
    <t>Shannon Szabados</t>
  </si>
  <si>
    <t>Sidney Morin</t>
  </si>
  <si>
    <t>Stefan Elliott</t>
  </si>
  <si>
    <t>Troy Terry</t>
  </si>
  <si>
    <t>Will Borgen</t>
  </si>
  <si>
    <t>Wojtek Wolski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</si>
</sst>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/>
      </left>
      <right/>
      <top style="thin">
        <color/>
      </top>
      <bottom/>
    </border>
    <border>
      <left/>
      <right/>
      <top style="thin">
        <color/>
      </top>
      <bottom/>
    </border>
    <border>
      <left/>
      <right/>
      <top/>
      <bottom/>
    </border>
    <border>
      <left style="thin">
        <color/>
      </left>
      <top style="thin">
        <color/>
      </top>
    </border>
    <border>
      <top style="thin">
        <color/>
      </top>
    </border>
    <border>
      <left style="thin">
        <color/>
      </left>
      <top style="thin">
        <color/>
      </top>
      <bottom style="thin">
        <color/>
      </bottom>
    </border>
    <border>
      <top style="thin">
        <color/>
      </top>
      <bottom style="thin">
        <color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horizontal="left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14" xfId="0" applyFont="1" applyNumberFormat="1"/>
    <xf borderId="6" fillId="0" fontId="2" numFmtId="0" xfId="0" applyBorder="1" applyFont="1"/>
    <xf borderId="7" fillId="0" fontId="2" numFmtId="0" xfId="0" applyBorder="1" applyFont="1"/>
    <xf borderId="2" fillId="0" fontId="1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3" fillId="2" fontId="2" numFmtId="0" xfId="0" applyBorder="1" applyFill="1" applyFont="1"/>
    <xf borderId="0" fillId="0" fontId="2" numFmtId="10" xfId="0" applyFont="1" applyNumberFormat="1"/>
    <xf borderId="7" fillId="0" fontId="2" numFmtId="0" xfId="0" applyAlignment="1" applyBorder="1" applyFont="1">
      <alignment horizontal="center"/>
    </xf>
    <xf borderId="3" fillId="2" fontId="2" numFmtId="0" xfId="0" applyAlignment="1" applyBorder="1" applyFont="1">
      <alignment horizontal="left"/>
    </xf>
    <xf borderId="3" fillId="0" fontId="1" numFmtId="14" xfId="0" applyBorder="1" applyFont="1" applyNumberFormat="1"/>
    <xf borderId="5" fillId="0" fontId="2" numFmtId="14" xfId="0" applyBorder="1" applyFont="1" applyNumberFormat="1"/>
    <xf borderId="7" fillId="0" fontId="2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3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97" sheet="Main Sheet"/>
  </cacheSource>
  <cacheFields>
    <cacheField name="ID" numFmtId="0">
      <sharedItems containsSemiMixedTypes="0" containsString="0" containsNumber="1" containsInteger="1">
        <n v="68.0"/>
        <n v="59.0"/>
        <n v="66.0"/>
        <n v="32.0"/>
        <n v="23.0"/>
        <n v="7.0"/>
        <n v="46.0"/>
        <n v="14.0"/>
        <n v="77.0"/>
        <n v="90.0"/>
        <n v="29.0"/>
        <n v="86.0"/>
        <n v="80.0"/>
        <n v="88.0"/>
        <n v="54.0"/>
        <n v="8.0"/>
        <n v="16.0"/>
        <n v="85.0"/>
        <n v="49.0"/>
        <n v="73.0"/>
        <n v="83.0"/>
        <n v="40.0"/>
        <n v="27.0"/>
        <n v="39.0"/>
        <n v="76.0"/>
        <n v="37.0"/>
        <n v="43.0"/>
        <n v="52.0"/>
        <n v="84.0"/>
        <n v="26.0"/>
        <n v="12.0"/>
        <n v="67.0"/>
        <n v="34.0"/>
        <n v="89.0"/>
        <n v="22.0"/>
        <n v="63.0"/>
        <n v="24.0"/>
        <n v="10.0"/>
        <n v="70.0"/>
        <n v="51.0"/>
        <n v="60.0"/>
        <n v="95.0"/>
        <n v="4.0"/>
        <n v="5.0"/>
        <n v="91.0"/>
        <n v="15.0"/>
        <n v="61.0"/>
        <n v="87.0"/>
        <n v="74.0"/>
        <n v="81.0"/>
        <n v="48.0"/>
        <n v="50.0"/>
        <n v="56.0"/>
        <n v="38.0"/>
        <n v="65.0"/>
        <n v="53.0"/>
        <n v="47.0"/>
        <n v="3.0"/>
        <n v="18.0"/>
        <n v="17.0"/>
        <n v="71.0"/>
        <n v="36.0"/>
        <n v="69.0"/>
        <n v="41.0"/>
        <n v="13.0"/>
        <n v="72.0"/>
        <n v="33.0"/>
        <n v="44.0"/>
        <n v="79.0"/>
        <n v="35.0"/>
        <n v="45.0"/>
        <n v="19.0"/>
        <n v="58.0"/>
        <n v="1.0"/>
        <n v="55.0"/>
        <n v="6.0"/>
        <n v="62.0"/>
        <n v="11.0"/>
        <n v="57.0"/>
        <n v="94.0"/>
        <n v="30.0"/>
        <n v="2.0"/>
        <n v="20.0"/>
        <n v="31.0"/>
        <n v="28.0"/>
        <n v="78.0"/>
        <n v="82.0"/>
        <n v="92.0"/>
        <n v="96.0"/>
        <n v="9.0"/>
        <n v="21.0"/>
        <n v="64.0"/>
        <n v="42.0"/>
        <n v="93.0"/>
        <n v="75.0"/>
        <n v="25.0"/>
      </sharedItems>
    </cacheField>
    <cacheField name="NameF" numFmtId="0">
      <sharedItems>
        <s v="Alex"/>
        <s v="Amanda"/>
        <s v="Andrew"/>
        <s v="Ann-Renée"/>
        <s v="Bailey"/>
        <s v="Ben"/>
        <s v="Blayre"/>
        <s v="Bobby"/>
        <s v="Brandon"/>
        <s v="Brian"/>
        <s v="Brianna"/>
        <s v="Brianne"/>
        <s v="Brigette"/>
        <s v="Broc"/>
        <s v="Cayla"/>
        <s v="Chad"/>
        <s v="Chay"/>
        <s v="Chris"/>
        <s v="Christian"/>
        <s v="Cody"/>
        <s v="Dani"/>
        <s v="David"/>
        <s v="Derek"/>
        <s v="Emily"/>
        <s v="Eric"/>
        <s v="Garrett"/>
        <s v="Geneviève"/>
        <s v="Gigi"/>
        <s v="Gilbert"/>
        <s v="Haley"/>
        <s v="Hannah"/>
        <s v="Hilary"/>
        <s v="James"/>
        <s v="Jennifer"/>
        <s v="Jillian"/>
        <s v="Jim"/>
        <s v="Jocelyne"/>
        <s v="John"/>
        <s v="Jonathan"/>
        <s v="Jordan"/>
        <s v="Justin"/>
        <s v="Kacey"/>
        <s v="Kali"/>
        <s v="Karl"/>
        <s v="Kelly"/>
        <s v="Kendall"/>
        <s v="Kevin"/>
        <s v="Laura"/>
        <s v="Lauriane"/>
        <s v="Lee"/>
        <s v="Linden"/>
        <s v="Maddie"/>
        <s v="Marc-Andre"/>
        <s v="Marie-Philip"/>
        <s v="Mark"/>
        <s v="Mason"/>
        <s v="Mat"/>
        <s v="Matt"/>
        <s v="Maxim"/>
        <s v="Meaghan"/>
        <s v="Megan"/>
        <s v="Meghan"/>
        <s v="Mélodie"/>
        <s v="Monique"/>
        <s v="Natalie"/>
        <s v="Nicole"/>
        <s v="Noah"/>
        <s v="Quinton"/>
        <s v="Rebecca"/>
        <s v="Renata"/>
        <s v="René"/>
        <s v="Rob"/>
        <s v="Ryan"/>
        <s v="Sarah"/>
        <s v="Shannon"/>
        <s v="Sidney"/>
        <s v="Stefan"/>
        <s v="Troy"/>
        <s v="Will"/>
        <s v="Wojtek"/>
      </sharedItems>
    </cacheField>
    <cacheField name="NameL" numFmtId="0">
      <sharedItems>
        <s v="Rigsby"/>
        <s v="Kessel"/>
        <s v="Pelkey"/>
        <s v="Ebbett"/>
        <s v="Desbiens"/>
        <s v="Bram"/>
        <s v="Scrivens"/>
        <s v="Turnbull"/>
        <s v="Butler"/>
        <s v="Sanguinetti"/>
        <s v="Kozun"/>
        <s v="Maxwell"/>
        <s v="Gionta"/>
        <s v="O'Neill"/>
        <s v="Decker"/>
        <s v="Jenner"/>
        <s v="Lacquette"/>
        <s v="Little"/>
        <s v="Barnes"/>
        <s v="Billins"/>
        <s v="Kolarik"/>
        <s v="Genoway"/>
        <s v="Kelly"/>
        <s v="Lee"/>
        <s v="Bourque"/>
        <s v="Thomas"/>
        <s v="Goloubef"/>
        <s v="Cameranesi"/>
        <s v="Leggio"/>
        <s v="Roy"/>
        <s v="Clark"/>
        <s v="Pfalzer"/>
        <s v="O’Dell"/>
        <s v="Roe"/>
        <s v="Lacasse"/>
        <s v="Marvin"/>
        <s v="Brulé"/>
        <s v="Irwin"/>
        <s v="Skarupa"/>
        <s v="Brandt"/>
        <s v="Knight"/>
        <s v="Wisniewski"/>
        <s v="Wakefield"/>
        <s v="Saulnier"/>
        <s v="Slater"/>
        <s v="Larocque"/>
        <s v="Lamoureux-Davidson"/>
        <s v="McCarthy"/>
        <s v="Blum"/>
        <s v="Greenway"/>
        <s v="Peters"/>
        <s v="Bellamy"/>
        <s v="Flanagan"/>
        <s v="Stollery"/>
        <s v="Pannek"/>
        <s v="Coyne"/>
        <s v="Poulin"/>
        <s v="Stacey"/>
        <s v="Fortino"/>
        <s v="Rougeau"/>
        <s v="Stecklein"/>
        <s v="Vey"/>
        <s v="Rooney"/>
        <s v="Gragnani"/>
        <s v="Arcobello"/>
        <s v="Raymond"/>
        <s v="Robinson"/>
        <s v="Gilroy"/>
        <s v="Lapierre"/>
        <s v="Noreau"/>
        <s v="Mikkelson"/>
        <s v="Keller"/>
        <s v="Agosta"/>
        <s v="Duggan"/>
        <s v="Daoust"/>
        <s v="Lamoureux-Morando"/>
        <s v="Spooner"/>
        <s v="Hensley"/>
        <s v="Welch"/>
        <s v="Howden"/>
        <s v="Johnston"/>
        <s v="Fast"/>
        <s v="Klinkhammer"/>
        <s v="Donato"/>
        <s v="Gunderson"/>
        <s v="Stoa"/>
        <s v="Zapolski"/>
        <s v="Nurse"/>
        <s v="Szabados"/>
        <s v="Morin"/>
        <s v="Elliott"/>
        <s v="Terry"/>
        <s v="Borgen"/>
        <s v="Wolski"/>
      </sharedItems>
    </cacheField>
    <cacheField name="Weight in Pounds" numFmtId="0">
      <sharedItems containsSemiMixedTypes="0" containsString="0" containsNumber="1" containsInteger="1">
        <n v="150.0"/>
        <n v="136.0"/>
        <n v="135.0"/>
        <n v="176.0"/>
        <n v="160.0"/>
        <n v="181.0"/>
        <n v="155.0"/>
        <n v="189.0"/>
        <n v="190.0"/>
        <n v="170.0"/>
        <n v="196.0"/>
        <n v="175.0"/>
        <n v="174.0"/>
        <n v="156.0"/>
        <n v="180.0"/>
        <n v="145.0"/>
        <n v="185.0"/>
        <n v="194.0"/>
        <n v="187.0"/>
        <n v="200.0"/>
        <n v="148.0"/>
        <n v="130.0"/>
        <n v="125.0"/>
        <n v="201.0"/>
        <n v="178.0"/>
        <n v="159.0"/>
        <n v="140.0"/>
        <n v="205.0"/>
        <n v="172.0"/>
        <n v="144.0"/>
        <n v="139.0"/>
        <n v="195.0"/>
        <n v="235.0"/>
        <n v="210.0"/>
        <n v="142.0"/>
        <n v="165.0"/>
        <n v="123.0"/>
        <n v="137.0"/>
        <n v="167.0"/>
        <n v="179.0"/>
        <n v="216.0"/>
        <n v="198.0"/>
        <n v="164.0"/>
        <n v="147.0"/>
        <n v="215.0"/>
        <n v="214.0"/>
        <n v="203.0"/>
        <n v="146.0"/>
        <n v="220.0"/>
      </sharedItems>
    </cacheField>
    <cacheField name="Height" numFmtId="0">
      <sharedItems>
        <s v="5'7"/>
        <s v="5'5"/>
        <s v="5'3"/>
        <s v="5'9"/>
        <s v="5'8"/>
        <s v="6'2"/>
        <s v="6'0"/>
        <s v="6'1"/>
        <s v="5'4"/>
        <s v="5'6"/>
        <s v="5'1"/>
        <s v="5'10"/>
        <s v="5'11"/>
        <s v="6'5"/>
        <s v="5'2"/>
        <s v="6'3"/>
        <s v="6'4"/>
      </sharedItems>
    </cacheField>
    <cacheField name="m" numFmtId="0">
      <sharedItems containsSemiMixedTypes="0" containsString="0" containsNumber="1">
        <n v="1.73736"/>
        <n v="1.6764"/>
        <n v="1.61544"/>
        <n v="1.79832"/>
        <n v="1.76784"/>
        <n v="1.88976"/>
        <n v="1.8288"/>
        <n v="1.85928"/>
        <n v="1.64592"/>
        <n v="1.70688"/>
        <n v="1.55448"/>
        <n v="1.557528"/>
        <n v="1.9812"/>
        <n v="1.58496"/>
        <n v="1.92024"/>
        <n v="1.95072"/>
      </sharedItems>
    </cacheField>
    <cacheField name="m2" numFmtId="0">
      <sharedItems containsSemiMixedTypes="0" containsString="0" containsNumber="1">
        <n v="3.0184197696"/>
        <n v="2.8103169599999998"/>
        <n v="2.6096463936"/>
        <n v="3.2339548224"/>
        <n v="3.1252582656000003"/>
        <n v="3.5711928576000003"/>
        <n v="3.34450944"/>
        <n v="3.4569221184"/>
        <n v="2.7090526464"/>
        <n v="2.9134393344"/>
        <n v="2.4164080704"/>
        <n v="2.425893470784"/>
        <n v="3.9251534400000003"/>
        <n v="2.5120982015999997"/>
        <n v="3.6873216575999996"/>
        <n v="3.8053085184"/>
      </sharedItems>
    </cacheField>
    <cacheField name="bim" numFmtId="0">
      <sharedItems containsSemiMixedTypes="0" containsString="0" containsNumber="1">
        <n v="22.52834436245802"/>
        <n v="21.705736708075804"/>
        <n v="23.374814361669387"/>
        <n v="24.428294252228326"/>
        <n v="22.26376185013215"/>
        <n v="21.75820179358683"/>
        <n v="22.96151545708109"/>
        <n v="23.190942726059728"/>
        <n v="25.414788483897954"/>
        <n v="24.081589381816755"/>
        <n v="24.63796379567921"/>
        <n v="25.456170832315387"/>
        <n v="26.172635362267407"/>
        <n v="24.11907533764316"/>
        <n v="25.10102566310909"/>
        <n v="21.64532402096181"/>
        <n v="27.802192083976003"/>
        <n v="23.80985642305799"/>
        <n v="26.89943010711772"/>
        <n v="34.34850305985801"/>
        <n v="34.214198191141534"/>
        <n v="26.012783507048496"/>
        <n v="25.115790972322685"/>
        <n v="25.917858018831375"/>
        <n v="26.034720169413465"/>
        <n v="23.840727203952113"/>
        <n v="24.816793460747416"/>
        <n v="25.974388825154172"/>
        <n v="19.21535254444949"/>
        <n v="21.458845971368618"/>
        <n v="26.323994837962502"/>
        <n v="24.737513166813496"/>
        <n v="19.518386903070542"/>
        <n v="23.038096016739"/>
        <n v="35.45085595708641"/>
        <n v="25.5100369986657"/>
        <n v="21.62392717642578"/>
        <n v="23.34011187296751"/>
        <n v="32.565321169881706"/>
        <n v="27.507771064924846"/>
        <n v="32.27931612854126"/>
        <n v="23.12906370532668"/>
        <n v="26.909776041774307"/>
        <n v="27.005313708194805"/>
        <n v="27.481093512158655"/>
        <n v="21.53444681705546"/>
        <n v="23.624494741749732"/>
        <n v="33.801978935826575"/>
        <n v="23.678043128315082"/>
        <n v="21.89404855469803"/>
        <n v="25.76170026892025"/>
        <n v="28.968617038434466"/>
        <n v="22.886229281070054"/>
        <n v="23.998016684103124"/>
        <n v="23.620803414446335"/>
        <n v="25.713785995473227"/>
        <n v="24.95035924256222"/>
        <n v="23.853541089661434"/>
        <n v="23.43124815247212"/>
        <n v="29.002758622801196"/>
        <n v="26.610778530199035"/>
        <n v="19.480791618865627"/>
        <n v="29.679786382676994"/>
        <n v="22.19704518065717"/>
        <n v="30.623966583487867"/>
        <n v="24.713059630200892"/>
        <n v="22.65363799435082"/>
        <n v="33.52082828733131"/>
        <n v="25.490705820821365"/>
        <n v="20.717667277206303"/>
        <n v="22.310401055042473"/>
        <n v="27.161792674839827"/>
        <n v="26.30635702748408"/>
        <n v="25.763957913515338"/>
        <n v="20.158334014646623"/>
        <n v="21.11825468201075"/>
        <n v="22.41740020670124"/>
        <n v="24.87762149521731"/>
        <n v="24.218798437596874"/>
        <n v="24.641626344184587"/>
        <n v="26.848756141452824"/>
      </sharedItems>
    </cacheField>
    <cacheField name="ht" numFmtId="0">
      <sharedItems>
        <s v="5.7"/>
        <s v="5.5"/>
        <s v="5.3"/>
        <s v="5.9"/>
        <s v="5.8"/>
        <s v="6.2"/>
        <s v="6.0"/>
        <s v="6.1"/>
        <s v="5.4"/>
        <s v="5.6"/>
        <s v="5.1"/>
        <s v="5.10"/>
        <s v="5.11"/>
        <s v="6.5"/>
        <s v="5.2"/>
        <s v="6.3"/>
        <s v="6.4"/>
      </sharedItems>
    </cacheField>
    <cacheField name="Prov" numFmtId="0">
      <sharedItems>
        <s v="Wis."/>
        <s v="Vt."/>
        <s v="B.C."/>
        <s v="Que."/>
        <s v="Man."/>
        <s v="Alta."/>
        <s v="N.S."/>
        <s v="Mass."/>
        <s v="N.C."/>
        <s v="Fla."/>
        <s v="N.Y."/>
        <s v="Pa."/>
        <s v="Ont."/>
        <s v="N.H."/>
        <s v="Calif."/>
        <s v="Mich."/>
        <s v="Minn."/>
        <s v="Sask."/>
        <s v="Va."/>
        <s v="Md."/>
        <s v="Idaho"/>
        <s v="N.D."/>
        <s v="Ill."/>
        <s v="Conn."/>
        <s v="Colo."/>
      </sharedItems>
    </cacheField>
    <cacheField name="Home Towm" numFmtId="0">
      <sharedItems>
        <s v="Delafield"/>
        <s v="Madison"/>
        <s v="Montpelier"/>
        <s v="Vernon"/>
        <s v="La Malbaie"/>
        <s v="St. Anne"/>
        <s v="Spruce Grove"/>
        <s v="Stellarton"/>
        <s v="Marlborough"/>
        <s v="Wilmington"/>
        <s v="Calgary"/>
        <s v="Winter Park"/>
        <s v="Rochester"/>
        <s v="Yardley"/>
        <s v="Dousman"/>
        <s v="Oakville"/>
        <s v="Mallard"/>
        <s v="Rindge"/>
        <s v="Eastvale"/>
        <s v="Marysville"/>
        <s v="Abington"/>
        <s v="Morden"/>
        <s v="Toronto"/>
        <s v="MacTier"/>
        <s v="North Reading"/>
        <s v="Plymouth"/>
        <s v="Buffalo"/>
        <s v="Rockland"/>
        <s v="Saskatoon"/>
        <s v="Ottawa"/>
        <s v="Vienna"/>
        <s v="Kingston"/>
        <s v="Warroad"/>
        <s v="Vancouver"/>
        <s v="Thunder Bay"/>
        <s v="Rockville"/>
        <s v="Vadnais Heights"/>
        <s v="Sun Valley"/>
        <s v="Canton"/>
        <s v="Pickering"/>
        <s v="Halifax"/>
        <s v="Lapeer"/>
        <s v="Ste. Anne"/>
        <s v="Grand Forks"/>
        <s v="Boston"/>
        <s v="Ladera Ranch"/>
        <s v="Blyth"/>
        <s v="Westfield"/>
        <s v="Burlington"/>
        <s v="Camrose"/>
        <s v="Palos Heights"/>
        <s v="Montreal"/>
        <s v="Kleinburg"/>
        <s v="Hamilton"/>
        <s v="Beaconsfield"/>
        <s v="Roseville"/>
        <s v="Wakaw"/>
        <s v="Andover"/>
        <s v="L’Île-Bizard"/>
        <s v="Beauceville"/>
        <s v="Milford"/>
        <s v="Cochrane"/>
        <s v="Bellmore"/>
        <s v="Brossard"/>
        <s v="St. Albert"/>
        <s v="Farmington"/>
        <s v="Ruthven"/>
        <s v="Danvers"/>
        <s v="Valleyfield"/>
        <s v="Scarborough"/>
        <s v="Lakewood"/>
        <s v="Brighton"/>
        <s v="Oakbank"/>
        <s v="Sudbury"/>
        <s v="Lac La Biche"/>
        <s v="Lethbridge"/>
        <s v="Scituate"/>
        <s v="Bensalem"/>
        <s v="Bloomington"/>
        <s v="Erie"/>
        <s v="Edmonton"/>
        <s v="Minnetonka"/>
        <s v="Highlands Ranch"/>
        <s v="Moorhead"/>
      </sharedItems>
    </cacheField>
    <cacheField name="Country" numFmtId="0">
      <sharedItems>
        <s v="USA"/>
        <s v="Canada"/>
      </sharedItems>
    </cacheField>
    <cacheField name="Position" numFmtId="0">
      <sharedItems>
        <s v="Forward"/>
        <s v="Defence"/>
        <s v="Goalie"/>
        <e v="#N/A"/>
      </sharedItems>
    </cacheField>
    <cacheField name="DOB" numFmtId="14">
      <sharedItems containsSemiMixedTypes="0" containsDate="1" containsString="0">
        <d v="1992-01-03T00:00:00Z"/>
        <d v="1991-08-28T00:00:00Z"/>
        <d v="1993-05-29T00:00:00Z"/>
        <d v="1983-01-02T00:00:00Z"/>
        <d v="1994-04-10T00:00:00Z"/>
        <d v="1990-09-05T00:00:00Z"/>
        <d v="1986-09-11T00:00:00Z"/>
        <d v="1993-07-15T00:00:00Z"/>
        <d v="1987-04-26T00:00:00Z"/>
        <d v="1988-02-29T00:00:00Z"/>
        <d v="1990-03-08T00:00:00Z"/>
        <d v="1991-03-22T00:00:00Z"/>
        <d v="1979-01-18T00:00:00Z"/>
        <d v="1988-06-01T00:00:00Z"/>
        <d v="1991-05-13T00:00:00Z"/>
        <d v="1991-05-04T00:00:00Z"/>
        <d v="1992-10-11T00:00:00Z"/>
        <d v="1988-03-24T00:00:00Z"/>
        <d v="1999-01-07T00:00:00Z"/>
        <d v="1989-05-26T00:00:00Z"/>
        <d v="1986-01-26T00:00:00Z"/>
        <d v="1986-12-20T00:00:00Z"/>
        <d v="1980-11-11T00:00:00Z"/>
        <d v="1980-10-03T00:00:00Z"/>
        <d v="1986-01-29T00:00:00Z"/>
        <d v="1992-05-26T00:00:00Z"/>
        <d v="1989-11-30T00:00:00Z"/>
        <d v="1995-06-30T00:00:00Z"/>
        <d v="1984-07-31T00:00:00Z"/>
        <d v="1983-05-04T00:00:00Z"/>
        <d v="1995-11-28T00:00:00Z"/>
        <d v="1993-06-14T00:00:00Z"/>
        <d v="1990-06-21T00:00:00Z"/>
        <d v="1988-02-22T00:00:00Z"/>
        <d v="1989-05-05T00:00:00Z"/>
        <d v="1987-03-07T00:00:00Z"/>
        <d v="1987-01-01T00:00:00Z"/>
        <d v="1988-06-06T00:00:00Z"/>
        <d v="1994-01-03T00:00:00Z"/>
        <d v="1993-11-27T00:00:00Z"/>
        <d v="1989-07-12T00:00:00Z"/>
        <d v="1984-02-21T00:00:00Z"/>
        <d v="1989-06-15T00:00:00Z"/>
        <d v="1992-03-07T00:00:00Z"/>
        <d v="1982-12-09T00:00:00Z"/>
        <d v="1988-05-19T00:00:00Z"/>
        <d v="1989-07-03T00:00:00Z"/>
        <d v="1986-08-09T00:00:00Z"/>
        <d v="1989-01-30T00:00:00Z"/>
        <d v="1997-02-16T00:00:00Z"/>
        <d v="1986-08-30T00:00:00Z"/>
        <d v="1987-04-22T00:00:00Z"/>
        <d v="1995-09-19T00:00:00Z"/>
        <d v="1987-11-21T00:00:00Z"/>
        <d v="1995-12-29T00:00:00Z"/>
        <d v="1992-05-25T00:00:00Z"/>
        <d v="1990-04-12T00:00:00Z"/>
        <d v="1994-05-05T00:00:00Z"/>
        <d v="1991-01-30T00:00:00Z"/>
        <d v="1994-04-23T00:00:00Z"/>
        <d v="1991-07-17T00:00:00Z"/>
        <d v="1997-07-07T00:00:00Z"/>
        <d v="1987-03-11T00:00:00Z"/>
        <d v="1991-03-28T00:00:00Z"/>
        <d v="1988-08-12T00:00:00Z"/>
        <d v="1985-09-17T00:00:00Z"/>
        <d v="1986-06-20T00:00:00Z"/>
        <d v="1984-07-20T00:00:00Z"/>
        <d v="1985-03-29T00:00:00Z"/>
        <d v="1987-05-24T00:00:00Z"/>
        <d v="1985-01-04T00:00:00Z"/>
        <d v="1996-05-01T00:00:00Z"/>
        <d v="1987-02-12T00:00:00Z"/>
        <d v="1987-09-03T00:00:00Z"/>
        <d v="1992-01-07T00:00:00Z"/>
        <d v="1990-10-17T00:00:00Z"/>
        <d v="1994-06-23T00:00:00Z"/>
        <d v="1982-08-26T00:00:00Z"/>
        <d v="1992-01-21T00:00:00Z"/>
        <d v="1989-09-24T00:00:00Z"/>
        <d v="1994-10-06T00:00:00Z"/>
        <d v="1981-12-10T00:00:00Z"/>
        <d v="1986-08-12T00:00:00Z"/>
        <d v="1996-04-09T00:00:00Z"/>
        <d v="1985-08-16T00:00:00Z"/>
        <d v="1987-04-13T00:00:00Z"/>
        <d v="1986-11-11T00:00:00Z"/>
        <d v="1995-01-04T00:00:00Z"/>
        <d v="1986-08-06T00:00:00Z"/>
        <d v="1995-06-06T00:00:00Z"/>
        <d v="1997-09-10T00:00:00Z"/>
        <d v="1996-12-19T00:00:00Z"/>
        <d v="1986-02-24T00:00:00Z"/>
      </sharedItems>
    </cacheField>
    <cacheField name="Gender" numFmtId="0">
      <sharedItems>
        <s v="Women"/>
        <s v="Men"/>
      </sharedItems>
    </cacheField>
    <cacheField name="today" numFmtId="14">
      <sharedItems containsSemiMixedTypes="0" containsDate="1" containsString="0">
        <d v="2023-07-27T00:00:00Z"/>
      </sharedItems>
    </cacheField>
    <cacheField name="agedecimal" numFmtId="0">
      <sharedItems containsSemiMixedTypes="0" containsString="0" containsNumber="1">
        <n v="31.583561643835615"/>
        <n v="31.934246575342467"/>
        <n v="30.18082191780822"/>
        <n v="40.59178082191781"/>
        <n v="29.315068493150687"/>
        <n v="32.912328767123284"/>
        <n v="36.8986301369863"/>
        <n v="30.052054794520547"/>
        <n v="36.276712328767125"/>
        <n v="35.43013698630137"/>
        <n v="33.40821917808219"/>
        <n v="32.36986301369863"/>
        <n v="44.55068493150685"/>
        <n v="35.175342465753424"/>
        <n v="32.227397260273975"/>
        <n v="32.25205479452055"/>
        <n v="30.81095890410959"/>
        <n v="35.364383561643834"/>
        <n v="24.567123287671233"/>
        <n v="34.19178082191781"/>
        <n v="37.52328767123288"/>
        <n v="36.62465753424657"/>
        <n v="42.73424657534247"/>
        <n v="42.84109589041096"/>
        <n v="37.515068493150686"/>
        <n v="31.18904109589041"/>
        <n v="33.676712328767124"/>
        <n v="28.09315068493151"/>
        <n v="39.013698630136986"/>
        <n v="40.25753424657534"/>
        <n v="27.67945205479452"/>
        <n v="30.136986301369863"/>
        <n v="33.12054794520548"/>
        <n v="35.44931506849315"/>
        <n v="34.24931506849315"/>
        <n v="36.413698630136984"/>
        <n v="36.59178082191781"/>
        <n v="35.16164383561644"/>
        <n v="29.58082191780822"/>
        <n v="29.682191780821917"/>
        <n v="34.06301369863014"/>
        <n v="39.45479452054794"/>
        <n v="34.136986301369866"/>
        <n v="31.40821917808219"/>
        <n v="40.657534246575345"/>
        <n v="35.21095890410959"/>
        <n v="34.087671232876716"/>
        <n v="36.989041095890414"/>
        <n v="34.50958904109589"/>
        <n v="26.457534246575342"/>
        <n v="36.93150684931507"/>
        <n v="36.28767123287671"/>
        <n v="27.87123287671233"/>
        <n v="35.704109589041096"/>
        <n v="27.594520547945205"/>
        <n v="31.19178082191781"/>
        <n v="33.31232876712329"/>
        <n v="29.246575342465754"/>
        <n v="32.50958904109589"/>
        <n v="29.279452054794522"/>
        <n v="32.04931506849315"/>
        <n v="26.07123287671233"/>
        <n v="36.4027397260274"/>
        <n v="32.35342465753425"/>
        <n v="34.97808219178082"/>
        <n v="37.88219178082192"/>
        <n v="37.12602739726027"/>
        <n v="39.04383561643836"/>
        <n v="38.35342465753425"/>
        <n v="36.2"/>
        <n v="38.583561643835615"/>
        <n v="27.254794520547946"/>
        <n v="36.47671232876712"/>
        <n v="35.92054794520548"/>
        <n v="31.572602739726026"/>
        <n v="32.797260273972604"/>
        <n v="29.112328767123287"/>
        <n v="40.945205479452056"/>
        <n v="31.534246575342465"/>
        <n v="33.86027397260274"/>
        <n v="28.824657534246576"/>
        <n v="41.654794520547945"/>
        <n v="36.98082191780822"/>
        <n v="27.315068493150687"/>
        <n v="37.96986301369863"/>
        <n v="36.31232876712329"/>
        <n v="36.73150684931507"/>
        <n v="28.578082191780823"/>
        <n v="36.9972602739726"/>
        <n v="28.15890410958904"/>
        <n v="25.893150684931506"/>
        <n v="26.61917808219178"/>
        <n v="37.443835616438356"/>
      </sharedItems>
    </cacheField>
    <cacheField name="kg" numFmtId="0">
      <sharedItems containsSemiMixedTypes="0" containsString="0" containsNumber="1" containsInteger="1">
        <n v="68.0"/>
        <n v="61.0"/>
        <n v="79.0"/>
        <n v="72.0"/>
        <n v="82.0"/>
        <n v="70.0"/>
        <n v="85.0"/>
        <n v="86.0"/>
        <n v="77.0"/>
        <n v="88.0"/>
        <n v="78.0"/>
        <n v="81.0"/>
        <n v="65.0"/>
        <n v="83.0"/>
        <n v="87.0"/>
        <n v="84.0"/>
        <n v="90.0"/>
        <n v="67.0"/>
        <n v="58.0"/>
        <n v="56.0"/>
        <n v="91.0"/>
        <n v="80.0"/>
        <n v="63.0"/>
        <n v="92.0"/>
        <n v="106.0"/>
        <n v="95.0"/>
        <n v="64.0"/>
        <n v="74.0"/>
        <n v="55.0"/>
        <n v="62.0"/>
        <n v="75.0"/>
        <n v="97.0"/>
        <n v="89.0"/>
        <n v="66.0"/>
        <n v="9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97" sheet="Main Sheet"/>
  </cacheSource>
  <cacheFields>
    <cacheField name="ID" numFmtId="0">
      <sharedItems containsSemiMixedTypes="0" containsString="0" containsNumber="1" containsInteger="1">
        <n v="68.0"/>
        <n v="59.0"/>
        <n v="66.0"/>
        <n v="32.0"/>
        <n v="23.0"/>
        <n v="7.0"/>
        <n v="46.0"/>
        <n v="14.0"/>
        <n v="77.0"/>
        <n v="90.0"/>
        <n v="29.0"/>
        <n v="86.0"/>
        <n v="80.0"/>
        <n v="88.0"/>
        <n v="54.0"/>
        <n v="8.0"/>
        <n v="16.0"/>
        <n v="85.0"/>
        <n v="49.0"/>
        <n v="73.0"/>
        <n v="83.0"/>
        <n v="40.0"/>
        <n v="27.0"/>
        <n v="39.0"/>
        <n v="76.0"/>
        <n v="37.0"/>
        <n v="43.0"/>
        <n v="52.0"/>
        <n v="84.0"/>
        <n v="26.0"/>
        <n v="12.0"/>
        <n v="67.0"/>
        <n v="34.0"/>
        <n v="89.0"/>
        <n v="22.0"/>
        <n v="63.0"/>
        <n v="24.0"/>
        <n v="10.0"/>
        <n v="70.0"/>
        <n v="51.0"/>
        <n v="60.0"/>
        <n v="95.0"/>
        <n v="4.0"/>
        <n v="5.0"/>
        <n v="91.0"/>
        <n v="15.0"/>
        <n v="61.0"/>
        <n v="87.0"/>
        <n v="74.0"/>
        <n v="81.0"/>
        <n v="48.0"/>
        <n v="50.0"/>
        <n v="56.0"/>
        <n v="38.0"/>
        <n v="65.0"/>
        <n v="53.0"/>
        <n v="47.0"/>
        <n v="3.0"/>
        <n v="18.0"/>
        <n v="17.0"/>
        <n v="71.0"/>
        <n v="36.0"/>
        <n v="69.0"/>
        <n v="41.0"/>
        <n v="13.0"/>
        <n v="72.0"/>
        <n v="33.0"/>
        <n v="44.0"/>
        <n v="79.0"/>
        <n v="35.0"/>
        <n v="45.0"/>
        <n v="19.0"/>
        <n v="58.0"/>
        <n v="1.0"/>
        <n v="55.0"/>
        <n v="6.0"/>
        <n v="62.0"/>
        <n v="11.0"/>
        <n v="57.0"/>
        <n v="94.0"/>
        <n v="30.0"/>
        <n v="2.0"/>
        <n v="20.0"/>
        <n v="31.0"/>
        <n v="28.0"/>
        <n v="78.0"/>
        <n v="82.0"/>
        <n v="92.0"/>
        <n v="96.0"/>
        <n v="9.0"/>
        <n v="21.0"/>
        <n v="64.0"/>
        <n v="42.0"/>
        <n v="93.0"/>
        <n v="75.0"/>
        <n v="25.0"/>
      </sharedItems>
    </cacheField>
    <cacheField name="NameF" numFmtId="0">
      <sharedItems>
        <s v="Alex"/>
        <s v="Amanda"/>
        <s v="Andrew"/>
        <s v="Ann-Renée"/>
        <s v="Bailey"/>
        <s v="Ben"/>
        <s v="Blayre"/>
        <s v="Bobby"/>
        <s v="Brandon"/>
        <s v="Brian"/>
        <s v="Brianna"/>
        <s v="Brianne"/>
        <s v="Brigette"/>
        <s v="Broc"/>
        <s v="Cayla"/>
        <s v="Chad"/>
        <s v="Chay"/>
        <s v="Chris"/>
        <s v="Christian"/>
        <s v="Cody"/>
        <s v="Dani"/>
        <s v="David"/>
        <s v="Derek"/>
        <s v="Emily"/>
        <s v="Eric"/>
        <s v="Garrett"/>
        <s v="Geneviève"/>
        <s v="Gigi"/>
        <s v="Gilbert"/>
        <s v="Haley"/>
        <s v="Hannah"/>
        <s v="Hilary"/>
        <s v="James"/>
        <s v="Jennifer"/>
        <s v="Jillian"/>
        <s v="Jim"/>
        <s v="Jocelyne"/>
        <s v="John"/>
        <s v="Jonathan"/>
        <s v="Jordan"/>
        <s v="Justin"/>
        <s v="Kacey"/>
        <s v="Kali"/>
        <s v="Karl"/>
        <s v="Kelly"/>
        <s v="Kendall"/>
        <s v="Kevin"/>
        <s v="Laura"/>
        <s v="Lauriane"/>
        <s v="Lee"/>
        <s v="Linden"/>
        <s v="Maddie"/>
        <s v="Marc-Andre"/>
        <s v="Marie-Philip"/>
        <s v="Mark"/>
        <s v="Mason"/>
        <s v="Mat"/>
        <s v="Matt"/>
        <s v="Maxim"/>
        <s v="Meaghan"/>
        <s v="Megan"/>
        <s v="Meghan"/>
        <s v="Mélodie"/>
        <s v="Monique"/>
        <s v="Natalie"/>
        <s v="Nicole"/>
        <s v="Noah"/>
        <s v="Quinton"/>
        <s v="Rebecca"/>
        <s v="Renata"/>
        <s v="René"/>
        <s v="Rob"/>
        <s v="Ryan"/>
        <s v="Sarah"/>
        <s v="Shannon"/>
        <s v="Sidney"/>
        <s v="Stefan"/>
        <s v="Troy"/>
        <s v="Will"/>
        <s v="Wojtek"/>
      </sharedItems>
    </cacheField>
    <cacheField name="NameL" numFmtId="0">
      <sharedItems>
        <s v="Rigsby"/>
        <s v="Kessel"/>
        <s v="Pelkey"/>
        <s v="Ebbett"/>
        <s v="Desbiens"/>
        <s v="Bram"/>
        <s v="Scrivens"/>
        <s v="Turnbull"/>
        <s v="Butler"/>
        <s v="Sanguinetti"/>
        <s v="Kozun"/>
        <s v="Maxwell"/>
        <s v="Gionta"/>
        <s v="O'Neill"/>
        <s v="Decker"/>
        <s v="Jenner"/>
        <s v="Lacquette"/>
        <s v="Little"/>
        <s v="Barnes"/>
        <s v="Billins"/>
        <s v="Kolarik"/>
        <s v="Genoway"/>
        <s v="Kelly"/>
        <s v="Lee"/>
        <s v="Bourque"/>
        <s v="Thomas"/>
        <s v="Goloubef"/>
        <s v="Cameranesi"/>
        <s v="Leggio"/>
        <s v="Roy"/>
        <s v="Clark"/>
        <s v="Pfalzer"/>
        <s v="O’Dell"/>
        <s v="Roe"/>
        <s v="Lacasse"/>
        <s v="Marvin"/>
        <s v="Brulé"/>
        <s v="Irwin"/>
        <s v="Skarupa"/>
        <s v="Brandt"/>
        <s v="Knight"/>
        <s v="Wisniewski"/>
        <s v="Wakefield"/>
        <s v="Saulnier"/>
        <s v="Slater"/>
        <s v="Larocque"/>
        <s v="Lamoureux-Davidson"/>
        <s v="McCarthy"/>
        <s v="Blum"/>
        <s v="Greenway"/>
        <s v="Peters"/>
        <s v="Bellamy"/>
        <s v="Flanagan"/>
        <s v="Stollery"/>
        <s v="Pannek"/>
        <s v="Coyne"/>
        <s v="Poulin"/>
        <s v="Stacey"/>
        <s v="Fortino"/>
        <s v="Rougeau"/>
        <s v="Stecklein"/>
        <s v="Vey"/>
        <s v="Rooney"/>
        <s v="Gragnani"/>
        <s v="Arcobello"/>
        <s v="Raymond"/>
        <s v="Robinson"/>
        <s v="Gilroy"/>
        <s v="Lapierre"/>
        <s v="Noreau"/>
        <s v="Mikkelson"/>
        <s v="Keller"/>
        <s v="Agosta"/>
        <s v="Duggan"/>
        <s v="Daoust"/>
        <s v="Lamoureux-Morando"/>
        <s v="Spooner"/>
        <s v="Hensley"/>
        <s v="Welch"/>
        <s v="Howden"/>
        <s v="Johnston"/>
        <s v="Fast"/>
        <s v="Klinkhammer"/>
        <s v="Donato"/>
        <s v="Gunderson"/>
        <s v="Stoa"/>
        <s v="Zapolski"/>
        <s v="Nurse"/>
        <s v="Szabados"/>
        <s v="Morin"/>
        <s v="Elliott"/>
        <s v="Terry"/>
        <s v="Borgen"/>
        <s v="Wolski"/>
      </sharedItems>
    </cacheField>
    <cacheField name="Weight in Pounds" numFmtId="0">
      <sharedItems containsSemiMixedTypes="0" containsString="0" containsNumber="1" containsInteger="1">
        <n v="150.0"/>
        <n v="136.0"/>
        <n v="135.0"/>
        <n v="176.0"/>
        <n v="160.0"/>
        <n v="181.0"/>
        <n v="155.0"/>
        <n v="189.0"/>
        <n v="190.0"/>
        <n v="170.0"/>
        <n v="196.0"/>
        <n v="175.0"/>
        <n v="174.0"/>
        <n v="156.0"/>
        <n v="180.0"/>
        <n v="145.0"/>
        <n v="185.0"/>
        <n v="194.0"/>
        <n v="187.0"/>
        <n v="200.0"/>
        <n v="148.0"/>
        <n v="130.0"/>
        <n v="125.0"/>
        <n v="201.0"/>
        <n v="178.0"/>
        <n v="159.0"/>
        <n v="140.0"/>
        <n v="205.0"/>
        <n v="172.0"/>
        <n v="144.0"/>
        <n v="139.0"/>
        <n v="195.0"/>
        <n v="235.0"/>
        <n v="210.0"/>
        <n v="142.0"/>
        <n v="165.0"/>
        <n v="123.0"/>
        <n v="137.0"/>
        <n v="167.0"/>
        <n v="179.0"/>
        <n v="216.0"/>
        <n v="198.0"/>
        <n v="164.0"/>
        <n v="147.0"/>
        <n v="215.0"/>
        <n v="214.0"/>
        <n v="203.0"/>
        <n v="146.0"/>
        <n v="220.0"/>
      </sharedItems>
    </cacheField>
    <cacheField name="Height" numFmtId="0">
      <sharedItems>
        <s v="5'7"/>
        <s v="5'5"/>
        <s v="5'3"/>
        <s v="5'9"/>
        <s v="5'8"/>
        <s v="6'2"/>
        <s v="6'0"/>
        <s v="6'1"/>
        <s v="5'4"/>
        <s v="5'6"/>
        <s v="5'1"/>
        <s v="5'10"/>
        <s v="5'11"/>
        <s v="6'5"/>
        <s v="5'2"/>
        <s v="6'3"/>
        <s v="6'4"/>
      </sharedItems>
    </cacheField>
    <cacheField name="m" numFmtId="0">
      <sharedItems containsSemiMixedTypes="0" containsString="0" containsNumber="1">
        <n v="1.73736"/>
        <n v="1.6764"/>
        <n v="1.61544"/>
        <n v="1.79832"/>
        <n v="1.76784"/>
        <n v="1.88976"/>
        <n v="1.8288"/>
        <n v="1.85928"/>
        <n v="1.64592"/>
        <n v="1.70688"/>
        <n v="1.55448"/>
        <n v="1.557528"/>
        <n v="1.9812"/>
        <n v="1.58496"/>
        <n v="1.92024"/>
        <n v="1.95072"/>
      </sharedItems>
    </cacheField>
    <cacheField name="m2" numFmtId="0">
      <sharedItems containsSemiMixedTypes="0" containsString="0" containsNumber="1">
        <n v="3.0184197696"/>
        <n v="2.8103169599999998"/>
        <n v="2.6096463936"/>
        <n v="3.2339548224"/>
        <n v="3.1252582656000003"/>
        <n v="3.5711928576000003"/>
        <n v="3.34450944"/>
        <n v="3.4569221184"/>
        <n v="2.7090526464"/>
        <n v="2.9134393344"/>
        <n v="2.4164080704"/>
        <n v="2.425893470784"/>
        <n v="3.9251534400000003"/>
        <n v="2.5120982015999997"/>
        <n v="3.6873216575999996"/>
        <n v="3.8053085184"/>
      </sharedItems>
    </cacheField>
    <cacheField name="bim" numFmtId="0">
      <sharedItems containsSemiMixedTypes="0" containsString="0" containsNumber="1">
        <n v="22.52834436245802"/>
        <n v="21.705736708075804"/>
        <n v="23.374814361669387"/>
        <n v="24.428294252228326"/>
        <n v="22.26376185013215"/>
        <n v="21.75820179358683"/>
        <n v="22.96151545708109"/>
        <n v="23.190942726059728"/>
        <n v="25.414788483897954"/>
        <n v="24.081589381816755"/>
        <n v="24.63796379567921"/>
        <n v="25.456170832315387"/>
        <n v="26.172635362267407"/>
        <n v="24.11907533764316"/>
        <n v="25.10102566310909"/>
        <n v="21.64532402096181"/>
        <n v="27.802192083976003"/>
        <n v="23.80985642305799"/>
        <n v="26.89943010711772"/>
        <n v="34.34850305985801"/>
        <n v="34.214198191141534"/>
        <n v="26.012783507048496"/>
        <n v="25.115790972322685"/>
        <n v="25.917858018831375"/>
        <n v="26.034720169413465"/>
        <n v="23.840727203952113"/>
        <n v="24.816793460747416"/>
        <n v="25.974388825154172"/>
        <n v="19.21535254444949"/>
        <n v="21.458845971368618"/>
        <n v="26.323994837962502"/>
        <n v="24.737513166813496"/>
        <n v="19.518386903070542"/>
        <n v="23.038096016739"/>
        <n v="35.45085595708641"/>
        <n v="25.5100369986657"/>
        <n v="21.62392717642578"/>
        <n v="23.34011187296751"/>
        <n v="32.565321169881706"/>
        <n v="27.507771064924846"/>
        <n v="32.27931612854126"/>
        <n v="23.12906370532668"/>
        <n v="26.909776041774307"/>
        <n v="27.005313708194805"/>
        <n v="27.481093512158655"/>
        <n v="21.53444681705546"/>
        <n v="23.624494741749732"/>
        <n v="33.801978935826575"/>
        <n v="23.678043128315082"/>
        <n v="21.89404855469803"/>
        <n v="25.76170026892025"/>
        <n v="28.968617038434466"/>
        <n v="22.886229281070054"/>
        <n v="23.998016684103124"/>
        <n v="23.620803414446335"/>
        <n v="25.713785995473227"/>
        <n v="24.95035924256222"/>
        <n v="23.853541089661434"/>
        <n v="23.43124815247212"/>
        <n v="29.002758622801196"/>
        <n v="26.610778530199035"/>
        <n v="19.480791618865627"/>
        <n v="29.679786382676994"/>
        <n v="22.19704518065717"/>
        <n v="30.623966583487867"/>
        <n v="24.713059630200892"/>
        <n v="22.65363799435082"/>
        <n v="33.52082828733131"/>
        <n v="25.490705820821365"/>
        <n v="20.717667277206303"/>
        <n v="22.310401055042473"/>
        <n v="27.161792674839827"/>
        <n v="26.30635702748408"/>
        <n v="25.763957913515338"/>
        <n v="20.158334014646623"/>
        <n v="21.11825468201075"/>
        <n v="22.41740020670124"/>
        <n v="24.87762149521731"/>
        <n v="24.218798437596874"/>
        <n v="24.641626344184587"/>
        <n v="26.848756141452824"/>
      </sharedItems>
    </cacheField>
    <cacheField name="ht" numFmtId="0">
      <sharedItems>
        <s v="5.7"/>
        <s v="5.5"/>
        <s v="5.3"/>
        <s v="5.9"/>
        <s v="5.8"/>
        <s v="6.2"/>
        <s v="6.0"/>
        <s v="6.1"/>
        <s v="5.4"/>
        <s v="5.6"/>
        <s v="5.1"/>
        <s v="5.10"/>
        <s v="5.11"/>
        <s v="6.5"/>
        <s v="5.2"/>
        <s v="6.3"/>
        <s v="6.4"/>
      </sharedItems>
    </cacheField>
    <cacheField name="Prov" numFmtId="0">
      <sharedItems>
        <s v="Wis."/>
        <s v="Vt."/>
        <s v="B.C."/>
        <s v="Que."/>
        <s v="Man."/>
        <s v="Alta."/>
        <s v="N.S."/>
        <s v="Mass."/>
        <s v="N.C."/>
        <s v="Fla."/>
        <s v="N.Y."/>
        <s v="Pa."/>
        <s v="Ont."/>
        <s v="N.H."/>
        <s v="Calif."/>
        <s v="Mich."/>
        <s v="Minn."/>
        <s v="Sask."/>
        <s v="Va."/>
        <s v="Md."/>
        <s v="Idaho"/>
        <s v="N.D."/>
        <s v="Ill."/>
        <s v="Conn."/>
        <s v="Colo."/>
      </sharedItems>
    </cacheField>
    <cacheField name="Home Towm" numFmtId="0">
      <sharedItems>
        <s v="Delafield"/>
        <s v="Madison"/>
        <s v="Montpelier"/>
        <s v="Vernon"/>
        <s v="La Malbaie"/>
        <s v="St. Anne"/>
        <s v="Spruce Grove"/>
        <s v="Stellarton"/>
        <s v="Marlborough"/>
        <s v="Wilmington"/>
        <s v="Calgary"/>
        <s v="Winter Park"/>
        <s v="Rochester"/>
        <s v="Yardley"/>
        <s v="Dousman"/>
        <s v="Oakville"/>
        <s v="Mallard"/>
        <s v="Rindge"/>
        <s v="Eastvale"/>
        <s v="Marysville"/>
        <s v="Abington"/>
        <s v="Morden"/>
        <s v="Toronto"/>
        <s v="MacTier"/>
        <s v="North Reading"/>
        <s v="Plymouth"/>
        <s v="Buffalo"/>
        <s v="Rockland"/>
        <s v="Saskatoon"/>
        <s v="Ottawa"/>
        <s v="Vienna"/>
        <s v="Kingston"/>
        <s v="Warroad"/>
        <s v="Vancouver"/>
        <s v="Thunder Bay"/>
        <s v="Rockville"/>
        <s v="Vadnais Heights"/>
        <s v="Sun Valley"/>
        <s v="Canton"/>
        <s v="Pickering"/>
        <s v="Halifax"/>
        <s v="Lapeer"/>
        <s v="Ste. Anne"/>
        <s v="Grand Forks"/>
        <s v="Boston"/>
        <s v="Ladera Ranch"/>
        <s v="Blyth"/>
        <s v="Westfield"/>
        <s v="Burlington"/>
        <s v="Camrose"/>
        <s v="Palos Heights"/>
        <s v="Montreal"/>
        <s v="Kleinburg"/>
        <s v="Hamilton"/>
        <s v="Beaconsfield"/>
        <s v="Roseville"/>
        <s v="Wakaw"/>
        <s v="Andover"/>
        <s v="L’Île-Bizard"/>
        <s v="Beauceville"/>
        <s v="Milford"/>
        <s v="Cochrane"/>
        <s v="Bellmore"/>
        <s v="Brossard"/>
        <s v="St. Albert"/>
        <s v="Farmington"/>
        <s v="Ruthven"/>
        <s v="Danvers"/>
        <s v="Valleyfield"/>
        <s v="Scarborough"/>
        <s v="Lakewood"/>
        <s v="Brighton"/>
        <s v="Oakbank"/>
        <s v="Sudbury"/>
        <s v="Lac La Biche"/>
        <s v="Lethbridge"/>
        <s v="Scituate"/>
        <s v="Bensalem"/>
        <s v="Bloomington"/>
        <s v="Erie"/>
        <s v="Edmonton"/>
        <s v="Minnetonka"/>
        <s v="Highlands Ranch"/>
        <s v="Moorhead"/>
      </sharedItems>
    </cacheField>
    <cacheField name="Country" numFmtId="0">
      <sharedItems>
        <s v="USA"/>
        <s v="Canada"/>
      </sharedItems>
    </cacheField>
    <cacheField name="Position" numFmtId="0">
      <sharedItems>
        <s v="Forward"/>
        <s v="Defence"/>
        <s v="Goalie"/>
        <e v="#N/A"/>
      </sharedItems>
    </cacheField>
    <cacheField name="DOB" numFmtId="14">
      <sharedItems containsSemiMixedTypes="0" containsDate="1" containsString="0">
        <d v="1992-01-03T00:00:00Z"/>
        <d v="1991-08-28T00:00:00Z"/>
        <d v="1993-05-29T00:00:00Z"/>
        <d v="1983-01-02T00:00:00Z"/>
        <d v="1994-04-10T00:00:00Z"/>
        <d v="1990-09-05T00:00:00Z"/>
        <d v="1986-09-11T00:00:00Z"/>
        <d v="1993-07-15T00:00:00Z"/>
        <d v="1987-04-26T00:00:00Z"/>
        <d v="1988-02-29T00:00:00Z"/>
        <d v="1990-03-08T00:00:00Z"/>
        <d v="1991-03-22T00:00:00Z"/>
        <d v="1979-01-18T00:00:00Z"/>
        <d v="1988-06-01T00:00:00Z"/>
        <d v="1991-05-13T00:00:00Z"/>
        <d v="1991-05-04T00:00:00Z"/>
        <d v="1992-10-11T00:00:00Z"/>
        <d v="1988-03-24T00:00:00Z"/>
        <d v="1999-01-07T00:00:00Z"/>
        <d v="1989-05-26T00:00:00Z"/>
        <d v="1986-01-26T00:00:00Z"/>
        <d v="1986-12-20T00:00:00Z"/>
        <d v="1980-11-11T00:00:00Z"/>
        <d v="1980-10-03T00:00:00Z"/>
        <d v="1986-01-29T00:00:00Z"/>
        <d v="1992-05-26T00:00:00Z"/>
        <d v="1989-11-30T00:00:00Z"/>
        <d v="1995-06-30T00:00:00Z"/>
        <d v="1984-07-31T00:00:00Z"/>
        <d v="1983-05-04T00:00:00Z"/>
        <d v="1995-11-28T00:00:00Z"/>
        <d v="1993-06-14T00:00:00Z"/>
        <d v="1990-06-21T00:00:00Z"/>
        <d v="1988-02-22T00:00:00Z"/>
        <d v="1989-05-05T00:00:00Z"/>
        <d v="1987-03-07T00:00:00Z"/>
        <d v="1987-01-01T00:00:00Z"/>
        <d v="1988-06-06T00:00:00Z"/>
        <d v="1994-01-03T00:00:00Z"/>
        <d v="1993-11-27T00:00:00Z"/>
        <d v="1989-07-12T00:00:00Z"/>
        <d v="1984-02-21T00:00:00Z"/>
        <d v="1989-06-15T00:00:00Z"/>
        <d v="1992-03-07T00:00:00Z"/>
        <d v="1982-12-09T00:00:00Z"/>
        <d v="1988-05-19T00:00:00Z"/>
        <d v="1989-07-03T00:00:00Z"/>
        <d v="1986-08-09T00:00:00Z"/>
        <d v="1989-01-30T00:00:00Z"/>
        <d v="1997-02-16T00:00:00Z"/>
        <d v="1986-08-30T00:00:00Z"/>
        <d v="1987-04-22T00:00:00Z"/>
        <d v="1995-09-19T00:00:00Z"/>
        <d v="1987-11-21T00:00:00Z"/>
        <d v="1995-12-29T00:00:00Z"/>
        <d v="1992-05-25T00:00:00Z"/>
        <d v="1990-04-12T00:00:00Z"/>
        <d v="1994-05-05T00:00:00Z"/>
        <d v="1991-01-30T00:00:00Z"/>
        <d v="1994-04-23T00:00:00Z"/>
        <d v="1991-07-17T00:00:00Z"/>
        <d v="1997-07-07T00:00:00Z"/>
        <d v="1987-03-11T00:00:00Z"/>
        <d v="1991-03-28T00:00:00Z"/>
        <d v="1988-08-12T00:00:00Z"/>
        <d v="1985-09-17T00:00:00Z"/>
        <d v="1986-06-20T00:00:00Z"/>
        <d v="1984-07-20T00:00:00Z"/>
        <d v="1985-03-29T00:00:00Z"/>
        <d v="1987-05-24T00:00:00Z"/>
        <d v="1985-01-04T00:00:00Z"/>
        <d v="1996-05-01T00:00:00Z"/>
        <d v="1987-02-12T00:00:00Z"/>
        <d v="1987-09-03T00:00:00Z"/>
        <d v="1992-01-07T00:00:00Z"/>
        <d v="1990-10-17T00:00:00Z"/>
        <d v="1994-06-23T00:00:00Z"/>
        <d v="1982-08-26T00:00:00Z"/>
        <d v="1992-01-21T00:00:00Z"/>
        <d v="1989-09-24T00:00:00Z"/>
        <d v="1994-10-06T00:00:00Z"/>
        <d v="1981-12-10T00:00:00Z"/>
        <d v="1986-08-12T00:00:00Z"/>
        <d v="1996-04-09T00:00:00Z"/>
        <d v="1985-08-16T00:00:00Z"/>
        <d v="1987-04-13T00:00:00Z"/>
        <d v="1986-11-11T00:00:00Z"/>
        <d v="1995-01-04T00:00:00Z"/>
        <d v="1986-08-06T00:00:00Z"/>
        <d v="1995-06-06T00:00:00Z"/>
        <d v="1997-09-10T00:00:00Z"/>
        <d v="1996-12-19T00:00:00Z"/>
        <d v="1986-02-24T00:00:00Z"/>
      </sharedItems>
    </cacheField>
    <cacheField name="Gender" numFmtId="0">
      <sharedItems>
        <s v="Women"/>
        <s v="Men"/>
      </sharedItems>
    </cacheField>
    <cacheField name="today" numFmtId="14">
      <sharedItems containsSemiMixedTypes="0" containsDate="1" containsString="0">
        <d v="2023-07-27T00:00:00Z"/>
      </sharedItems>
    </cacheField>
    <cacheField name="agedecimal" numFmtId="0">
      <sharedItems containsSemiMixedTypes="0" containsString="0" containsNumber="1">
        <n v="31.583561643835615"/>
        <n v="31.934246575342467"/>
        <n v="30.18082191780822"/>
        <n v="40.59178082191781"/>
        <n v="29.315068493150687"/>
        <n v="32.912328767123284"/>
        <n v="36.8986301369863"/>
        <n v="30.052054794520547"/>
        <n v="36.276712328767125"/>
        <n v="35.43013698630137"/>
        <n v="33.40821917808219"/>
        <n v="32.36986301369863"/>
        <n v="44.55068493150685"/>
        <n v="35.175342465753424"/>
        <n v="32.227397260273975"/>
        <n v="32.25205479452055"/>
        <n v="30.81095890410959"/>
        <n v="35.364383561643834"/>
        <n v="24.567123287671233"/>
        <n v="34.19178082191781"/>
        <n v="37.52328767123288"/>
        <n v="36.62465753424657"/>
        <n v="42.73424657534247"/>
        <n v="42.84109589041096"/>
        <n v="37.515068493150686"/>
        <n v="31.18904109589041"/>
        <n v="33.676712328767124"/>
        <n v="28.09315068493151"/>
        <n v="39.013698630136986"/>
        <n v="40.25753424657534"/>
        <n v="27.67945205479452"/>
        <n v="30.136986301369863"/>
        <n v="33.12054794520548"/>
        <n v="35.44931506849315"/>
        <n v="34.24931506849315"/>
        <n v="36.413698630136984"/>
        <n v="36.59178082191781"/>
        <n v="35.16164383561644"/>
        <n v="29.58082191780822"/>
        <n v="29.682191780821917"/>
        <n v="34.06301369863014"/>
        <n v="39.45479452054794"/>
        <n v="34.136986301369866"/>
        <n v="31.40821917808219"/>
        <n v="40.657534246575345"/>
        <n v="35.21095890410959"/>
        <n v="34.087671232876716"/>
        <n v="36.989041095890414"/>
        <n v="34.50958904109589"/>
        <n v="26.457534246575342"/>
        <n v="36.93150684931507"/>
        <n v="36.28767123287671"/>
        <n v="27.87123287671233"/>
        <n v="35.704109589041096"/>
        <n v="27.594520547945205"/>
        <n v="31.19178082191781"/>
        <n v="33.31232876712329"/>
        <n v="29.246575342465754"/>
        <n v="32.50958904109589"/>
        <n v="29.279452054794522"/>
        <n v="32.04931506849315"/>
        <n v="26.07123287671233"/>
        <n v="36.4027397260274"/>
        <n v="32.35342465753425"/>
        <n v="34.97808219178082"/>
        <n v="37.88219178082192"/>
        <n v="37.12602739726027"/>
        <n v="39.04383561643836"/>
        <n v="38.35342465753425"/>
        <n v="36.2"/>
        <n v="38.583561643835615"/>
        <n v="27.254794520547946"/>
        <n v="36.47671232876712"/>
        <n v="35.92054794520548"/>
        <n v="31.572602739726026"/>
        <n v="32.797260273972604"/>
        <n v="29.112328767123287"/>
        <n v="40.945205479452056"/>
        <n v="31.534246575342465"/>
        <n v="33.86027397260274"/>
        <n v="28.824657534246576"/>
        <n v="41.654794520547945"/>
        <n v="36.98082191780822"/>
        <n v="27.315068493150687"/>
        <n v="37.96986301369863"/>
        <n v="36.31232876712329"/>
        <n v="36.73150684931507"/>
        <n v="28.578082191780823"/>
        <n v="36.9972602739726"/>
        <n v="28.15890410958904"/>
        <n v="25.893150684931506"/>
        <n v="26.61917808219178"/>
        <n v="37.44383561643835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7" sheet="Main Sheet"/>
  </cacheSource>
  <cacheFields>
    <cacheField name="ID" numFmtId="0">
      <sharedItems containsSemiMixedTypes="0" containsString="0" containsNumber="1" containsInteger="1">
        <n v="68.0"/>
        <n v="59.0"/>
        <n v="66.0"/>
        <n v="32.0"/>
        <n v="23.0"/>
        <n v="7.0"/>
        <n v="46.0"/>
        <n v="14.0"/>
        <n v="77.0"/>
        <n v="90.0"/>
        <n v="29.0"/>
        <n v="86.0"/>
        <n v="80.0"/>
        <n v="88.0"/>
        <n v="54.0"/>
        <n v="8.0"/>
        <n v="16.0"/>
        <n v="85.0"/>
        <n v="49.0"/>
        <n v="73.0"/>
        <n v="83.0"/>
        <n v="40.0"/>
        <n v="27.0"/>
        <n v="39.0"/>
        <n v="76.0"/>
        <n v="37.0"/>
        <n v="43.0"/>
        <n v="52.0"/>
        <n v="84.0"/>
        <n v="26.0"/>
        <n v="12.0"/>
        <n v="67.0"/>
        <n v="34.0"/>
        <n v="89.0"/>
        <n v="22.0"/>
        <n v="63.0"/>
        <n v="24.0"/>
        <n v="10.0"/>
        <n v="70.0"/>
        <n v="51.0"/>
        <n v="60.0"/>
        <n v="95.0"/>
        <n v="4.0"/>
        <n v="5.0"/>
        <n v="91.0"/>
        <n v="15.0"/>
        <n v="61.0"/>
        <n v="87.0"/>
        <n v="74.0"/>
        <n v="81.0"/>
        <n v="48.0"/>
        <n v="50.0"/>
        <n v="56.0"/>
        <n v="38.0"/>
        <n v="65.0"/>
        <n v="53.0"/>
        <n v="47.0"/>
        <n v="3.0"/>
        <n v="18.0"/>
        <n v="17.0"/>
        <n v="71.0"/>
        <n v="36.0"/>
        <n v="69.0"/>
        <n v="41.0"/>
        <n v="13.0"/>
        <n v="72.0"/>
        <n v="33.0"/>
        <n v="44.0"/>
        <n v="79.0"/>
        <n v="35.0"/>
        <n v="45.0"/>
        <n v="19.0"/>
        <n v="58.0"/>
        <n v="1.0"/>
        <n v="55.0"/>
        <n v="6.0"/>
        <n v="62.0"/>
        <n v="11.0"/>
        <n v="57.0"/>
        <n v="94.0"/>
        <n v="30.0"/>
        <n v="2.0"/>
        <n v="20.0"/>
        <n v="31.0"/>
        <n v="28.0"/>
        <n v="78.0"/>
        <n v="82.0"/>
        <n v="92.0"/>
        <n v="96.0"/>
        <n v="9.0"/>
        <n v="21.0"/>
        <n v="64.0"/>
        <n v="42.0"/>
        <n v="93.0"/>
        <n v="75.0"/>
        <n v="25.0"/>
      </sharedItems>
    </cacheField>
    <cacheField name="NameF" numFmtId="0">
      <sharedItems>
        <s v="Alex"/>
        <s v="Amanda"/>
        <s v="Andrew"/>
        <s v="Ann-Renée"/>
        <s v="Bailey"/>
        <s v="Ben"/>
        <s v="Blayre"/>
        <s v="Bobby"/>
        <s v="Brandon"/>
        <s v="Brian"/>
        <s v="Brianna"/>
        <s v="Brianne"/>
        <s v="Brigette"/>
        <s v="Broc"/>
        <s v="Cayla"/>
        <s v="Chad"/>
        <s v="Chay"/>
        <s v="Chris"/>
        <s v="Christian"/>
        <s v="Cody"/>
        <s v="Dani"/>
        <s v="David"/>
        <s v="Derek"/>
        <s v="Emily"/>
        <s v="Eric"/>
        <s v="Garrett"/>
        <s v="Geneviève"/>
        <s v="Gigi"/>
        <s v="Gilbert"/>
        <s v="Haley"/>
        <s v="Hannah"/>
        <s v="Hilary"/>
        <s v="James"/>
        <s v="Jennifer"/>
        <s v="Jillian"/>
        <s v="Jim"/>
        <s v="Jocelyne"/>
        <s v="John"/>
        <s v="Jonathan"/>
        <s v="Jordan"/>
        <s v="Justin"/>
        <s v="Kacey"/>
        <s v="Kali"/>
        <s v="Karl"/>
        <s v="Kelly"/>
        <s v="Kendall"/>
        <s v="Kevin"/>
        <s v="Laura"/>
        <s v="Lauriane"/>
        <s v="Lee"/>
        <s v="Linden"/>
        <s v="Maddie"/>
        <s v="Marc-Andre"/>
        <s v="Marie-Philip"/>
        <s v="Mark"/>
        <s v="Mason"/>
        <s v="Mat"/>
        <s v="Matt"/>
        <s v="Maxim"/>
        <s v="Meaghan"/>
        <s v="Megan"/>
        <s v="Meghan"/>
        <s v="Mélodie"/>
        <s v="Monique"/>
        <s v="Natalie"/>
        <s v="Nicole"/>
        <s v="Noah"/>
        <s v="Quinton"/>
        <s v="Rebecca"/>
        <s v="Renata"/>
        <s v="René"/>
        <s v="Rob"/>
        <s v="Ryan"/>
        <s v="Sarah"/>
        <s v="Shannon"/>
        <s v="Sidney"/>
        <s v="Stefan"/>
        <s v="Troy"/>
        <s v="Will"/>
        <s v="Wojtek"/>
      </sharedItems>
    </cacheField>
    <cacheField name="NameL" numFmtId="0">
      <sharedItems>
        <s v="Rigsby"/>
        <s v="Kessel"/>
        <s v="Pelkey"/>
        <s v="Ebbett"/>
        <s v="Desbiens"/>
        <s v="Bram"/>
        <s v="Scrivens"/>
        <s v="Turnbull"/>
        <s v="Butler"/>
        <s v="Sanguinetti"/>
        <s v="Kozun"/>
        <s v="Maxwell"/>
        <s v="Gionta"/>
        <s v="O'Neill"/>
        <s v="Decker"/>
        <s v="Jenner"/>
        <s v="Lacquette"/>
        <s v="Little"/>
        <s v="Barnes"/>
        <s v="Billins"/>
        <s v="Kolarik"/>
        <s v="Genoway"/>
        <s v="Kelly"/>
        <s v="Lee"/>
        <s v="Bourque"/>
        <s v="Thomas"/>
        <s v="Goloubef"/>
        <s v="Cameranesi"/>
        <s v="Leggio"/>
        <s v="Roy"/>
        <s v="Clark"/>
        <s v="Pfalzer"/>
        <s v="O’Dell"/>
        <s v="Roe"/>
        <s v="Lacasse"/>
        <s v="Marvin"/>
        <s v="Brulé"/>
        <s v="Irwin"/>
        <s v="Skarupa"/>
        <s v="Brandt"/>
        <s v="Knight"/>
        <s v="Wisniewski"/>
        <s v="Wakefield"/>
        <s v="Saulnier"/>
        <s v="Slater"/>
        <s v="Larocque"/>
        <s v="Lamoureux-Davidson"/>
        <s v="McCarthy"/>
        <s v="Blum"/>
        <s v="Greenway"/>
        <s v="Peters"/>
        <s v="Bellamy"/>
        <s v="Flanagan"/>
        <s v="Stollery"/>
        <s v="Pannek"/>
        <s v="Coyne"/>
        <s v="Poulin"/>
        <s v="Stacey"/>
        <s v="Fortino"/>
        <s v="Rougeau"/>
        <s v="Stecklein"/>
        <s v="Vey"/>
        <s v="Rooney"/>
        <s v="Gragnani"/>
        <s v="Arcobello"/>
        <s v="Raymond"/>
        <s v="Robinson"/>
        <s v="Gilroy"/>
        <s v="Lapierre"/>
        <s v="Noreau"/>
        <s v="Mikkelson"/>
        <s v="Keller"/>
        <s v="Agosta"/>
        <s v="Duggan"/>
        <s v="Daoust"/>
        <s v="Lamoureux-Morando"/>
        <s v="Spooner"/>
        <s v="Hensley"/>
        <s v="Welch"/>
        <s v="Howden"/>
        <s v="Johnston"/>
        <s v="Fast"/>
        <s v="Klinkhammer"/>
        <s v="Donato"/>
        <s v="Gunderson"/>
        <s v="Stoa"/>
        <s v="Zapolski"/>
        <s v="Nurse"/>
        <s v="Szabados"/>
        <s v="Morin"/>
        <s v="Elliott"/>
        <s v="Terry"/>
        <s v="Borgen"/>
        <s v="Wolski"/>
      </sharedItems>
    </cacheField>
    <cacheField name="Weight in Pounds" numFmtId="0">
      <sharedItems containsSemiMixedTypes="0" containsString="0" containsNumber="1" containsInteger="1">
        <n v="150.0"/>
        <n v="136.0"/>
        <n v="135.0"/>
        <n v="176.0"/>
        <n v="160.0"/>
        <n v="181.0"/>
        <n v="155.0"/>
        <n v="189.0"/>
        <n v="190.0"/>
        <n v="170.0"/>
        <n v="196.0"/>
        <n v="175.0"/>
        <n v="174.0"/>
        <n v="156.0"/>
        <n v="180.0"/>
        <n v="145.0"/>
        <n v="185.0"/>
        <n v="194.0"/>
        <n v="187.0"/>
        <n v="200.0"/>
        <n v="148.0"/>
        <n v="130.0"/>
        <n v="125.0"/>
        <n v="201.0"/>
        <n v="178.0"/>
        <n v="159.0"/>
        <n v="140.0"/>
        <n v="205.0"/>
        <n v="172.0"/>
        <n v="144.0"/>
        <n v="139.0"/>
        <n v="195.0"/>
        <n v="235.0"/>
        <n v="210.0"/>
        <n v="142.0"/>
        <n v="165.0"/>
        <n v="123.0"/>
        <n v="137.0"/>
        <n v="167.0"/>
        <n v="179.0"/>
        <n v="216.0"/>
        <n v="198.0"/>
        <n v="164.0"/>
        <n v="147.0"/>
        <n v="215.0"/>
        <n v="214.0"/>
        <n v="203.0"/>
        <n v="146.0"/>
        <n v="220.0"/>
      </sharedItems>
    </cacheField>
    <cacheField name="Height" numFmtId="0">
      <sharedItems>
        <s v="5'7"/>
        <s v="5'5"/>
        <s v="5'3"/>
        <s v="5'9"/>
        <s v="5'8"/>
        <s v="6'2"/>
        <s v="6'0"/>
        <s v="6'1"/>
        <s v="5'4"/>
        <s v="5'6"/>
        <s v="5'1"/>
        <s v="5'10"/>
        <s v="5'11"/>
        <s v="6'5"/>
        <s v="5'2"/>
        <s v="6'3"/>
        <s v="6'4"/>
      </sharedItems>
    </cacheField>
    <cacheField name="m" numFmtId="0">
      <sharedItems containsSemiMixedTypes="0" containsString="0" containsNumber="1">
        <n v="1.73736"/>
        <n v="1.6764"/>
        <n v="1.61544"/>
        <n v="1.79832"/>
        <n v="1.76784"/>
        <n v="1.88976"/>
        <n v="1.8288"/>
        <n v="1.85928"/>
        <n v="1.64592"/>
        <n v="1.70688"/>
        <n v="1.55448"/>
        <n v="1.557528"/>
        <n v="1.9812"/>
        <n v="1.58496"/>
        <n v="1.92024"/>
        <n v="1.95072"/>
      </sharedItems>
    </cacheField>
    <cacheField name="m2" numFmtId="0">
      <sharedItems containsSemiMixedTypes="0" containsString="0" containsNumber="1">
        <n v="3.0184197696"/>
        <n v="2.8103169599999998"/>
        <n v="2.6096463936"/>
        <n v="3.2339548224"/>
        <n v="3.1252582656000003"/>
        <n v="3.5711928576000003"/>
        <n v="3.34450944"/>
        <n v="3.4569221184"/>
        <n v="2.7090526464"/>
        <n v="2.9134393344"/>
        <n v="2.4164080704"/>
        <n v="2.425893470784"/>
        <n v="3.9251534400000003"/>
        <n v="2.5120982015999997"/>
        <n v="3.6873216575999996"/>
        <n v="3.8053085184"/>
      </sharedItems>
    </cacheField>
    <cacheField name="bim" numFmtId="0">
      <sharedItems containsSemiMixedTypes="0" containsString="0" containsNumber="1">
        <n v="22.52834436245802"/>
        <n v="21.705736708075804"/>
        <n v="23.374814361669387"/>
        <n v="24.428294252228326"/>
        <n v="22.26376185013215"/>
        <n v="21.75820179358683"/>
        <n v="22.96151545708109"/>
        <n v="23.190942726059728"/>
        <n v="25.414788483897954"/>
        <n v="24.081589381816755"/>
        <n v="24.63796379567921"/>
        <n v="25.456170832315387"/>
        <n v="26.172635362267407"/>
        <n v="24.11907533764316"/>
        <n v="25.10102566310909"/>
        <n v="21.64532402096181"/>
        <n v="27.802192083976003"/>
        <n v="23.80985642305799"/>
        <n v="26.89943010711772"/>
        <n v="34.34850305985801"/>
        <n v="34.214198191141534"/>
        <n v="26.012783507048496"/>
        <n v="25.115790972322685"/>
        <n v="25.917858018831375"/>
        <n v="26.034720169413465"/>
        <n v="23.840727203952113"/>
        <n v="24.816793460747416"/>
        <n v="25.974388825154172"/>
        <n v="19.21535254444949"/>
        <n v="21.458845971368618"/>
        <n v="26.323994837962502"/>
        <n v="24.737513166813496"/>
        <n v="19.518386903070542"/>
        <n v="23.038096016739"/>
        <n v="35.45085595708641"/>
        <n v="25.5100369986657"/>
        <n v="21.62392717642578"/>
        <n v="23.34011187296751"/>
        <n v="32.565321169881706"/>
        <n v="27.507771064924846"/>
        <n v="32.27931612854126"/>
        <n v="23.12906370532668"/>
        <n v="26.909776041774307"/>
        <n v="27.005313708194805"/>
        <n v="27.481093512158655"/>
        <n v="21.53444681705546"/>
        <n v="23.624494741749732"/>
        <n v="33.801978935826575"/>
        <n v="23.678043128315082"/>
        <n v="21.89404855469803"/>
        <n v="25.76170026892025"/>
        <n v="28.968617038434466"/>
        <n v="22.886229281070054"/>
        <n v="23.998016684103124"/>
        <n v="23.620803414446335"/>
        <n v="25.713785995473227"/>
        <n v="24.95035924256222"/>
        <n v="23.853541089661434"/>
        <n v="23.43124815247212"/>
        <n v="29.002758622801196"/>
        <n v="26.610778530199035"/>
        <n v="19.480791618865627"/>
        <n v="29.679786382676994"/>
        <n v="22.19704518065717"/>
        <n v="30.623966583487867"/>
        <n v="24.713059630200892"/>
        <n v="22.65363799435082"/>
        <n v="33.52082828733131"/>
        <n v="25.490705820821365"/>
        <n v="20.717667277206303"/>
        <n v="22.310401055042473"/>
        <n v="27.161792674839827"/>
        <n v="26.30635702748408"/>
        <n v="25.763957913515338"/>
        <n v="20.158334014646623"/>
        <n v="21.11825468201075"/>
        <n v="22.41740020670124"/>
        <n v="24.87762149521731"/>
        <n v="24.218798437596874"/>
        <n v="24.641626344184587"/>
        <n v="26.848756141452824"/>
      </sharedItems>
    </cacheField>
    <cacheField name="ht" numFmtId="0">
      <sharedItems>
        <s v="5.7"/>
        <s v="5.5"/>
        <s v="5.3"/>
        <s v="5.9"/>
        <s v="5.8"/>
        <s v="6.2"/>
        <s v="6.0"/>
        <s v="6.1"/>
        <s v="5.4"/>
        <s v="5.6"/>
        <s v="5.1"/>
        <s v="5.10"/>
        <s v="5.11"/>
        <s v="6.5"/>
        <s v="5.2"/>
        <s v="6.3"/>
        <s v="6.4"/>
      </sharedItems>
    </cacheField>
    <cacheField name="Prov" numFmtId="0">
      <sharedItems>
        <s v="Wis."/>
        <s v="Vt."/>
        <s v="B.C."/>
        <s v="Que."/>
        <s v="Man."/>
        <s v="Alta."/>
        <s v="N.S."/>
        <s v="Mass."/>
        <s v="N.C."/>
        <s v="Fla."/>
        <s v="N.Y."/>
        <s v="Pa."/>
        <s v="Ont."/>
        <s v="N.H."/>
        <s v="Calif."/>
        <s v="Mich."/>
        <s v="Minn."/>
        <s v="Sask."/>
        <s v="Va."/>
        <s v="Md."/>
        <s v="Idaho"/>
        <s v="N.D."/>
        <s v="Ill."/>
        <s v="Conn."/>
        <s v="Colo."/>
      </sharedItems>
    </cacheField>
    <cacheField name="Home Towm" numFmtId="0">
      <sharedItems>
        <s v="Delafield"/>
        <s v="Madison"/>
        <s v="Montpelier"/>
        <s v="Vernon"/>
        <s v="La Malbaie"/>
        <s v="St. Anne"/>
        <s v="Spruce Grove"/>
        <s v="Stellarton"/>
        <s v="Marlborough"/>
        <s v="Wilmington"/>
        <s v="Calgary"/>
        <s v="Winter Park"/>
        <s v="Rochester"/>
        <s v="Yardley"/>
        <s v="Dousman"/>
        <s v="Oakville"/>
        <s v="Mallard"/>
        <s v="Rindge"/>
        <s v="Eastvale"/>
        <s v="Marysville"/>
        <s v="Abington"/>
        <s v="Morden"/>
        <s v="Toronto"/>
        <s v="MacTier"/>
        <s v="North Reading"/>
        <s v="Plymouth"/>
        <s v="Buffalo"/>
        <s v="Rockland"/>
        <s v="Saskatoon"/>
        <s v="Ottawa"/>
        <s v="Vienna"/>
        <s v="Kingston"/>
        <s v="Warroad"/>
        <s v="Vancouver"/>
        <s v="Thunder Bay"/>
        <s v="Rockville"/>
        <s v="Vadnais Heights"/>
        <s v="Sun Valley"/>
        <s v="Canton"/>
        <s v="Pickering"/>
        <s v="Halifax"/>
        <s v="Lapeer"/>
        <s v="Ste. Anne"/>
        <s v="Grand Forks"/>
        <s v="Boston"/>
        <s v="Ladera Ranch"/>
        <s v="Blyth"/>
        <s v="Westfield"/>
        <s v="Burlington"/>
        <s v="Camrose"/>
        <s v="Palos Heights"/>
        <s v="Montreal"/>
        <s v="Kleinburg"/>
        <s v="Hamilton"/>
        <s v="Beaconsfield"/>
        <s v="Roseville"/>
        <s v="Wakaw"/>
        <s v="Andover"/>
        <s v="L’Île-Bizard"/>
        <s v="Beauceville"/>
        <s v="Milford"/>
        <s v="Cochrane"/>
        <s v="Bellmore"/>
        <s v="Brossard"/>
        <s v="St. Albert"/>
        <s v="Farmington"/>
        <s v="Ruthven"/>
        <s v="Danvers"/>
        <s v="Valleyfield"/>
        <s v="Scarborough"/>
        <s v="Lakewood"/>
        <s v="Brighton"/>
        <s v="Oakbank"/>
        <s v="Sudbury"/>
        <s v="Lac La Biche"/>
        <s v="Lethbridge"/>
        <s v="Scituate"/>
        <s v="Bensalem"/>
        <s v="Bloomington"/>
        <s v="Erie"/>
        <s v="Edmonton"/>
        <s v="Minnetonka"/>
        <s v="Highlands Ranch"/>
        <s v="Moorhead"/>
      </sharedItems>
    </cacheField>
    <cacheField name="Country" numFmtId="0">
      <sharedItems>
        <s v="USA"/>
        <s v="Canada"/>
      </sharedItems>
    </cacheField>
    <cacheField name="Position" numFmtId="0">
      <sharedItems>
        <s v="Forward"/>
        <s v="Defence"/>
        <s v="Goalie"/>
        <e v="#N/A"/>
      </sharedItems>
    </cacheField>
    <cacheField name="DOB" numFmtId="14">
      <sharedItems containsSemiMixedTypes="0" containsDate="1" containsString="0">
        <d v="1992-01-03T00:00:00Z"/>
        <d v="1991-08-28T00:00:00Z"/>
        <d v="1993-05-29T00:00:00Z"/>
        <d v="1983-01-02T00:00:00Z"/>
        <d v="1994-04-10T00:00:00Z"/>
        <d v="1990-09-05T00:00:00Z"/>
        <d v="1986-09-11T00:00:00Z"/>
        <d v="1993-07-15T00:00:00Z"/>
        <d v="1987-04-26T00:00:00Z"/>
        <d v="1988-02-29T00:00:00Z"/>
        <d v="1990-03-08T00:00:00Z"/>
        <d v="1991-03-22T00:00:00Z"/>
        <d v="1979-01-18T00:00:00Z"/>
        <d v="1988-06-01T00:00:00Z"/>
        <d v="1991-05-13T00:00:00Z"/>
        <d v="1991-05-04T00:00:00Z"/>
        <d v="1992-10-11T00:00:00Z"/>
        <d v="1988-03-24T00:00:00Z"/>
        <d v="1999-01-07T00:00:00Z"/>
        <d v="1989-05-26T00:00:00Z"/>
        <d v="1986-01-26T00:00:00Z"/>
        <d v="1986-12-20T00:00:00Z"/>
        <d v="1980-11-11T00:00:00Z"/>
        <d v="1980-10-03T00:00:00Z"/>
        <d v="1986-01-29T00:00:00Z"/>
        <d v="1992-05-26T00:00:00Z"/>
        <d v="1989-11-30T00:00:00Z"/>
        <d v="1995-06-30T00:00:00Z"/>
        <d v="1984-07-31T00:00:00Z"/>
        <d v="1983-05-04T00:00:00Z"/>
        <d v="1995-11-28T00:00:00Z"/>
        <d v="1993-06-14T00:00:00Z"/>
        <d v="1990-06-21T00:00:00Z"/>
        <d v="1988-02-22T00:00:00Z"/>
        <d v="1989-05-05T00:00:00Z"/>
        <d v="1987-03-07T00:00:00Z"/>
        <d v="1987-01-01T00:00:00Z"/>
        <d v="1988-06-06T00:00:00Z"/>
        <d v="1994-01-03T00:00:00Z"/>
        <d v="1993-11-27T00:00:00Z"/>
        <d v="1989-07-12T00:00:00Z"/>
        <d v="1984-02-21T00:00:00Z"/>
        <d v="1989-06-15T00:00:00Z"/>
        <d v="1992-03-07T00:00:00Z"/>
        <d v="1982-12-09T00:00:00Z"/>
        <d v="1988-05-19T00:00:00Z"/>
        <d v="1989-07-03T00:00:00Z"/>
        <d v="1986-08-09T00:00:00Z"/>
        <d v="1989-01-30T00:00:00Z"/>
        <d v="1997-02-16T00:00:00Z"/>
        <d v="1986-08-30T00:00:00Z"/>
        <d v="1987-04-22T00:00:00Z"/>
        <d v="1995-09-19T00:00:00Z"/>
        <d v="1987-11-21T00:00:00Z"/>
        <d v="1995-12-29T00:00:00Z"/>
        <d v="1992-05-25T00:00:00Z"/>
        <d v="1990-04-12T00:00:00Z"/>
        <d v="1994-05-05T00:00:00Z"/>
        <d v="1991-01-30T00:00:00Z"/>
        <d v="1994-04-23T00:00:00Z"/>
        <d v="1991-07-17T00:00:00Z"/>
        <d v="1997-07-07T00:00:00Z"/>
        <d v="1987-03-11T00:00:00Z"/>
        <d v="1991-03-28T00:00:00Z"/>
        <d v="1988-08-12T00:00:00Z"/>
        <d v="1985-09-17T00:00:00Z"/>
        <d v="1986-06-20T00:00:00Z"/>
        <d v="1984-07-20T00:00:00Z"/>
        <d v="1985-03-29T00:00:00Z"/>
        <d v="1987-05-24T00:00:00Z"/>
        <d v="1985-01-04T00:00:00Z"/>
        <d v="1996-05-01T00:00:00Z"/>
        <d v="1987-02-12T00:00:00Z"/>
        <d v="1987-09-03T00:00:00Z"/>
        <d v="1992-01-07T00:00:00Z"/>
        <d v="1990-10-17T00:00:00Z"/>
        <d v="1994-06-23T00:00:00Z"/>
        <d v="1982-08-26T00:00:00Z"/>
        <d v="1992-01-21T00:00:00Z"/>
        <d v="1989-09-24T00:00:00Z"/>
        <d v="1994-10-06T00:00:00Z"/>
        <d v="1981-12-10T00:00:00Z"/>
        <d v="1986-08-12T00:00:00Z"/>
        <d v="1996-04-09T00:00:00Z"/>
        <d v="1985-08-16T00:00:00Z"/>
        <d v="1987-04-13T00:00:00Z"/>
        <d v="1986-11-11T00:00:00Z"/>
        <d v="1995-01-04T00:00:00Z"/>
        <d v="1986-08-06T00:00:00Z"/>
        <d v="1995-06-06T00:00:00Z"/>
        <d v="1997-09-10T00:00:00Z"/>
        <d v="1996-12-19T00:00:00Z"/>
        <d v="1986-02-24T00:00:00Z"/>
      </sharedItems>
    </cacheField>
    <cacheField name="Gender" numFmtId="0">
      <sharedItems>
        <s v="Women"/>
        <s v="Me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que 1" cacheId="0" dataCaption="">
  <location ref="A3:C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h="1" x="0"/>
        <item x="1"/>
        <item t="default"/>
      </items>
    </pivotField>
    <pivotField name="Position" axis="axisRow" dataField="1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k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4"/>
    <field x="12"/>
  </rowFields>
  <pageFields>
    <pageField fld="11"/>
  </pageFields>
  <dataFields>
    <dataField name="COUNTA of Position" fld="12" subtotal="count" baseField="0"/>
  </dataFields>
</pivotTableDefinition>
</file>

<file path=xl/pivotTables/pivotTable10.xml><?xml version="1.0" encoding="utf-8"?>
<pivotTableDefinition xmlns="http://schemas.openxmlformats.org/spreadsheetml/2006/main" name="que 4(3) 3" cacheId="1" dataCaption="" showHeaders="0">
  <location ref="G4:I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pivotTables/pivotTable11.xml><?xml version="1.0" encoding="utf-8"?>
<pivotTableDefinition xmlns="http://schemas.openxmlformats.org/spreadsheetml/2006/main" name="que 4(4)" cacheId="0" dataCaption="">
  <location ref="A3:C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k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4"/>
    <field x="12"/>
  </rowFields>
  <pageFields>
    <pageField fld="11"/>
  </pageFields>
  <dataFields>
    <dataField name="AVERAGE of bim" fld="7" subtotal="average" baseField="0"/>
  </dataFields>
</pivotTableDefinition>
</file>

<file path=xl/pivotTables/pivotTable12.xml><?xml version="1.0" encoding="utf-8"?>
<pivotTableDefinition xmlns="http://schemas.openxmlformats.org/spreadsheetml/2006/main" name="que 4(4) 2" cacheId="0" dataCaption="">
  <location ref="D3:F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k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4"/>
    <field x="12"/>
  </rowFields>
  <pageFields>
    <pageField fld="11"/>
  </pageFields>
  <dataFields>
    <dataField name="MAX of bim" fld="7" subtotal="max" baseField="0"/>
  </dataFields>
</pivotTableDefinition>
</file>

<file path=xl/pivotTables/pivotTable13.xml><?xml version="1.0" encoding="utf-8"?>
<pivotTableDefinition xmlns="http://schemas.openxmlformats.org/spreadsheetml/2006/main" name="que 4(4) 3" cacheId="0" dataCaption="">
  <location ref="G3:I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k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4"/>
    <field x="12"/>
  </rowFields>
  <pageFields>
    <pageField fld="11"/>
  </pageFields>
  <dataFields>
    <dataField name="MIN of bim" fld="7" subtotal="min" baseField="0"/>
  </dataFields>
</pivotTableDefinition>
</file>

<file path=xl/pivotTables/pivotTable14.xml><?xml version="1.0" encoding="utf-8"?>
<pivotTableDefinition xmlns="http://schemas.openxmlformats.org/spreadsheetml/2006/main" name="que 6" cacheId="0" dataCaption="">
  <location ref="A3:B85" firstHeaderRow="1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axis="axisRow" outline="0" multipleItemSelectionAllowed="1" showAll="0" sortType="ascending">
      <items>
        <item x="28"/>
        <item x="61"/>
        <item x="32"/>
        <item x="74"/>
        <item x="69"/>
        <item x="75"/>
        <item x="29"/>
        <item x="45"/>
        <item x="36"/>
        <item x="15"/>
        <item x="1"/>
        <item x="5"/>
        <item x="49"/>
        <item x="63"/>
        <item x="4"/>
        <item x="70"/>
        <item x="76"/>
        <item x="0"/>
        <item x="66"/>
        <item x="52"/>
        <item x="6"/>
        <item x="33"/>
        <item x="41"/>
        <item x="7"/>
        <item x="37"/>
        <item x="2"/>
        <item x="58"/>
        <item x="54"/>
        <item x="46"/>
        <item x="48"/>
        <item x="17"/>
        <item x="25"/>
        <item x="57"/>
        <item x="53"/>
        <item x="9"/>
        <item x="13"/>
        <item x="78"/>
        <item x="3"/>
        <item x="10"/>
        <item x="79"/>
        <item x="65"/>
        <item x="31"/>
        <item x="26"/>
        <item x="77"/>
        <item x="56"/>
        <item x="14"/>
        <item x="22"/>
        <item x="8"/>
        <item x="11"/>
        <item x="68"/>
        <item x="35"/>
        <item x="55"/>
        <item x="50"/>
        <item x="73"/>
        <item x="23"/>
        <item x="27"/>
        <item x="21"/>
        <item x="24"/>
        <item x="12"/>
        <item x="72"/>
        <item x="30"/>
        <item x="60"/>
        <item x="80"/>
        <item x="18"/>
        <item x="42"/>
        <item x="43"/>
        <item x="71"/>
        <item x="44"/>
        <item x="39"/>
        <item x="16"/>
        <item x="51"/>
        <item x="59"/>
        <item x="62"/>
        <item x="64"/>
        <item x="40"/>
        <item x="38"/>
        <item x="67"/>
        <item x="47"/>
        <item x="20"/>
        <item x="19"/>
        <item x="34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outline="0" multipleItemSelectionAllowed="1" showAll="0">
      <items>
        <item x="0"/>
        <item x="1"/>
        <item t="default"/>
      </items>
    </pivotField>
    <pivotField name="Position" outline="0" multipleItemSelectionAllowed="1" showAll="0">
      <items>
        <item x="0"/>
        <item x="1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Page" outline="0" multipleItemSelectionAllowed="1" showAll="0">
      <items>
        <item x="0"/>
        <item x="1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kg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7"/>
  </rowFields>
  <pageFields>
    <pageField fld="14"/>
  </pageFields>
  <dataFields>
    <dataField name="AVERAGE of agedecimal" fld="16" subtotal="average" baseField="0"/>
  </dataFields>
</pivotTableDefinition>
</file>

<file path=xl/pivotTables/pivotTable2.xml><?xml version="1.0" encoding="utf-8"?>
<pivotTableDefinition xmlns="http://schemas.openxmlformats.org/spreadsheetml/2006/main" name="que 4(1)" cacheId="1" dataCaption="" showHeaders="0">
  <location ref="A4:C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pivotTables/pivotTable3.xml><?xml version="1.0" encoding="utf-8"?>
<pivotTableDefinition xmlns="http://schemas.openxmlformats.org/spreadsheetml/2006/main" name="que 4(1) 2" cacheId="1" dataCaption="" showHeaders="0">
  <location ref="D4:F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pivotTables/pivotTable4.xml><?xml version="1.0" encoding="utf-8"?>
<pivotTableDefinition xmlns="http://schemas.openxmlformats.org/spreadsheetml/2006/main" name="que 4(1) 3" cacheId="1" dataCaption="" showHeaders="0">
  <location ref="G4:I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pivotTables/pivotTable5.xml><?xml version="1.0" encoding="utf-8"?>
<pivotTableDefinition xmlns="http://schemas.openxmlformats.org/spreadsheetml/2006/main" name="que 4(2)" cacheId="2" dataCaption="">
  <location ref="A3:C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</pivotFields>
  <rowFields>
    <field x="14"/>
    <field x="12"/>
  </rowFields>
  <pageFields>
    <pageField fld="11"/>
  </pageFields>
  <dataFields>
    <dataField name="AVERAGE of m" fld="5" subtotal="average" baseField="0"/>
  </dataFields>
</pivotTableDefinition>
</file>

<file path=xl/pivotTables/pivotTable6.xml><?xml version="1.0" encoding="utf-8"?>
<pivotTableDefinition xmlns="http://schemas.openxmlformats.org/spreadsheetml/2006/main" name="que 4(2) 2" cacheId="2" dataCaption="">
  <location ref="D3:F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</pivotFields>
  <rowFields>
    <field x="14"/>
    <field x="12"/>
  </rowFields>
  <pageFields>
    <pageField fld="11"/>
  </pageFields>
  <dataFields>
    <dataField name="MIN of m" fld="5" subtotal="min" baseField="0"/>
  </dataFields>
</pivotTableDefinition>
</file>

<file path=xl/pivotTables/pivotTable7.xml><?xml version="1.0" encoding="utf-8"?>
<pivotTableDefinition xmlns="http://schemas.openxmlformats.org/spreadsheetml/2006/main" name="que 4(2) 3" cacheId="2" dataCaption="">
  <location ref="G3:I13" firstHeaderRow="1" firstDataRow="3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</pivotFields>
  <rowFields>
    <field x="14"/>
    <field x="12"/>
  </rowFields>
  <pageFields>
    <pageField fld="11"/>
  </pageFields>
  <dataFields>
    <dataField name="MAX of m" fld="5" subtotal="max" baseField="0"/>
  </dataFields>
</pivotTableDefinition>
</file>

<file path=xl/pivotTables/pivotTable8.xml><?xml version="1.0" encoding="utf-8"?>
<pivotTableDefinition xmlns="http://schemas.openxmlformats.org/spreadsheetml/2006/main" name="que 4(3)" cacheId="1" dataCaption="" showHeaders="0">
  <location ref="A4:C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pivotTables/pivotTable9.xml><?xml version="1.0" encoding="utf-8"?>
<pivotTableDefinition xmlns="http://schemas.openxmlformats.org/spreadsheetml/2006/main" name="que 4(3) 2" cacheId="1" dataCaption="" showHeaders="0">
  <location ref="D4:F13" firstHeaderRow="0" firstDataRow="2" firstDataCol="0" rowPageCount="1" colPageCount="1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ameF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am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Weight in Poun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Heig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bi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h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ome Towm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Country" axis="axisPage" outline="0" multipleItemSelectionAllowed="1" showAll="0">
      <items>
        <item x="0"/>
        <item x="1"/>
        <item t="default"/>
      </items>
    </pivotField>
    <pivotField name="Position" axis="axisRow" outline="0" multipleItemSelectionAllowed="1" showAll="0" sortType="ascending">
      <items>
        <item x="1"/>
        <item x="0"/>
        <item x="2"/>
        <item x="3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Gender" axis="axisRow" outline="0" multipleItemSelectionAllowed="1" showAll="0" sortType="ascending">
      <items>
        <item x="1"/>
        <item x="0"/>
        <item t="default"/>
      </items>
    </pivotField>
    <pivotField name="today" numFmtId="14" outline="0" multipleItemSelectionAllowed="1" showAll="0">
      <items>
        <item x="0"/>
        <item t="default"/>
      </items>
    </pivotField>
    <pivotField name="agedecima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</pivotFields>
  <rowFields>
    <field x="14"/>
    <field x="12"/>
  </rowFields>
  <pageFields>
    <pageField fld="1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8.57"/>
    <col customWidth="1" min="3" max="11" width="8.71"/>
  </cols>
  <sheetData>
    <row r="1">
      <c r="A1" s="1" t="s">
        <v>0</v>
      </c>
      <c r="B1" s="2" t="s">
        <v>1</v>
      </c>
    </row>
    <row r="2">
      <c r="A2" s="3">
        <v>1.0</v>
      </c>
      <c r="B2" t="s">
        <v>2</v>
      </c>
    </row>
    <row r="3">
      <c r="A3" s="3">
        <v>2.0</v>
      </c>
      <c r="B3" t="s">
        <v>3</v>
      </c>
    </row>
    <row r="4">
      <c r="A4" s="3">
        <v>3.0</v>
      </c>
      <c r="B4" t="s">
        <v>4</v>
      </c>
    </row>
    <row r="5">
      <c r="A5" s="3">
        <v>4.0</v>
      </c>
      <c r="B5" s="4" t="s">
        <v>5</v>
      </c>
    </row>
    <row r="6">
      <c r="A6" s="3">
        <v>5.0</v>
      </c>
      <c r="B6" t="s">
        <v>6</v>
      </c>
    </row>
    <row r="7">
      <c r="A7" s="3">
        <v>6.0</v>
      </c>
      <c r="B7" t="s">
        <v>7</v>
      </c>
    </row>
    <row r="8">
      <c r="A8" s="3">
        <v>7.0</v>
      </c>
      <c r="B8" t="s">
        <v>8</v>
      </c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0"/>
    <col customWidth="1" min="3" max="3" width="20.0"/>
    <col customWidth="1" min="4" max="4" width="25.0"/>
    <col customWidth="1" min="5" max="9" width="19.57"/>
    <col customWidth="1" min="10" max="10" width="10.43"/>
    <col customWidth="1" min="11" max="11" width="14.14"/>
    <col customWidth="1" min="12" max="12" width="14.71"/>
    <col customWidth="1" min="13" max="13" width="22.14"/>
    <col customWidth="1" min="14" max="14" width="15.57"/>
    <col customWidth="1" min="15" max="15" width="8.71"/>
    <col customWidth="1" min="16" max="16" width="19.29"/>
    <col customWidth="1" min="17" max="17" width="14.43"/>
    <col customWidth="1" min="18" max="18" width="8.71"/>
  </cols>
  <sheetData>
    <row r="1">
      <c r="A1" s="7" t="s">
        <v>18</v>
      </c>
      <c r="B1" s="8" t="s">
        <v>19</v>
      </c>
      <c r="C1" s="8" t="s">
        <v>20</v>
      </c>
      <c r="D1" s="8" t="s">
        <v>200</v>
      </c>
      <c r="E1" s="15" t="s">
        <v>201</v>
      </c>
      <c r="F1" s="15" t="s">
        <v>203</v>
      </c>
      <c r="G1" s="15" t="s">
        <v>204</v>
      </c>
      <c r="H1" s="15" t="s">
        <v>267</v>
      </c>
      <c r="I1" s="15" t="s">
        <v>202</v>
      </c>
      <c r="J1" s="8" t="s">
        <v>207</v>
      </c>
      <c r="K1" s="9" t="s">
        <v>208</v>
      </c>
      <c r="L1" s="9" t="s">
        <v>22</v>
      </c>
      <c r="M1" s="9" t="s">
        <v>209</v>
      </c>
      <c r="N1" s="22" t="s">
        <v>268</v>
      </c>
      <c r="O1" s="9" t="s">
        <v>26</v>
      </c>
      <c r="P1" s="12" t="s">
        <v>269</v>
      </c>
      <c r="Q1" s="9" t="s">
        <v>270</v>
      </c>
      <c r="R1" s="9" t="s">
        <v>205</v>
      </c>
    </row>
    <row r="2">
      <c r="A2" s="10">
        <v>68.0</v>
      </c>
      <c r="B2" s="11" t="s">
        <v>28</v>
      </c>
      <c r="C2" s="11" t="s">
        <v>29</v>
      </c>
      <c r="D2" s="11">
        <v>150.0</v>
      </c>
      <c r="E2" s="17" t="s">
        <v>212</v>
      </c>
      <c r="F2" s="17" t="str">
        <f t="shared" ref="F2:F97" si="1">CONVERT(I2,"ft","m")</f>
        <v>1.73736</v>
      </c>
      <c r="G2" s="17" t="str">
        <f t="shared" ref="G2:G97" si="2">(F2*F2)</f>
        <v>3.01841977</v>
      </c>
      <c r="H2" s="17" t="str">
        <f t="shared" ref="H2:H97" si="3">R2/G2</f>
        <v>22.52834436</v>
      </c>
      <c r="I2" s="17" t="str">
        <f t="shared" ref="I2:I97" si="4">SUBSTITUTE(SUBSTITUTE(E2,"""",""),"'",".")</f>
        <v>5.7</v>
      </c>
      <c r="J2" s="11" t="s">
        <v>213</v>
      </c>
      <c r="K2" t="str">
        <f>VLOOKUP('Main Sheet'!A2,'Home Town'!A:B,2,0)</f>
        <v>Delafield</v>
      </c>
      <c r="L2" t="str">
        <f>VLOOKUP('que 2'!D2,Country!A:B,2,0)</f>
        <v>USA</v>
      </c>
      <c r="M2" t="str">
        <f>VLOOKUP(C2,Position!A:B,2,TRUE)</f>
        <v>Forward</v>
      </c>
      <c r="N2" s="12" t="str">
        <f>VLOOKUP(A2,DOB!A:B,2,0)</f>
        <v>1/3/1992</v>
      </c>
      <c r="O2" t="str">
        <f>VLOOKUP(A2,Gender!A:B,2,0)</f>
        <v>Women</v>
      </c>
      <c r="P2" s="12" t="str">
        <f t="shared" ref="P2:P97" si="5">TODAY()</f>
        <v>7/27/2023</v>
      </c>
      <c r="Q2" t="str">
        <f t="shared" ref="Q2:Q97" si="6">(P2-N2)/365</f>
        <v>31.58356164</v>
      </c>
      <c r="R2" t="str">
        <f t="shared" ref="R2:R97" si="7">TRUNC(D2*0.45359237)</f>
        <v>68</v>
      </c>
    </row>
    <row r="3">
      <c r="A3" s="10">
        <v>59.0</v>
      </c>
      <c r="B3" s="11" t="s">
        <v>30</v>
      </c>
      <c r="C3" s="11" t="s">
        <v>31</v>
      </c>
      <c r="D3" s="11">
        <v>136.0</v>
      </c>
      <c r="E3" s="17" t="s">
        <v>215</v>
      </c>
      <c r="F3" s="17" t="str">
        <f t="shared" si="1"/>
        <v>1.6764</v>
      </c>
      <c r="G3" s="17" t="str">
        <f t="shared" si="2"/>
        <v>2.81031696</v>
      </c>
      <c r="H3" s="17" t="str">
        <f t="shared" si="3"/>
        <v>21.70573671</v>
      </c>
      <c r="I3" s="17" t="str">
        <f t="shared" si="4"/>
        <v>5.5</v>
      </c>
      <c r="J3" s="11" t="s">
        <v>213</v>
      </c>
      <c r="K3" t="str">
        <f>VLOOKUP('Main Sheet'!A3,'Home Town'!A:B,2,0)</f>
        <v>Madison</v>
      </c>
      <c r="L3" t="str">
        <f>VLOOKUP(K3,Country!A:B,2,0)</f>
        <v>USA</v>
      </c>
      <c r="M3" t="str">
        <f>VLOOKUP(C3,Position!A:B,2,TRUE)</f>
        <v>Forward</v>
      </c>
      <c r="N3" s="12" t="str">
        <f>VLOOKUP(A3,DOB!A:B,2,0)</f>
        <v>8/28/1991</v>
      </c>
      <c r="O3" t="str">
        <f>VLOOKUP(A3,Gender!A:B,2,0)</f>
        <v>Women</v>
      </c>
      <c r="P3" s="12" t="str">
        <f t="shared" si="5"/>
        <v>7/27/2023</v>
      </c>
      <c r="Q3" t="str">
        <f t="shared" si="6"/>
        <v>31.93424658</v>
      </c>
      <c r="R3" t="str">
        <f t="shared" si="7"/>
        <v>61</v>
      </c>
    </row>
    <row r="4">
      <c r="A4" s="10">
        <v>66.0</v>
      </c>
      <c r="B4" s="11" t="s">
        <v>30</v>
      </c>
      <c r="C4" s="11" t="s">
        <v>32</v>
      </c>
      <c r="D4" s="11">
        <v>135.0</v>
      </c>
      <c r="E4" s="17" t="s">
        <v>217</v>
      </c>
      <c r="F4" s="17" t="str">
        <f t="shared" si="1"/>
        <v>1.61544</v>
      </c>
      <c r="G4" s="17" t="str">
        <f t="shared" si="2"/>
        <v>2.609646394</v>
      </c>
      <c r="H4" s="17" t="str">
        <f t="shared" si="3"/>
        <v>23.37481436</v>
      </c>
      <c r="I4" s="17" t="str">
        <f t="shared" si="4"/>
        <v>5.3</v>
      </c>
      <c r="J4" s="11" t="s">
        <v>218</v>
      </c>
      <c r="K4" t="str">
        <f>VLOOKUP('Main Sheet'!A4,'Home Town'!A:B,2,0)</f>
        <v>Montpelier</v>
      </c>
      <c r="L4" t="str">
        <f>VLOOKUP(K4,Country!A:B,2,0)</f>
        <v>USA</v>
      </c>
      <c r="M4" t="str">
        <f>VLOOKUP(C4,Position!A:B,2,TRUE)</f>
        <v>Defence</v>
      </c>
      <c r="N4" s="12" t="str">
        <f>VLOOKUP(A4,DOB!A:B,2,0)</f>
        <v>5/29/1993</v>
      </c>
      <c r="O4" t="str">
        <f>VLOOKUP(A4,Gender!A:B,2,0)</f>
        <v>Women</v>
      </c>
      <c r="P4" s="12" t="str">
        <f t="shared" si="5"/>
        <v>7/27/2023</v>
      </c>
      <c r="Q4" t="str">
        <f t="shared" si="6"/>
        <v>30.18082192</v>
      </c>
      <c r="R4" t="str">
        <f t="shared" si="7"/>
        <v>61</v>
      </c>
    </row>
    <row r="5">
      <c r="A5" s="10">
        <v>32.0</v>
      </c>
      <c r="B5" s="11" t="s">
        <v>33</v>
      </c>
      <c r="C5" s="11" t="s">
        <v>34</v>
      </c>
      <c r="D5" s="11">
        <v>176.0</v>
      </c>
      <c r="E5" s="17" t="s">
        <v>219</v>
      </c>
      <c r="F5" s="17" t="str">
        <f t="shared" si="1"/>
        <v>1.79832</v>
      </c>
      <c r="G5" s="17" t="str">
        <f t="shared" si="2"/>
        <v>3.233954822</v>
      </c>
      <c r="H5" s="17" t="str">
        <f t="shared" si="3"/>
        <v>24.42829425</v>
      </c>
      <c r="I5" s="17" t="str">
        <f t="shared" si="4"/>
        <v>5.9</v>
      </c>
      <c r="J5" s="11" t="s">
        <v>220</v>
      </c>
      <c r="K5" t="str">
        <f>VLOOKUP('Main Sheet'!A5,'Home Town'!A:B,2,0)</f>
        <v>Vernon</v>
      </c>
      <c r="L5" t="str">
        <f>VLOOKUP(K5,Country!A:B,2,0)</f>
        <v>Canada</v>
      </c>
      <c r="M5" t="str">
        <f>VLOOKUP(C5,Position!A:B,2,TRUE)</f>
        <v>Forward</v>
      </c>
      <c r="N5" s="12" t="str">
        <f>VLOOKUP(A5,DOB!A:B,2,0)</f>
        <v>1/2/1983</v>
      </c>
      <c r="O5" t="str">
        <f>VLOOKUP(A5,Gender!A:B,2,0)</f>
        <v>Men</v>
      </c>
      <c r="P5" s="12" t="str">
        <f t="shared" si="5"/>
        <v>7/27/2023</v>
      </c>
      <c r="Q5" t="str">
        <f t="shared" si="6"/>
        <v>40.59178082</v>
      </c>
      <c r="R5" t="str">
        <f t="shared" si="7"/>
        <v>79</v>
      </c>
    </row>
    <row r="6">
      <c r="A6" s="10">
        <v>23.0</v>
      </c>
      <c r="B6" s="11" t="s">
        <v>35</v>
      </c>
      <c r="C6" s="11" t="s">
        <v>36</v>
      </c>
      <c r="D6" s="11">
        <v>160.0</v>
      </c>
      <c r="E6" s="17" t="s">
        <v>219</v>
      </c>
      <c r="F6" s="17" t="str">
        <f t="shared" si="1"/>
        <v>1.79832</v>
      </c>
      <c r="G6" s="17" t="str">
        <f t="shared" si="2"/>
        <v>3.233954822</v>
      </c>
      <c r="H6" s="17" t="str">
        <f t="shared" si="3"/>
        <v>22.26376185</v>
      </c>
      <c r="I6" s="17" t="str">
        <f t="shared" si="4"/>
        <v>5.9</v>
      </c>
      <c r="J6" s="11" t="s">
        <v>222</v>
      </c>
      <c r="K6" t="str">
        <f>VLOOKUP('Main Sheet'!A6,'Home Town'!A:B,2,0)</f>
        <v>La Malbaie</v>
      </c>
      <c r="L6" t="str">
        <f>VLOOKUP(K6,Country!A:B,2,0)</f>
        <v>Canada</v>
      </c>
      <c r="M6" t="str">
        <f>VLOOKUP(C6,Position!A:B,2,TRUE)</f>
        <v>Forward</v>
      </c>
      <c r="N6" s="12" t="str">
        <f>VLOOKUP(A6,DOB!A:B,2,0)</f>
        <v>4/10/1994</v>
      </c>
      <c r="O6" t="str">
        <f>VLOOKUP(A6,Gender!A:B,2,0)</f>
        <v>Women</v>
      </c>
      <c r="P6" s="12" t="str">
        <f t="shared" si="5"/>
        <v>7/27/2023</v>
      </c>
      <c r="Q6" t="str">
        <f t="shared" si="6"/>
        <v>29.31506849</v>
      </c>
      <c r="R6" t="str">
        <f t="shared" si="7"/>
        <v>72</v>
      </c>
    </row>
    <row r="7">
      <c r="A7" s="10">
        <v>7.0</v>
      </c>
      <c r="B7" s="11" t="s">
        <v>37</v>
      </c>
      <c r="C7" s="11" t="s">
        <v>38</v>
      </c>
      <c r="D7" s="11">
        <v>150.0</v>
      </c>
      <c r="E7" s="17" t="s">
        <v>224</v>
      </c>
      <c r="F7" s="17" t="str">
        <f t="shared" si="1"/>
        <v>1.76784</v>
      </c>
      <c r="G7" s="17" t="str">
        <f t="shared" si="2"/>
        <v>3.125258266</v>
      </c>
      <c r="H7" s="17" t="str">
        <f t="shared" si="3"/>
        <v>21.75820179</v>
      </c>
      <c r="I7" s="17" t="str">
        <f t="shared" si="4"/>
        <v>5.8</v>
      </c>
      <c r="J7" s="11" t="s">
        <v>225</v>
      </c>
      <c r="K7" t="str">
        <f>VLOOKUP('Main Sheet'!A7,'Home Town'!A:B,2,0)</f>
        <v>St. Anne</v>
      </c>
      <c r="L7" t="str">
        <f>VLOOKUP(K7,Country!A:B,2,0)</f>
        <v>Canada</v>
      </c>
      <c r="M7" t="str">
        <f>VLOOKUP(C7,Position!A:B,2,TRUE)</f>
        <v>Defence</v>
      </c>
      <c r="N7" s="12" t="str">
        <f>VLOOKUP(A7,DOB!A:B,2,0)</f>
        <v>9/5/1990</v>
      </c>
      <c r="O7" t="str">
        <f>VLOOKUP(A7,Gender!A:B,2,0)</f>
        <v>Women</v>
      </c>
      <c r="P7" s="12" t="str">
        <f t="shared" si="5"/>
        <v>7/27/2023</v>
      </c>
      <c r="Q7" t="str">
        <f t="shared" si="6"/>
        <v>32.91232877</v>
      </c>
      <c r="R7" t="str">
        <f t="shared" si="7"/>
        <v>68</v>
      </c>
    </row>
    <row r="8">
      <c r="A8" s="10">
        <v>46.0</v>
      </c>
      <c r="B8" s="11" t="s">
        <v>39</v>
      </c>
      <c r="C8" s="11" t="s">
        <v>40</v>
      </c>
      <c r="D8" s="11">
        <v>181.0</v>
      </c>
      <c r="E8" s="17" t="s">
        <v>227</v>
      </c>
      <c r="F8" s="17" t="str">
        <f t="shared" si="1"/>
        <v>1.88976</v>
      </c>
      <c r="G8" s="17" t="str">
        <f t="shared" si="2"/>
        <v>3.571192858</v>
      </c>
      <c r="H8" s="17" t="str">
        <f t="shared" si="3"/>
        <v>22.96151546</v>
      </c>
      <c r="I8" s="17" t="str">
        <f t="shared" si="4"/>
        <v>6.2</v>
      </c>
      <c r="J8" s="11" t="s">
        <v>228</v>
      </c>
      <c r="K8" t="str">
        <f>VLOOKUP('Main Sheet'!A8,'Home Town'!A:B,2,0)</f>
        <v>Spruce Grove</v>
      </c>
      <c r="L8" t="str">
        <f>VLOOKUP(K8,Country!A:B,2,0)</f>
        <v>Canada</v>
      </c>
      <c r="M8" t="str">
        <f>VLOOKUP(C8,Position!A:B,2,TRUE)</f>
        <v>Forward</v>
      </c>
      <c r="N8" s="12" t="str">
        <f>VLOOKUP(A8,DOB!A:B,2,0)</f>
        <v>9/11/1986</v>
      </c>
      <c r="O8" t="str">
        <f>VLOOKUP(A8,Gender!A:B,2,0)</f>
        <v>Men</v>
      </c>
      <c r="P8" s="12" t="str">
        <f t="shared" si="5"/>
        <v>7/27/2023</v>
      </c>
      <c r="Q8" t="str">
        <f t="shared" si="6"/>
        <v>36.89863014</v>
      </c>
      <c r="R8" t="str">
        <f t="shared" si="7"/>
        <v>82</v>
      </c>
    </row>
    <row r="9">
      <c r="A9" s="10">
        <v>14.0</v>
      </c>
      <c r="B9" s="11" t="s">
        <v>41</v>
      </c>
      <c r="C9" s="11" t="s">
        <v>42</v>
      </c>
      <c r="D9" s="11">
        <v>155.0</v>
      </c>
      <c r="E9" s="17" t="s">
        <v>212</v>
      </c>
      <c r="F9" s="17" t="str">
        <f t="shared" si="1"/>
        <v>1.73736</v>
      </c>
      <c r="G9" s="17" t="str">
        <f t="shared" si="2"/>
        <v>3.01841977</v>
      </c>
      <c r="H9" s="17" t="str">
        <f t="shared" si="3"/>
        <v>23.19094273</v>
      </c>
      <c r="I9" s="17" t="str">
        <f t="shared" si="4"/>
        <v>5.7</v>
      </c>
      <c r="J9" s="11" t="s">
        <v>229</v>
      </c>
      <c r="K9" t="str">
        <f>VLOOKUP('Main Sheet'!A9,'Home Town'!A:B,2,0)</f>
        <v>Stellarton</v>
      </c>
      <c r="L9" t="str">
        <f>VLOOKUP(K9,Country!A:B,2,0)</f>
        <v>Canada</v>
      </c>
      <c r="M9" t="str">
        <f>VLOOKUP(C9,Position!A:B,2,TRUE)</f>
        <v>Forward</v>
      </c>
      <c r="N9" s="12" t="str">
        <f>VLOOKUP(A9,DOB!A:B,2,0)</f>
        <v>7/15/1993</v>
      </c>
      <c r="O9" t="str">
        <f>VLOOKUP(A9,Gender!A:B,2,0)</f>
        <v>Women</v>
      </c>
      <c r="P9" s="12" t="str">
        <f t="shared" si="5"/>
        <v>7/27/2023</v>
      </c>
      <c r="Q9" t="str">
        <f t="shared" si="6"/>
        <v>30.05205479</v>
      </c>
      <c r="R9" t="str">
        <f t="shared" si="7"/>
        <v>70</v>
      </c>
    </row>
    <row r="10">
      <c r="A10" s="10">
        <v>77.0</v>
      </c>
      <c r="B10" s="11" t="s">
        <v>43</v>
      </c>
      <c r="C10" s="11" t="s">
        <v>44</v>
      </c>
      <c r="D10" s="11">
        <v>189.0</v>
      </c>
      <c r="E10" s="17" t="s">
        <v>230</v>
      </c>
      <c r="F10" s="17" t="str">
        <f t="shared" si="1"/>
        <v>1.8288</v>
      </c>
      <c r="G10" s="17" t="str">
        <f t="shared" si="2"/>
        <v>3.34450944</v>
      </c>
      <c r="H10" s="17" t="str">
        <f t="shared" si="3"/>
        <v>25.41478848</v>
      </c>
      <c r="I10" s="17" t="str">
        <f t="shared" si="4"/>
        <v>6.0</v>
      </c>
      <c r="J10" s="11" t="s">
        <v>231</v>
      </c>
      <c r="K10" t="str">
        <f>VLOOKUP('Main Sheet'!A10,'Home Town'!A:B,2,0)</f>
        <v>Marlborough</v>
      </c>
      <c r="L10" t="str">
        <f>VLOOKUP(K10,Country!A:B,2,0)</f>
        <v>USA</v>
      </c>
      <c r="M10" t="str">
        <f>VLOOKUP(C10,Position!A:B,2,TRUE)</f>
        <v>Forward</v>
      </c>
      <c r="N10" s="12" t="str">
        <f>VLOOKUP(A10,DOB!A:B,2,0)</f>
        <v>4/26/1987</v>
      </c>
      <c r="O10" t="str">
        <f>VLOOKUP(A10,Gender!A:B,2,0)</f>
        <v>Men</v>
      </c>
      <c r="P10" s="12" t="str">
        <f t="shared" si="5"/>
        <v>7/27/2023</v>
      </c>
      <c r="Q10" t="str">
        <f t="shared" si="6"/>
        <v>36.27671233</v>
      </c>
      <c r="R10" t="str">
        <f t="shared" si="7"/>
        <v>85</v>
      </c>
    </row>
    <row r="11">
      <c r="A11" s="10">
        <v>90.0</v>
      </c>
      <c r="B11" s="11" t="s">
        <v>43</v>
      </c>
      <c r="C11" s="11" t="s">
        <v>45</v>
      </c>
      <c r="D11" s="11">
        <v>190.0</v>
      </c>
      <c r="E11" s="17" t="s">
        <v>227</v>
      </c>
      <c r="F11" s="17" t="str">
        <f t="shared" si="1"/>
        <v>1.88976</v>
      </c>
      <c r="G11" s="17" t="str">
        <f t="shared" si="2"/>
        <v>3.571192858</v>
      </c>
      <c r="H11" s="17" t="str">
        <f t="shared" si="3"/>
        <v>24.08158938</v>
      </c>
      <c r="I11" s="17" t="str">
        <f t="shared" si="4"/>
        <v>6.2</v>
      </c>
      <c r="J11" s="11" t="s">
        <v>232</v>
      </c>
      <c r="K11" t="str">
        <f>VLOOKUP('Main Sheet'!A11,'Home Town'!A:B,2,0)</f>
        <v>Wilmington</v>
      </c>
      <c r="L11" t="str">
        <f>VLOOKUP(K11,Country!A:B,2,0)</f>
        <v>USA</v>
      </c>
      <c r="M11" t="str">
        <f>VLOOKUP(C11,Position!A:B,2,TRUE)</f>
        <v>Goalie</v>
      </c>
      <c r="N11" s="12" t="str">
        <f>VLOOKUP(A11,DOB!A:B,2,0)</f>
        <v>2/29/1988</v>
      </c>
      <c r="O11" t="str">
        <f>VLOOKUP(A11,Gender!A:B,2,0)</f>
        <v>Men</v>
      </c>
      <c r="P11" s="12" t="str">
        <f t="shared" si="5"/>
        <v>7/27/2023</v>
      </c>
      <c r="Q11" t="str">
        <f t="shared" si="6"/>
        <v>35.43013699</v>
      </c>
      <c r="R11" t="str">
        <f t="shared" si="7"/>
        <v>86</v>
      </c>
    </row>
    <row r="12">
      <c r="A12" s="10">
        <v>29.0</v>
      </c>
      <c r="B12" s="11" t="s">
        <v>46</v>
      </c>
      <c r="C12" s="11" t="s">
        <v>47</v>
      </c>
      <c r="D12" s="11">
        <v>170.0</v>
      </c>
      <c r="E12" s="17" t="s">
        <v>224</v>
      </c>
      <c r="F12" s="17" t="str">
        <f t="shared" si="1"/>
        <v>1.76784</v>
      </c>
      <c r="G12" s="17" t="str">
        <f t="shared" si="2"/>
        <v>3.125258266</v>
      </c>
      <c r="H12" s="17" t="str">
        <f t="shared" si="3"/>
        <v>24.6379638</v>
      </c>
      <c r="I12" s="17" t="str">
        <f t="shared" si="4"/>
        <v>5.8</v>
      </c>
      <c r="J12" s="11" t="s">
        <v>228</v>
      </c>
      <c r="K12" t="str">
        <f>VLOOKUP('Main Sheet'!A12,'Home Town'!A:B,2,0)</f>
        <v>Calgary</v>
      </c>
      <c r="L12" t="str">
        <f>VLOOKUP(K12,Country!A:B,2,0)</f>
        <v>Canada</v>
      </c>
      <c r="M12" t="str">
        <f>VLOOKUP(C12,Position!A:B,2,TRUE)</f>
        <v>Goalie</v>
      </c>
      <c r="N12" s="12" t="str">
        <f>VLOOKUP(A12,DOB!A:B,2,0)</f>
        <v>3/8/1990</v>
      </c>
      <c r="O12" t="str">
        <f>VLOOKUP(A12,Gender!A:B,2,0)</f>
        <v>Men</v>
      </c>
      <c r="P12" s="12" t="str">
        <f t="shared" si="5"/>
        <v>7/27/2023</v>
      </c>
      <c r="Q12" t="str">
        <f t="shared" si="6"/>
        <v>33.40821918</v>
      </c>
      <c r="R12" t="str">
        <f t="shared" si="7"/>
        <v>77</v>
      </c>
    </row>
    <row r="13">
      <c r="A13" s="10">
        <v>86.0</v>
      </c>
      <c r="B13" s="11" t="s">
        <v>46</v>
      </c>
      <c r="C13" s="11" t="s">
        <v>48</v>
      </c>
      <c r="D13" s="11">
        <v>196.0</v>
      </c>
      <c r="E13" s="17" t="s">
        <v>233</v>
      </c>
      <c r="F13" s="17" t="str">
        <f t="shared" si="1"/>
        <v>1.85928</v>
      </c>
      <c r="G13" s="17" t="str">
        <f t="shared" si="2"/>
        <v>3.456922118</v>
      </c>
      <c r="H13" s="17" t="str">
        <f t="shared" si="3"/>
        <v>25.45617083</v>
      </c>
      <c r="I13" s="17" t="str">
        <f t="shared" si="4"/>
        <v>6.1</v>
      </c>
      <c r="J13" s="11" t="s">
        <v>234</v>
      </c>
      <c r="K13" t="str">
        <f>VLOOKUP('Main Sheet'!A13,'Home Town'!A:B,2,0)</f>
        <v>Winter Park</v>
      </c>
      <c r="L13" t="str">
        <f>VLOOKUP(K13,Country!A:B,2,0)</f>
        <v>USA</v>
      </c>
      <c r="M13" t="str">
        <f>VLOOKUP(C13,Position!A:B,2,TRUE)</f>
        <v>Defence</v>
      </c>
      <c r="N13" s="12" t="str">
        <f>VLOOKUP(A13,DOB!A:B,2,0)</f>
        <v>3/22/1991</v>
      </c>
      <c r="O13" t="str">
        <f>VLOOKUP(A13,Gender!A:B,2,0)</f>
        <v>Men</v>
      </c>
      <c r="P13" s="12" t="str">
        <f t="shared" si="5"/>
        <v>7/27/2023</v>
      </c>
      <c r="Q13" t="str">
        <f t="shared" si="6"/>
        <v>32.36986301</v>
      </c>
      <c r="R13" t="str">
        <f t="shared" si="7"/>
        <v>88</v>
      </c>
    </row>
    <row r="14">
      <c r="A14" s="10">
        <v>80.0</v>
      </c>
      <c r="B14" s="11" t="s">
        <v>49</v>
      </c>
      <c r="C14" s="11" t="s">
        <v>50</v>
      </c>
      <c r="D14" s="11">
        <v>175.0</v>
      </c>
      <c r="E14" s="17" t="s">
        <v>212</v>
      </c>
      <c r="F14" s="17" t="str">
        <f t="shared" si="1"/>
        <v>1.73736</v>
      </c>
      <c r="G14" s="17" t="str">
        <f t="shared" si="2"/>
        <v>3.01841977</v>
      </c>
      <c r="H14" s="17" t="str">
        <f t="shared" si="3"/>
        <v>26.17263536</v>
      </c>
      <c r="I14" s="17" t="str">
        <f t="shared" si="4"/>
        <v>5.7</v>
      </c>
      <c r="J14" s="11" t="s">
        <v>235</v>
      </c>
      <c r="K14" t="str">
        <f>VLOOKUP('Main Sheet'!A14,'Home Town'!A:B,2,0)</f>
        <v>Rochester</v>
      </c>
      <c r="L14" t="str">
        <f>VLOOKUP(K14,Country!A:B,2,0)</f>
        <v>USA</v>
      </c>
      <c r="M14" t="str">
        <f>VLOOKUP(C14,Position!A:B,2,TRUE)</f>
        <v>Forward</v>
      </c>
      <c r="N14" s="12" t="str">
        <f>VLOOKUP(A14,DOB!A:B,2,0)</f>
        <v>1/18/1979</v>
      </c>
      <c r="O14" t="str">
        <f>VLOOKUP(A14,Gender!A:B,2,0)</f>
        <v>Men</v>
      </c>
      <c r="P14" s="12" t="str">
        <f t="shared" si="5"/>
        <v>7/27/2023</v>
      </c>
      <c r="Q14" t="str">
        <f t="shared" si="6"/>
        <v>44.55068493</v>
      </c>
      <c r="R14" t="str">
        <f t="shared" si="7"/>
        <v>79</v>
      </c>
    </row>
    <row r="15">
      <c r="A15" s="10">
        <v>88.0</v>
      </c>
      <c r="B15" s="11" t="s">
        <v>49</v>
      </c>
      <c r="C15" s="11" t="s">
        <v>51</v>
      </c>
      <c r="D15" s="11">
        <v>174.0</v>
      </c>
      <c r="E15" s="17" t="s">
        <v>219</v>
      </c>
      <c r="F15" s="17" t="str">
        <f t="shared" si="1"/>
        <v>1.79832</v>
      </c>
      <c r="G15" s="17" t="str">
        <f t="shared" si="2"/>
        <v>3.233954822</v>
      </c>
      <c r="H15" s="17" t="str">
        <f t="shared" si="3"/>
        <v>24.11907534</v>
      </c>
      <c r="I15" s="17" t="str">
        <f t="shared" si="4"/>
        <v>5.9</v>
      </c>
      <c r="J15" s="11" t="s">
        <v>236</v>
      </c>
      <c r="K15" t="str">
        <f>VLOOKUP('Main Sheet'!A15,'Home Town'!A:B,2,0)</f>
        <v>Yardley</v>
      </c>
      <c r="L15" t="str">
        <f>VLOOKUP(K15,Country!A:B,2,0)</f>
        <v>USA</v>
      </c>
      <c r="M15" t="str">
        <f>VLOOKUP(C15,Position!A:B,2,TRUE)</f>
        <v>Defence</v>
      </c>
      <c r="N15" s="12" t="str">
        <f>VLOOKUP(A15,DOB!A:B,2,0)</f>
        <v>6/1/1988</v>
      </c>
      <c r="O15" t="str">
        <f>VLOOKUP(A15,Gender!A:B,2,0)</f>
        <v>Men</v>
      </c>
      <c r="P15" s="12" t="str">
        <f t="shared" si="5"/>
        <v>7/27/2023</v>
      </c>
      <c r="Q15" t="str">
        <f t="shared" si="6"/>
        <v>35.17534247</v>
      </c>
      <c r="R15" t="str">
        <f t="shared" si="7"/>
        <v>78</v>
      </c>
    </row>
    <row r="16">
      <c r="A16" s="10">
        <v>54.0</v>
      </c>
      <c r="B16" s="11" t="s">
        <v>52</v>
      </c>
      <c r="C16" s="11" t="s">
        <v>53</v>
      </c>
      <c r="D16" s="11">
        <v>150.0</v>
      </c>
      <c r="E16" s="17" t="s">
        <v>237</v>
      </c>
      <c r="F16" s="17" t="str">
        <f t="shared" si="1"/>
        <v>1.64592</v>
      </c>
      <c r="G16" s="17" t="str">
        <f t="shared" si="2"/>
        <v>2.709052646</v>
      </c>
      <c r="H16" s="17" t="str">
        <f t="shared" si="3"/>
        <v>25.10102566</v>
      </c>
      <c r="I16" s="17" t="str">
        <f t="shared" si="4"/>
        <v>5.4</v>
      </c>
      <c r="J16" s="11" t="s">
        <v>213</v>
      </c>
      <c r="K16" t="str">
        <f>VLOOKUP('Main Sheet'!A16,'Home Town'!A:B,2,0)</f>
        <v>Dousman</v>
      </c>
      <c r="L16" t="str">
        <f>VLOOKUP(K16,Country!A:B,2,0)</f>
        <v>USA</v>
      </c>
      <c r="M16" t="str">
        <f>VLOOKUP(C16,Position!A:B,2,TRUE)</f>
        <v>Goalie</v>
      </c>
      <c r="N16" s="12" t="str">
        <f>VLOOKUP(A16,DOB!A:B,2,0)</f>
        <v>5/13/1991</v>
      </c>
      <c r="O16" t="str">
        <f>VLOOKUP(A16,Gender!A:B,2,0)</f>
        <v>Women</v>
      </c>
      <c r="P16" s="12" t="str">
        <f t="shared" si="5"/>
        <v>7/27/2023</v>
      </c>
      <c r="Q16" t="str">
        <f t="shared" si="6"/>
        <v>32.22739726</v>
      </c>
      <c r="R16" t="str">
        <f t="shared" si="7"/>
        <v>68</v>
      </c>
    </row>
    <row r="17">
      <c r="A17" s="10">
        <v>8.0</v>
      </c>
      <c r="B17" s="11" t="s">
        <v>54</v>
      </c>
      <c r="C17" s="11" t="s">
        <v>55</v>
      </c>
      <c r="D17" s="11">
        <v>156.0</v>
      </c>
      <c r="E17" s="17" t="s">
        <v>219</v>
      </c>
      <c r="F17" s="17" t="str">
        <f t="shared" si="1"/>
        <v>1.79832</v>
      </c>
      <c r="G17" s="17" t="str">
        <f t="shared" si="2"/>
        <v>3.233954822</v>
      </c>
      <c r="H17" s="17" t="str">
        <f t="shared" si="3"/>
        <v>21.64532402</v>
      </c>
      <c r="I17" s="17" t="str">
        <f t="shared" si="4"/>
        <v>5.9</v>
      </c>
      <c r="J17" s="11" t="s">
        <v>238</v>
      </c>
      <c r="K17" t="str">
        <f>VLOOKUP('Main Sheet'!A17,'Home Town'!A:B,2,0)</f>
        <v>Oakville</v>
      </c>
      <c r="L17" t="str">
        <f>VLOOKUP(K17,Country!A:B,2,0)</f>
        <v>Canada</v>
      </c>
      <c r="M17" t="str">
        <f>VLOOKUP(C17,Position!A:B,2,TRUE)</f>
        <v>Defence</v>
      </c>
      <c r="N17" s="12" t="str">
        <f>VLOOKUP(A17,DOB!A:B,2,0)</f>
        <v>5/4/1991</v>
      </c>
      <c r="O17" t="str">
        <f>VLOOKUP(A17,Gender!A:B,2,0)</f>
        <v>Women</v>
      </c>
      <c r="P17" s="12" t="str">
        <f t="shared" si="5"/>
        <v>7/27/2023</v>
      </c>
      <c r="Q17" t="str">
        <f t="shared" si="6"/>
        <v>32.25205479</v>
      </c>
      <c r="R17" t="str">
        <f t="shared" si="7"/>
        <v>70</v>
      </c>
    </row>
    <row r="18">
      <c r="A18" s="10">
        <v>16.0</v>
      </c>
      <c r="B18" s="11" t="s">
        <v>56</v>
      </c>
      <c r="C18" s="11" t="s">
        <v>57</v>
      </c>
      <c r="D18" s="11">
        <v>180.0</v>
      </c>
      <c r="E18" s="17" t="s">
        <v>239</v>
      </c>
      <c r="F18" s="17" t="str">
        <f t="shared" si="1"/>
        <v>1.70688</v>
      </c>
      <c r="G18" s="17" t="str">
        <f t="shared" si="2"/>
        <v>2.913439334</v>
      </c>
      <c r="H18" s="17" t="str">
        <f t="shared" si="3"/>
        <v>27.80219208</v>
      </c>
      <c r="I18" s="17" t="str">
        <f t="shared" si="4"/>
        <v>5.6</v>
      </c>
      <c r="J18" s="11" t="s">
        <v>225</v>
      </c>
      <c r="K18" t="str">
        <f>VLOOKUP('Main Sheet'!A18,'Home Town'!A:B,2,0)</f>
        <v>Mallard</v>
      </c>
      <c r="L18" t="str">
        <f>VLOOKUP(K18,Country!A:B,2,0)</f>
        <v>Canada</v>
      </c>
      <c r="M18" t="str">
        <f>VLOOKUP(C18,Position!A:B,2,TRUE)</f>
        <v>Goalie</v>
      </c>
      <c r="N18" s="12" t="str">
        <f>VLOOKUP(A18,DOB!A:B,2,0)</f>
        <v>10/11/1992</v>
      </c>
      <c r="O18" t="str">
        <f>VLOOKUP(A18,Gender!A:B,2,0)</f>
        <v>Women</v>
      </c>
      <c r="P18" s="12" t="str">
        <f t="shared" si="5"/>
        <v>7/27/2023</v>
      </c>
      <c r="Q18" t="str">
        <f t="shared" si="6"/>
        <v>30.8109589</v>
      </c>
      <c r="R18" t="str">
        <f t="shared" si="7"/>
        <v>81</v>
      </c>
    </row>
    <row r="19">
      <c r="A19" s="10">
        <v>85.0</v>
      </c>
      <c r="B19" s="11" t="s">
        <v>58</v>
      </c>
      <c r="C19" s="11" t="s">
        <v>59</v>
      </c>
      <c r="D19" s="11">
        <v>170.0</v>
      </c>
      <c r="E19" s="17" t="s">
        <v>219</v>
      </c>
      <c r="F19" s="17" t="str">
        <f t="shared" si="1"/>
        <v>1.79832</v>
      </c>
      <c r="G19" s="17" t="str">
        <f t="shared" si="2"/>
        <v>3.233954822</v>
      </c>
      <c r="H19" s="17" t="str">
        <f t="shared" si="3"/>
        <v>23.80985642</v>
      </c>
      <c r="I19" s="17" t="str">
        <f t="shared" si="4"/>
        <v>5.9</v>
      </c>
      <c r="J19" s="11" t="s">
        <v>240</v>
      </c>
      <c r="K19" t="str">
        <f>VLOOKUP('Main Sheet'!A19,'Home Town'!A:B,2,0)</f>
        <v>Rindge</v>
      </c>
      <c r="L19" t="str">
        <f>VLOOKUP(K19,Country!A:B,2,0)</f>
        <v>USA</v>
      </c>
      <c r="M19" t="str">
        <f>VLOOKUP(C19,Position!A:B,2,TRUE)</f>
        <v>Forward</v>
      </c>
      <c r="N19" s="12" t="str">
        <f>VLOOKUP(A19,DOB!A:B,2,0)</f>
        <v>3/24/1988</v>
      </c>
      <c r="O19" t="str">
        <f>VLOOKUP(A19,Gender!A:B,2,0)</f>
        <v>Men</v>
      </c>
      <c r="P19" s="12" t="str">
        <f t="shared" si="5"/>
        <v>7/27/2023</v>
      </c>
      <c r="Q19" t="str">
        <f t="shared" si="6"/>
        <v>35.36438356</v>
      </c>
      <c r="R19" t="str">
        <f t="shared" si="7"/>
        <v>77</v>
      </c>
    </row>
    <row r="20">
      <c r="A20" s="10">
        <v>49.0</v>
      </c>
      <c r="B20" s="11" t="s">
        <v>60</v>
      </c>
      <c r="C20" s="11" t="s">
        <v>61</v>
      </c>
      <c r="D20" s="11">
        <v>145.0</v>
      </c>
      <c r="E20" s="17" t="s">
        <v>241</v>
      </c>
      <c r="F20" s="17" t="str">
        <f t="shared" si="1"/>
        <v>1.55448</v>
      </c>
      <c r="G20" s="17" t="str">
        <f t="shared" si="2"/>
        <v>2.41640807</v>
      </c>
      <c r="H20" s="17" t="str">
        <f t="shared" si="3"/>
        <v>26.89943011</v>
      </c>
      <c r="I20" s="17" t="str">
        <f t="shared" si="4"/>
        <v>5.1</v>
      </c>
      <c r="J20" s="11" t="s">
        <v>242</v>
      </c>
      <c r="K20" t="str">
        <f>VLOOKUP('Main Sheet'!A20,'Home Town'!A:B,2,0)</f>
        <v>Eastvale</v>
      </c>
      <c r="L20" t="str">
        <f>VLOOKUP(K20,Country!A:B,2,0)</f>
        <v>USA</v>
      </c>
      <c r="M20" t="str">
        <f>VLOOKUP(C20,Position!A:B,2,TRUE)</f>
        <v>Forward</v>
      </c>
      <c r="N20" s="12" t="str">
        <f>VLOOKUP(A20,DOB!A:B,2,0)</f>
        <v>1/7/1999</v>
      </c>
      <c r="O20" t="str">
        <f>VLOOKUP(A20,Gender!A:B,2,0)</f>
        <v>Women</v>
      </c>
      <c r="P20" s="12" t="str">
        <f t="shared" si="5"/>
        <v>7/27/2023</v>
      </c>
      <c r="Q20" t="str">
        <f t="shared" si="6"/>
        <v>24.56712329</v>
      </c>
      <c r="R20" t="str">
        <f t="shared" si="7"/>
        <v>65</v>
      </c>
    </row>
    <row r="21" ht="15.75" customHeight="1">
      <c r="A21" s="10">
        <v>73.0</v>
      </c>
      <c r="B21" s="11" t="s">
        <v>62</v>
      </c>
      <c r="C21" s="11" t="s">
        <v>63</v>
      </c>
      <c r="D21" s="11">
        <v>185.0</v>
      </c>
      <c r="E21" s="17" t="s">
        <v>243</v>
      </c>
      <c r="F21" s="17" t="str">
        <f t="shared" si="1"/>
        <v>1.55448</v>
      </c>
      <c r="G21" s="17" t="str">
        <f t="shared" si="2"/>
        <v>2.41640807</v>
      </c>
      <c r="H21" s="17" t="str">
        <f t="shared" si="3"/>
        <v>34.34850306</v>
      </c>
      <c r="I21" s="17" t="str">
        <f t="shared" si="4"/>
        <v>5.10</v>
      </c>
      <c r="J21" s="11" t="s">
        <v>244</v>
      </c>
      <c r="K21" t="str">
        <f>VLOOKUP('Main Sheet'!A21,'Home Town'!A:B,2,0)</f>
        <v>Marysville</v>
      </c>
      <c r="L21" t="str">
        <f>VLOOKUP(K21,Country!A:B,2,0)</f>
        <v>USA</v>
      </c>
      <c r="M21" t="str">
        <f>VLOOKUP(C21,Position!A:B,2,TRUE)</f>
        <v>Goalie</v>
      </c>
      <c r="N21" s="12" t="str">
        <f>VLOOKUP(A21,DOB!A:B,2,0)</f>
        <v>5/26/1989</v>
      </c>
      <c r="O21" t="str">
        <f>VLOOKUP(A21,Gender!A:B,2,0)</f>
        <v>Men</v>
      </c>
      <c r="P21" s="12" t="str">
        <f t="shared" si="5"/>
        <v>7/27/2023</v>
      </c>
      <c r="Q21" t="str">
        <f t="shared" si="6"/>
        <v>34.19178082</v>
      </c>
      <c r="R21" t="str">
        <f t="shared" si="7"/>
        <v>83</v>
      </c>
    </row>
    <row r="22" ht="15.75" customHeight="1">
      <c r="A22" s="10">
        <v>83.0</v>
      </c>
      <c r="B22" s="11" t="s">
        <v>62</v>
      </c>
      <c r="C22" s="11" t="s">
        <v>64</v>
      </c>
      <c r="D22" s="11">
        <v>185.0</v>
      </c>
      <c r="E22" s="17" t="s">
        <v>245</v>
      </c>
      <c r="F22" s="17" t="str">
        <f t="shared" si="1"/>
        <v>1.557528</v>
      </c>
      <c r="G22" s="17" t="str">
        <f t="shared" si="2"/>
        <v>2.425893471</v>
      </c>
      <c r="H22" s="17" t="str">
        <f t="shared" si="3"/>
        <v>34.21419819</v>
      </c>
      <c r="I22" s="17" t="str">
        <f t="shared" si="4"/>
        <v>5.11</v>
      </c>
      <c r="J22" s="11" t="s">
        <v>236</v>
      </c>
      <c r="K22" t="str">
        <f>VLOOKUP('Main Sheet'!A22,'Home Town'!A:B,2,0)</f>
        <v>Abington</v>
      </c>
      <c r="L22" t="str">
        <f>VLOOKUP(K22,Country!A:B,2,0)</f>
        <v>USA</v>
      </c>
      <c r="M22" t="str">
        <f>VLOOKUP(C22,Position!A:B,2,TRUE)</f>
        <v>Goalie</v>
      </c>
      <c r="N22" s="12" t="str">
        <f>VLOOKUP(A22,DOB!A:B,2,0)</f>
        <v>1/26/1986</v>
      </c>
      <c r="O22" t="str">
        <f>VLOOKUP(A22,Gender!A:B,2,0)</f>
        <v>Men</v>
      </c>
      <c r="P22" s="12" t="str">
        <f t="shared" si="5"/>
        <v>7/27/2023</v>
      </c>
      <c r="Q22" t="str">
        <f t="shared" si="6"/>
        <v>37.52328767</v>
      </c>
      <c r="R22" t="str">
        <f t="shared" si="7"/>
        <v>83</v>
      </c>
    </row>
    <row r="23" ht="15.75" customHeight="1">
      <c r="A23" s="10">
        <v>40.0</v>
      </c>
      <c r="B23" s="11" t="s">
        <v>65</v>
      </c>
      <c r="C23" s="11" t="s">
        <v>66</v>
      </c>
      <c r="D23" s="11">
        <v>170.0</v>
      </c>
      <c r="E23" s="17" t="s">
        <v>219</v>
      </c>
      <c r="F23" s="17" t="str">
        <f t="shared" si="1"/>
        <v>1.79832</v>
      </c>
      <c r="G23" s="17" t="str">
        <f t="shared" si="2"/>
        <v>3.233954822</v>
      </c>
      <c r="H23" s="17" t="str">
        <f t="shared" si="3"/>
        <v>23.80985642</v>
      </c>
      <c r="I23" s="17" t="str">
        <f t="shared" si="4"/>
        <v>5.9</v>
      </c>
      <c r="J23" s="11" t="s">
        <v>225</v>
      </c>
      <c r="K23" t="str">
        <f>VLOOKUP('Main Sheet'!A23,'Home Town'!A:B,2,0)</f>
        <v>Morden</v>
      </c>
      <c r="L23" t="str">
        <f>VLOOKUP(K23,Country!A:B,2,0)</f>
        <v>Canada</v>
      </c>
      <c r="M23" t="str">
        <f>VLOOKUP(C23,Position!A:B,2,TRUE)</f>
        <v>Goalie</v>
      </c>
      <c r="N23" s="12" t="str">
        <f>VLOOKUP(A23,DOB!A:B,2,0)</f>
        <v>12/20/1986</v>
      </c>
      <c r="O23" t="str">
        <f>VLOOKUP(A23,Gender!A:B,2,0)</f>
        <v>Men</v>
      </c>
      <c r="P23" s="12" t="str">
        <f t="shared" si="5"/>
        <v>7/27/2023</v>
      </c>
      <c r="Q23" t="str">
        <f t="shared" si="6"/>
        <v>36.62465753</v>
      </c>
      <c r="R23" t="str">
        <f t="shared" si="7"/>
        <v>77</v>
      </c>
    </row>
    <row r="24" ht="15.75" customHeight="1">
      <c r="A24" s="10">
        <v>27.0</v>
      </c>
      <c r="B24" s="11" t="s">
        <v>67</v>
      </c>
      <c r="C24" s="11" t="s">
        <v>68</v>
      </c>
      <c r="D24" s="11">
        <v>194.0</v>
      </c>
      <c r="E24" s="17" t="s">
        <v>230</v>
      </c>
      <c r="F24" s="17" t="str">
        <f t="shared" si="1"/>
        <v>1.8288</v>
      </c>
      <c r="G24" s="17" t="str">
        <f t="shared" si="2"/>
        <v>3.34450944</v>
      </c>
      <c r="H24" s="17" t="str">
        <f t="shared" si="3"/>
        <v>26.01278351</v>
      </c>
      <c r="I24" s="17" t="str">
        <f t="shared" si="4"/>
        <v>6.0</v>
      </c>
      <c r="J24" s="11" t="s">
        <v>238</v>
      </c>
      <c r="K24" t="str">
        <f>VLOOKUP('Main Sheet'!A24,'Home Town'!A:B,2,0)</f>
        <v>Toronto</v>
      </c>
      <c r="L24" t="str">
        <f>VLOOKUP(K24,Country!A:B,2,0)</f>
        <v>Canada</v>
      </c>
      <c r="M24" t="str">
        <f>VLOOKUP(C24,Position!A:B,2,TRUE)</f>
        <v>Defence</v>
      </c>
      <c r="N24" s="12" t="str">
        <f>VLOOKUP(A24,DOB!A:B,2,0)</f>
        <v>11/11/1980</v>
      </c>
      <c r="O24" t="str">
        <f>VLOOKUP(A24,Gender!A:B,2,0)</f>
        <v>Men</v>
      </c>
      <c r="P24" s="12" t="str">
        <f t="shared" si="5"/>
        <v>7/27/2023</v>
      </c>
      <c r="Q24" t="str">
        <f t="shared" si="6"/>
        <v>42.73424658</v>
      </c>
      <c r="R24" t="str">
        <f t="shared" si="7"/>
        <v>87</v>
      </c>
    </row>
    <row r="25" ht="15.75" customHeight="1">
      <c r="A25" s="10">
        <v>39.0</v>
      </c>
      <c r="B25" s="11" t="s">
        <v>67</v>
      </c>
      <c r="C25" s="11" t="s">
        <v>69</v>
      </c>
      <c r="D25" s="11">
        <v>187.0</v>
      </c>
      <c r="E25" s="17" t="s">
        <v>230</v>
      </c>
      <c r="F25" s="17" t="str">
        <f t="shared" si="1"/>
        <v>1.8288</v>
      </c>
      <c r="G25" s="17" t="str">
        <f t="shared" si="2"/>
        <v>3.34450944</v>
      </c>
      <c r="H25" s="17" t="str">
        <f t="shared" si="3"/>
        <v>25.11579097</v>
      </c>
      <c r="I25" s="17" t="str">
        <f t="shared" si="4"/>
        <v>6.0</v>
      </c>
      <c r="J25" s="11" t="s">
        <v>238</v>
      </c>
      <c r="K25" t="str">
        <f>VLOOKUP('Main Sheet'!A25,'Home Town'!A:B,2,0)</f>
        <v>MacTier</v>
      </c>
      <c r="L25" t="str">
        <f>VLOOKUP(K25,Country!A:B,2,0)</f>
        <v>Canada</v>
      </c>
      <c r="M25" t="str">
        <f>VLOOKUP(C25,Position!A:B,2,TRUE)</f>
        <v>Defence</v>
      </c>
      <c r="N25" s="12" t="str">
        <f>VLOOKUP(A25,DOB!A:B,2,0)</f>
        <v>10/3/1980</v>
      </c>
      <c r="O25" t="str">
        <f>VLOOKUP(A25,Gender!A:B,2,0)</f>
        <v>Men</v>
      </c>
      <c r="P25" s="12" t="str">
        <f t="shared" si="5"/>
        <v>7/27/2023</v>
      </c>
      <c r="Q25" t="str">
        <f t="shared" si="6"/>
        <v>42.84109589</v>
      </c>
      <c r="R25" t="str">
        <f t="shared" si="7"/>
        <v>84</v>
      </c>
    </row>
    <row r="26" ht="15.75" customHeight="1">
      <c r="A26" s="10">
        <v>76.0</v>
      </c>
      <c r="B26" s="11" t="s">
        <v>67</v>
      </c>
      <c r="C26" s="11" t="s">
        <v>70</v>
      </c>
      <c r="D26" s="11">
        <v>180.0</v>
      </c>
      <c r="E26" s="17" t="s">
        <v>224</v>
      </c>
      <c r="F26" s="17" t="str">
        <f t="shared" si="1"/>
        <v>1.76784</v>
      </c>
      <c r="G26" s="17" t="str">
        <f t="shared" si="2"/>
        <v>3.125258266</v>
      </c>
      <c r="H26" s="17" t="str">
        <f t="shared" si="3"/>
        <v>25.91785802</v>
      </c>
      <c r="I26" s="17" t="str">
        <f t="shared" si="4"/>
        <v>5.8</v>
      </c>
      <c r="J26" s="11" t="s">
        <v>231</v>
      </c>
      <c r="K26" t="str">
        <f>VLOOKUP('Main Sheet'!A26,'Home Town'!A:B,2,0)</f>
        <v>North Reading</v>
      </c>
      <c r="L26" t="str">
        <f>VLOOKUP(K26,Country!A:B,2,0)</f>
        <v>USA</v>
      </c>
      <c r="M26" t="str">
        <f>VLOOKUP(C26,Position!A:B,2,TRUE)</f>
        <v>Defence</v>
      </c>
      <c r="N26" s="12" t="str">
        <f>VLOOKUP(A26,DOB!A:B,2,0)</f>
        <v>1/29/1986</v>
      </c>
      <c r="O26" t="str">
        <f>VLOOKUP(A26,Gender!A:B,2,0)</f>
        <v>Men</v>
      </c>
      <c r="P26" s="12" t="str">
        <f t="shared" si="5"/>
        <v>7/27/2023</v>
      </c>
      <c r="Q26" t="str">
        <f t="shared" si="6"/>
        <v>37.51506849</v>
      </c>
      <c r="R26" t="str">
        <f t="shared" si="7"/>
        <v>81</v>
      </c>
    </row>
    <row r="27" ht="15.75" customHeight="1">
      <c r="A27" s="10">
        <v>37.0</v>
      </c>
      <c r="B27" s="11" t="s">
        <v>71</v>
      </c>
      <c r="C27" s="11" t="s">
        <v>72</v>
      </c>
      <c r="D27" s="11">
        <v>174.0</v>
      </c>
      <c r="E27" s="17" t="s">
        <v>219</v>
      </c>
      <c r="F27" s="17" t="str">
        <f t="shared" si="1"/>
        <v>1.79832</v>
      </c>
      <c r="G27" s="17" t="str">
        <f t="shared" si="2"/>
        <v>3.233954822</v>
      </c>
      <c r="H27" s="17" t="str">
        <f t="shared" si="3"/>
        <v>24.11907534</v>
      </c>
      <c r="I27" s="17" t="str">
        <f t="shared" si="4"/>
        <v>5.9</v>
      </c>
      <c r="J27" s="11" t="s">
        <v>238</v>
      </c>
      <c r="K27" t="str">
        <f>VLOOKUP('Main Sheet'!A27,'Home Town'!A:B,2,0)</f>
        <v>Toronto</v>
      </c>
      <c r="L27" t="str">
        <f>VLOOKUP(K27,Country!A:B,2,0)</f>
        <v>Canada</v>
      </c>
      <c r="M27" t="str">
        <f>VLOOKUP(C27,Position!A:B,2,TRUE)</f>
        <v>Defence</v>
      </c>
      <c r="N27" s="12" t="str">
        <f>VLOOKUP(A27,DOB!A:B,2,0)</f>
        <v>5/26/1992</v>
      </c>
      <c r="O27" t="str">
        <f>VLOOKUP(A27,Gender!A:B,2,0)</f>
        <v>Men</v>
      </c>
      <c r="P27" s="12" t="str">
        <f t="shared" si="5"/>
        <v>7/27/2023</v>
      </c>
      <c r="Q27" t="str">
        <f t="shared" si="6"/>
        <v>31.1890411</v>
      </c>
      <c r="R27" t="str">
        <f t="shared" si="7"/>
        <v>78</v>
      </c>
    </row>
    <row r="28" ht="15.75" customHeight="1">
      <c r="A28" s="10">
        <v>43.0</v>
      </c>
      <c r="B28" s="11" t="s">
        <v>73</v>
      </c>
      <c r="C28" s="11" t="s">
        <v>74</v>
      </c>
      <c r="D28" s="11">
        <v>200.0</v>
      </c>
      <c r="E28" s="17" t="s">
        <v>233</v>
      </c>
      <c r="F28" s="17" t="str">
        <f t="shared" si="1"/>
        <v>1.85928</v>
      </c>
      <c r="G28" s="17" t="str">
        <f t="shared" si="2"/>
        <v>3.456922118</v>
      </c>
      <c r="H28" s="17" t="str">
        <f t="shared" si="3"/>
        <v>26.03472017</v>
      </c>
      <c r="I28" s="17" t="str">
        <f t="shared" si="4"/>
        <v>6.1</v>
      </c>
      <c r="J28" s="11" t="s">
        <v>238</v>
      </c>
      <c r="K28" t="str">
        <f>VLOOKUP('Main Sheet'!A28,'Home Town'!A:B,2,0)</f>
        <v>Oakville</v>
      </c>
      <c r="L28" t="str">
        <f>VLOOKUP(K28,Country!A:B,2,0)</f>
        <v>Canada</v>
      </c>
      <c r="M28" t="str">
        <f>VLOOKUP(C28,Position!A:B,2,TRUE)</f>
        <v>Forward</v>
      </c>
      <c r="N28" s="12" t="str">
        <f>VLOOKUP(A28,DOB!A:B,2,0)</f>
        <v>11/30/1989</v>
      </c>
      <c r="O28" t="str">
        <f>VLOOKUP(A28,Gender!A:B,2,0)</f>
        <v>Men</v>
      </c>
      <c r="P28" s="12" t="str">
        <f t="shared" si="5"/>
        <v>7/27/2023</v>
      </c>
      <c r="Q28" t="str">
        <f t="shared" si="6"/>
        <v>33.67671233</v>
      </c>
      <c r="R28" t="str">
        <f t="shared" si="7"/>
        <v>90</v>
      </c>
    </row>
    <row r="29" ht="15.75" customHeight="1">
      <c r="A29" s="10">
        <v>52.0</v>
      </c>
      <c r="B29" s="11" t="s">
        <v>75</v>
      </c>
      <c r="C29" s="11" t="s">
        <v>76</v>
      </c>
      <c r="D29" s="11">
        <v>148.0</v>
      </c>
      <c r="E29" s="17" t="s">
        <v>215</v>
      </c>
      <c r="F29" s="17" t="str">
        <f t="shared" si="1"/>
        <v>1.6764</v>
      </c>
      <c r="G29" s="17" t="str">
        <f t="shared" si="2"/>
        <v>2.81031696</v>
      </c>
      <c r="H29" s="17" t="str">
        <f t="shared" si="3"/>
        <v>23.8407272</v>
      </c>
      <c r="I29" s="17" t="str">
        <f t="shared" si="4"/>
        <v>5.5</v>
      </c>
      <c r="J29" s="11" t="s">
        <v>246</v>
      </c>
      <c r="K29" t="str">
        <f>VLOOKUP('Main Sheet'!A29,'Home Town'!A:B,2,0)</f>
        <v>Plymouth</v>
      </c>
      <c r="L29" t="str">
        <f>VLOOKUP(K29,Country!A:B,2,0)</f>
        <v>USA</v>
      </c>
      <c r="M29" t="str">
        <f>VLOOKUP(C29,Position!A:B,2,TRUE)</f>
        <v>Forward</v>
      </c>
      <c r="N29" s="12" t="str">
        <f>VLOOKUP(A29,DOB!A:B,2,0)</f>
        <v>6/30/1995</v>
      </c>
      <c r="O29" t="str">
        <f>VLOOKUP(A29,Gender!A:B,2,0)</f>
        <v>Women</v>
      </c>
      <c r="P29" s="12" t="str">
        <f t="shared" si="5"/>
        <v>7/27/2023</v>
      </c>
      <c r="Q29" t="str">
        <f t="shared" si="6"/>
        <v>28.09315068</v>
      </c>
      <c r="R29" t="str">
        <f t="shared" si="7"/>
        <v>67</v>
      </c>
    </row>
    <row r="30" ht="15.75" customHeight="1">
      <c r="A30" s="10">
        <v>84.0</v>
      </c>
      <c r="B30" s="11" t="s">
        <v>77</v>
      </c>
      <c r="C30" s="11" t="s">
        <v>78</v>
      </c>
      <c r="D30" s="11">
        <v>185.0</v>
      </c>
      <c r="E30" s="17" t="s">
        <v>230</v>
      </c>
      <c r="F30" s="17" t="str">
        <f t="shared" si="1"/>
        <v>1.8288</v>
      </c>
      <c r="G30" s="17" t="str">
        <f t="shared" si="2"/>
        <v>3.34450944</v>
      </c>
      <c r="H30" s="17" t="str">
        <f t="shared" si="3"/>
        <v>24.81679346</v>
      </c>
      <c r="I30" s="17" t="str">
        <f t="shared" si="4"/>
        <v>6.0</v>
      </c>
      <c r="J30" s="11" t="s">
        <v>235</v>
      </c>
      <c r="K30" t="str">
        <f>VLOOKUP('Main Sheet'!A30,'Home Town'!A:B,2,0)</f>
        <v>Buffalo</v>
      </c>
      <c r="L30" t="str">
        <f>VLOOKUP(K30,Country!A:B,2,0)</f>
        <v>USA</v>
      </c>
      <c r="M30" t="str">
        <f>VLOOKUP(C30,Position!A:B,2,TRUE)</f>
        <v>Defence</v>
      </c>
      <c r="N30" s="12" t="str">
        <f>VLOOKUP(A30,DOB!A:B,2,0)</f>
        <v>7/31/1984</v>
      </c>
      <c r="O30" t="str">
        <f>VLOOKUP(A30,Gender!A:B,2,0)</f>
        <v>Men</v>
      </c>
      <c r="P30" s="12" t="str">
        <f t="shared" si="5"/>
        <v>7/27/2023</v>
      </c>
      <c r="Q30" t="str">
        <f t="shared" si="6"/>
        <v>39.01369863</v>
      </c>
      <c r="R30" t="str">
        <f t="shared" si="7"/>
        <v>83</v>
      </c>
    </row>
    <row r="31" ht="15.75" customHeight="1">
      <c r="A31" s="10">
        <v>26.0</v>
      </c>
      <c r="B31" s="11" t="s">
        <v>79</v>
      </c>
      <c r="C31" s="11" t="s">
        <v>80</v>
      </c>
      <c r="D31" s="11">
        <v>187.0</v>
      </c>
      <c r="E31" s="17" t="s">
        <v>219</v>
      </c>
      <c r="F31" s="17" t="str">
        <f t="shared" si="1"/>
        <v>1.79832</v>
      </c>
      <c r="G31" s="17" t="str">
        <f t="shared" si="2"/>
        <v>3.233954822</v>
      </c>
      <c r="H31" s="17" t="str">
        <f t="shared" si="3"/>
        <v>25.97438883</v>
      </c>
      <c r="I31" s="17" t="str">
        <f t="shared" si="4"/>
        <v>5.9</v>
      </c>
      <c r="J31" s="11" t="s">
        <v>238</v>
      </c>
      <c r="K31" t="str">
        <f>VLOOKUP('Main Sheet'!A31,'Home Town'!A:B,2,0)</f>
        <v>Rockland</v>
      </c>
      <c r="L31" t="str">
        <f>VLOOKUP(K31,Country!A:B,2,0)</f>
        <v>Canada</v>
      </c>
      <c r="M31" t="str">
        <f>VLOOKUP(C31,Position!A:B,2,TRUE)</f>
        <v>Forward</v>
      </c>
      <c r="N31" s="12" t="str">
        <f>VLOOKUP(A31,DOB!A:B,2,0)</f>
        <v>5/4/1983</v>
      </c>
      <c r="O31" t="str">
        <f>VLOOKUP(A31,Gender!A:B,2,0)</f>
        <v>Men</v>
      </c>
      <c r="P31" s="12" t="str">
        <f t="shared" si="5"/>
        <v>7/27/2023</v>
      </c>
      <c r="Q31" t="str">
        <f t="shared" si="6"/>
        <v>40.25753425</v>
      </c>
      <c r="R31" t="str">
        <f t="shared" si="7"/>
        <v>84</v>
      </c>
    </row>
    <row r="32" ht="15.75" customHeight="1">
      <c r="A32" s="10">
        <v>12.0</v>
      </c>
      <c r="B32" s="11" t="s">
        <v>81</v>
      </c>
      <c r="C32" s="11" t="s">
        <v>82</v>
      </c>
      <c r="D32" s="11">
        <v>130.0</v>
      </c>
      <c r="E32" s="17" t="s">
        <v>212</v>
      </c>
      <c r="F32" s="17" t="str">
        <f t="shared" si="1"/>
        <v>1.73736</v>
      </c>
      <c r="G32" s="17" t="str">
        <f t="shared" si="2"/>
        <v>3.01841977</v>
      </c>
      <c r="H32" s="17" t="str">
        <f t="shared" si="3"/>
        <v>19.21535254</v>
      </c>
      <c r="I32" s="17" t="str">
        <f t="shared" si="4"/>
        <v>5.7</v>
      </c>
      <c r="J32" s="11" t="s">
        <v>247</v>
      </c>
      <c r="K32" t="str">
        <f>VLOOKUP('Main Sheet'!A32,'Home Town'!A:B,2,0)</f>
        <v>Saskatoon</v>
      </c>
      <c r="L32" t="str">
        <f>VLOOKUP(K32,Country!A:B,2,0)</f>
        <v>Canada</v>
      </c>
      <c r="M32" t="str">
        <f>VLOOKUP(C32,Position!A:B,2,TRUE)</f>
        <v>Forward</v>
      </c>
      <c r="N32" s="12" t="str">
        <f>VLOOKUP(A32,DOB!A:B,2,0)</f>
        <v>11/28/1995</v>
      </c>
      <c r="O32" t="str">
        <f>VLOOKUP(A32,Gender!A:B,2,0)</f>
        <v>Women</v>
      </c>
      <c r="P32" s="12" t="str">
        <f t="shared" si="5"/>
        <v>7/27/2023</v>
      </c>
      <c r="Q32" t="str">
        <f t="shared" si="6"/>
        <v>27.67945205</v>
      </c>
      <c r="R32" t="str">
        <f t="shared" si="7"/>
        <v>58</v>
      </c>
    </row>
    <row r="33" ht="15.75" customHeight="1">
      <c r="A33" s="10">
        <v>67.0</v>
      </c>
      <c r="B33" s="11" t="s">
        <v>81</v>
      </c>
      <c r="C33" s="11" t="s">
        <v>83</v>
      </c>
      <c r="D33" s="11">
        <v>125.0</v>
      </c>
      <c r="E33" s="17" t="s">
        <v>217</v>
      </c>
      <c r="F33" s="17" t="str">
        <f t="shared" si="1"/>
        <v>1.61544</v>
      </c>
      <c r="G33" s="17" t="str">
        <f t="shared" si="2"/>
        <v>2.609646394</v>
      </c>
      <c r="H33" s="17" t="str">
        <f t="shared" si="3"/>
        <v>21.45884597</v>
      </c>
      <c r="I33" s="17" t="str">
        <f t="shared" si="4"/>
        <v>5.3</v>
      </c>
      <c r="J33" s="11" t="s">
        <v>235</v>
      </c>
      <c r="K33" t="str">
        <f>VLOOKUP('Main Sheet'!A33,'Home Town'!A:B,2,0)</f>
        <v>Buffalo</v>
      </c>
      <c r="L33" t="str">
        <f>VLOOKUP(K33,Country!A:B,2,0)</f>
        <v>USA</v>
      </c>
      <c r="M33" t="str">
        <f>VLOOKUP(C33,Position!A:B,2,TRUE)</f>
        <v>Defence</v>
      </c>
      <c r="N33" s="12" t="str">
        <f>VLOOKUP(A33,DOB!A:B,2,0)</f>
        <v>6/14/1993</v>
      </c>
      <c r="O33" t="str">
        <f>VLOOKUP(A33,Gender!A:B,2,0)</f>
        <v>Women</v>
      </c>
      <c r="P33" s="12" t="str">
        <f t="shared" si="5"/>
        <v>7/27/2023</v>
      </c>
      <c r="Q33" t="str">
        <f t="shared" si="6"/>
        <v>30.1369863</v>
      </c>
      <c r="R33" t="str">
        <f t="shared" si="7"/>
        <v>56</v>
      </c>
    </row>
    <row r="34" ht="15.75" customHeight="1">
      <c r="A34" s="10">
        <v>34.0</v>
      </c>
      <c r="B34" s="11" t="s">
        <v>84</v>
      </c>
      <c r="C34" s="11" t="s">
        <v>85</v>
      </c>
      <c r="D34" s="11">
        <v>201.0</v>
      </c>
      <c r="E34" s="17" t="s">
        <v>233</v>
      </c>
      <c r="F34" s="17" t="str">
        <f t="shared" si="1"/>
        <v>1.85928</v>
      </c>
      <c r="G34" s="17" t="str">
        <f t="shared" si="2"/>
        <v>3.456922118</v>
      </c>
      <c r="H34" s="17" t="str">
        <f t="shared" si="3"/>
        <v>26.32399484</v>
      </c>
      <c r="I34" s="17" t="str">
        <f t="shared" si="4"/>
        <v>6.1</v>
      </c>
      <c r="J34" s="11" t="s">
        <v>238</v>
      </c>
      <c r="K34" t="str">
        <f>VLOOKUP('Main Sheet'!A34,'Home Town'!A:B,2,0)</f>
        <v>Ottawa</v>
      </c>
      <c r="L34" t="str">
        <f>VLOOKUP(K34,Country!A:B,2,0)</f>
        <v>Canada</v>
      </c>
      <c r="M34" t="str">
        <f>VLOOKUP(C34,Position!A:B,2,TRUE)</f>
        <v>Defence</v>
      </c>
      <c r="N34" s="12" t="str">
        <f>VLOOKUP(A34,DOB!A:B,2,0)</f>
        <v>6/21/1990</v>
      </c>
      <c r="O34" t="str">
        <f>VLOOKUP(A34,Gender!A:B,2,0)</f>
        <v>Men</v>
      </c>
      <c r="P34" s="12" t="str">
        <f t="shared" si="5"/>
        <v>7/27/2023</v>
      </c>
      <c r="Q34" t="str">
        <f t="shared" si="6"/>
        <v>33.12054795</v>
      </c>
      <c r="R34" t="str">
        <f t="shared" si="7"/>
        <v>91</v>
      </c>
    </row>
    <row r="35" ht="15.75" customHeight="1">
      <c r="A35" s="10">
        <v>89.0</v>
      </c>
      <c r="B35" s="11" t="s">
        <v>86</v>
      </c>
      <c r="C35" s="11" t="s">
        <v>87</v>
      </c>
      <c r="D35" s="11">
        <v>178.0</v>
      </c>
      <c r="E35" s="17" t="s">
        <v>219</v>
      </c>
      <c r="F35" s="17" t="str">
        <f t="shared" si="1"/>
        <v>1.79832</v>
      </c>
      <c r="G35" s="17" t="str">
        <f t="shared" si="2"/>
        <v>3.233954822</v>
      </c>
      <c r="H35" s="17" t="str">
        <f t="shared" si="3"/>
        <v>24.73751317</v>
      </c>
      <c r="I35" s="17" t="str">
        <f t="shared" si="4"/>
        <v>5.9</v>
      </c>
      <c r="J35" s="11" t="s">
        <v>248</v>
      </c>
      <c r="K35" t="str">
        <f>VLOOKUP('Main Sheet'!A35,'Home Town'!A:B,2,0)</f>
        <v>Vienna</v>
      </c>
      <c r="L35" t="str">
        <f>VLOOKUP(K35,Country!A:B,2,0)</f>
        <v>USA</v>
      </c>
      <c r="M35" t="str">
        <f>VLOOKUP(C35,Position!A:B,2,TRUE)</f>
        <v>Forward</v>
      </c>
      <c r="N35" s="12" t="str">
        <f>VLOOKUP(A35,DOB!A:B,2,0)</f>
        <v>2/22/1988</v>
      </c>
      <c r="O35" t="str">
        <f>VLOOKUP(A35,Gender!A:B,2,0)</f>
        <v>Men</v>
      </c>
      <c r="P35" s="12" t="str">
        <f t="shared" si="5"/>
        <v>7/27/2023</v>
      </c>
      <c r="Q35" t="str">
        <f t="shared" si="6"/>
        <v>35.44931507</v>
      </c>
      <c r="R35" t="str">
        <f t="shared" si="7"/>
        <v>80</v>
      </c>
    </row>
    <row r="36" ht="15.75" customHeight="1">
      <c r="A36" s="10">
        <v>22.0</v>
      </c>
      <c r="B36" s="11" t="s">
        <v>88</v>
      </c>
      <c r="C36" s="11" t="s">
        <v>89</v>
      </c>
      <c r="D36" s="11">
        <v>136.0</v>
      </c>
      <c r="E36" s="17" t="s">
        <v>224</v>
      </c>
      <c r="F36" s="17" t="str">
        <f t="shared" si="1"/>
        <v>1.76784</v>
      </c>
      <c r="G36" s="17" t="str">
        <f t="shared" si="2"/>
        <v>3.125258266</v>
      </c>
      <c r="H36" s="17" t="str">
        <f t="shared" si="3"/>
        <v>19.5183869</v>
      </c>
      <c r="I36" s="17" t="str">
        <f t="shared" si="4"/>
        <v>5.8</v>
      </c>
      <c r="J36" s="11" t="s">
        <v>238</v>
      </c>
      <c r="K36" t="str">
        <f>VLOOKUP('Main Sheet'!A36,'Home Town'!A:B,2,0)</f>
        <v>Kingston</v>
      </c>
      <c r="L36" t="str">
        <f>VLOOKUP(K36,Country!A:B,2,0)</f>
        <v>Canada</v>
      </c>
      <c r="M36" t="str">
        <f>VLOOKUP(C36,Position!A:B,2,TRUE)</f>
        <v>Goalie</v>
      </c>
      <c r="N36" s="12" t="str">
        <f>VLOOKUP(A36,DOB!A:B,2,0)</f>
        <v>5/5/1989</v>
      </c>
      <c r="O36" t="str">
        <f>VLOOKUP(A36,Gender!A:B,2,0)</f>
        <v>Women</v>
      </c>
      <c r="P36" s="12" t="str">
        <f t="shared" si="5"/>
        <v>7/27/2023</v>
      </c>
      <c r="Q36" t="str">
        <f t="shared" si="6"/>
        <v>34.24931507</v>
      </c>
      <c r="R36" t="str">
        <f t="shared" si="7"/>
        <v>61</v>
      </c>
    </row>
    <row r="37" ht="15.75" customHeight="1">
      <c r="A37" s="10">
        <v>63.0</v>
      </c>
      <c r="B37" s="11" t="s">
        <v>90</v>
      </c>
      <c r="C37" s="11" t="s">
        <v>91</v>
      </c>
      <c r="D37" s="11">
        <v>159.0</v>
      </c>
      <c r="E37" s="17" t="s">
        <v>224</v>
      </c>
      <c r="F37" s="17" t="str">
        <f t="shared" si="1"/>
        <v>1.76784</v>
      </c>
      <c r="G37" s="17" t="str">
        <f t="shared" si="2"/>
        <v>3.125258266</v>
      </c>
      <c r="H37" s="17" t="str">
        <f t="shared" si="3"/>
        <v>23.03809602</v>
      </c>
      <c r="I37" s="17" t="str">
        <f t="shared" si="4"/>
        <v>5.8</v>
      </c>
      <c r="J37" s="11" t="s">
        <v>246</v>
      </c>
      <c r="K37" t="str">
        <f>VLOOKUP('Main Sheet'!A37,'Home Town'!A:B,2,0)</f>
        <v>Warroad</v>
      </c>
      <c r="L37" t="str">
        <f>VLOOKUP(K37,Country!A:B,2,0)</f>
        <v>USA</v>
      </c>
      <c r="M37" t="str">
        <f>VLOOKUP(C37,Position!A:B,2,TRUE)</f>
        <v>Forward</v>
      </c>
      <c r="N37" s="12" t="str">
        <f>VLOOKUP(A37,DOB!A:B,2,0)</f>
        <v>3/7/1987</v>
      </c>
      <c r="O37" t="str">
        <f>VLOOKUP(A37,Gender!A:B,2,0)</f>
        <v>Women</v>
      </c>
      <c r="P37" s="12" t="str">
        <f t="shared" si="5"/>
        <v>7/27/2023</v>
      </c>
      <c r="Q37" t="str">
        <f t="shared" si="6"/>
        <v>36.41369863</v>
      </c>
      <c r="R37" t="str">
        <f t="shared" si="7"/>
        <v>72</v>
      </c>
    </row>
    <row r="38" ht="15.75" customHeight="1">
      <c r="A38" s="10">
        <v>24.0</v>
      </c>
      <c r="B38" s="11" t="s">
        <v>92</v>
      </c>
      <c r="C38" s="11" t="s">
        <v>93</v>
      </c>
      <c r="D38" s="11">
        <v>190.0</v>
      </c>
      <c r="E38" s="17" t="s">
        <v>245</v>
      </c>
      <c r="F38" s="17" t="str">
        <f t="shared" si="1"/>
        <v>1.557528</v>
      </c>
      <c r="G38" s="17" t="str">
        <f t="shared" si="2"/>
        <v>2.425893471</v>
      </c>
      <c r="H38" s="17" t="str">
        <f t="shared" si="3"/>
        <v>35.45085596</v>
      </c>
      <c r="I38" s="17" t="str">
        <f t="shared" si="4"/>
        <v>5.11</v>
      </c>
      <c r="J38" s="11" t="s">
        <v>220</v>
      </c>
      <c r="K38" t="str">
        <f>VLOOKUP('Main Sheet'!A38,'Home Town'!A:B,2,0)</f>
        <v>Vancouver</v>
      </c>
      <c r="L38" t="str">
        <f>VLOOKUP(K38,Country!A:B,2,0)</f>
        <v>Canada</v>
      </c>
      <c r="M38" t="str">
        <f>VLOOKUP(C38,Position!A:B,2,TRUE)</f>
        <v>Forward</v>
      </c>
      <c r="N38" s="12" t="str">
        <f>VLOOKUP(A38,DOB!A:B,2,0)</f>
        <v>1/1/1987</v>
      </c>
      <c r="O38" t="str">
        <f>VLOOKUP(A38,Gender!A:B,2,0)</f>
        <v>Men</v>
      </c>
      <c r="P38" s="12" t="str">
        <f t="shared" si="5"/>
        <v>7/27/2023</v>
      </c>
      <c r="Q38" t="str">
        <f t="shared" si="6"/>
        <v>36.59178082</v>
      </c>
      <c r="R38" t="str">
        <f t="shared" si="7"/>
        <v>86</v>
      </c>
    </row>
    <row r="39" ht="15.75" customHeight="1">
      <c r="A39" s="10">
        <v>10.0</v>
      </c>
      <c r="B39" s="11" t="s">
        <v>94</v>
      </c>
      <c r="C39" s="11" t="s">
        <v>95</v>
      </c>
      <c r="D39" s="11">
        <v>170.0</v>
      </c>
      <c r="E39" s="17" t="s">
        <v>212</v>
      </c>
      <c r="F39" s="17" t="str">
        <f t="shared" si="1"/>
        <v>1.73736</v>
      </c>
      <c r="G39" s="17" t="str">
        <f t="shared" si="2"/>
        <v>3.01841977</v>
      </c>
      <c r="H39" s="17" t="str">
        <f t="shared" si="3"/>
        <v>25.510037</v>
      </c>
      <c r="I39" s="17" t="str">
        <f t="shared" si="4"/>
        <v>5.7</v>
      </c>
      <c r="J39" s="11" t="s">
        <v>238</v>
      </c>
      <c r="K39" t="str">
        <f>VLOOKUP('Main Sheet'!A39,'Home Town'!A:B,2,0)</f>
        <v>Thunder Bay</v>
      </c>
      <c r="L39" t="str">
        <f>VLOOKUP(K39,Country!A:B,2,0)</f>
        <v>Canada</v>
      </c>
      <c r="M39" t="str">
        <f>VLOOKUP(C39,Position!A:B,2,TRUE)</f>
        <v>Forward</v>
      </c>
      <c r="N39" s="12" t="str">
        <f>VLOOKUP(A39,DOB!A:B,2,0)</f>
        <v>6/6/1988</v>
      </c>
      <c r="O39" t="str">
        <f>VLOOKUP(A39,Gender!A:B,2,0)</f>
        <v>Women</v>
      </c>
      <c r="P39" s="12" t="str">
        <f t="shared" si="5"/>
        <v>7/27/2023</v>
      </c>
      <c r="Q39" t="str">
        <f t="shared" si="6"/>
        <v>35.16164384</v>
      </c>
      <c r="R39" t="str">
        <f t="shared" si="7"/>
        <v>77</v>
      </c>
    </row>
    <row r="40" ht="15.75" customHeight="1">
      <c r="A40" s="10">
        <v>70.0</v>
      </c>
      <c r="B40" s="11" t="s">
        <v>94</v>
      </c>
      <c r="C40" s="11" t="s">
        <v>96</v>
      </c>
      <c r="D40" s="11">
        <v>140.0</v>
      </c>
      <c r="E40" s="17" t="s">
        <v>239</v>
      </c>
      <c r="F40" s="17" t="str">
        <f t="shared" si="1"/>
        <v>1.70688</v>
      </c>
      <c r="G40" s="17" t="str">
        <f t="shared" si="2"/>
        <v>2.913439334</v>
      </c>
      <c r="H40" s="17" t="str">
        <f t="shared" si="3"/>
        <v>21.62392718</v>
      </c>
      <c r="I40" s="17" t="str">
        <f t="shared" si="4"/>
        <v>5.6</v>
      </c>
      <c r="J40" s="11" t="s">
        <v>249</v>
      </c>
      <c r="K40" t="str">
        <f>VLOOKUP('Main Sheet'!A40,'Home Town'!A:B,2,0)</f>
        <v>Rockville</v>
      </c>
      <c r="L40" t="str">
        <f>VLOOKUP(K40,Country!A:B,2,0)</f>
        <v>USA</v>
      </c>
      <c r="M40" t="str">
        <f>VLOOKUP(C40,Position!A:B,2,TRUE)</f>
        <v>Defence</v>
      </c>
      <c r="N40" s="12" t="str">
        <f>VLOOKUP(A40,DOB!A:B,2,0)</f>
        <v>1/3/1994</v>
      </c>
      <c r="O40" t="str">
        <f>VLOOKUP(A40,Gender!A:B,2,0)</f>
        <v>Women</v>
      </c>
      <c r="P40" s="12" t="str">
        <f t="shared" si="5"/>
        <v>7/27/2023</v>
      </c>
      <c r="Q40" t="str">
        <f t="shared" si="6"/>
        <v>29.58082192</v>
      </c>
      <c r="R40" t="str">
        <f t="shared" si="7"/>
        <v>63</v>
      </c>
    </row>
    <row r="41" ht="15.75" customHeight="1">
      <c r="A41" s="10">
        <v>51.0</v>
      </c>
      <c r="B41" s="11" t="s">
        <v>97</v>
      </c>
      <c r="C41" s="11" t="s">
        <v>98</v>
      </c>
      <c r="D41" s="11">
        <v>150.0</v>
      </c>
      <c r="E41" s="17" t="s">
        <v>239</v>
      </c>
      <c r="F41" s="17" t="str">
        <f t="shared" si="1"/>
        <v>1.70688</v>
      </c>
      <c r="G41" s="17" t="str">
        <f t="shared" si="2"/>
        <v>2.913439334</v>
      </c>
      <c r="H41" s="17" t="str">
        <f t="shared" si="3"/>
        <v>23.34011187</v>
      </c>
      <c r="I41" s="17" t="str">
        <f t="shared" si="4"/>
        <v>5.6</v>
      </c>
      <c r="J41" s="11" t="s">
        <v>246</v>
      </c>
      <c r="K41" t="str">
        <f>VLOOKUP('Main Sheet'!A41,'Home Town'!A:B,2,0)</f>
        <v>Vadnais Heights</v>
      </c>
      <c r="L41" t="str">
        <f>VLOOKUP(K41,Country!A:B,2,0)</f>
        <v>USA</v>
      </c>
      <c r="M41" t="str">
        <f>VLOOKUP(C41,Position!A:B,2,TRUE)</f>
        <v>Goalie</v>
      </c>
      <c r="N41" s="12" t="str">
        <f>VLOOKUP(A41,DOB!A:B,2,0)</f>
        <v>11/27/1993</v>
      </c>
      <c r="O41" t="str">
        <f>VLOOKUP(A41,Gender!A:B,2,0)</f>
        <v>Women</v>
      </c>
      <c r="P41" s="12" t="str">
        <f t="shared" si="5"/>
        <v>7/27/2023</v>
      </c>
      <c r="Q41" t="str">
        <f t="shared" si="6"/>
        <v>29.68219178</v>
      </c>
      <c r="R41" t="str">
        <f t="shared" si="7"/>
        <v>68</v>
      </c>
    </row>
    <row r="42" ht="15.75" customHeight="1">
      <c r="A42" s="10">
        <v>60.0</v>
      </c>
      <c r="B42" s="11" t="s">
        <v>99</v>
      </c>
      <c r="C42" s="11" t="s">
        <v>100</v>
      </c>
      <c r="D42" s="11">
        <v>175.0</v>
      </c>
      <c r="E42" s="17" t="s">
        <v>245</v>
      </c>
      <c r="F42" s="17" t="str">
        <f t="shared" si="1"/>
        <v>1.557528</v>
      </c>
      <c r="G42" s="17" t="str">
        <f t="shared" si="2"/>
        <v>2.425893471</v>
      </c>
      <c r="H42" s="17" t="str">
        <f t="shared" si="3"/>
        <v>32.56532117</v>
      </c>
      <c r="I42" s="17" t="str">
        <f t="shared" si="4"/>
        <v>5.11</v>
      </c>
      <c r="J42" s="11" t="s">
        <v>250</v>
      </c>
      <c r="K42" t="str">
        <f>VLOOKUP('Main Sheet'!A42,'Home Town'!A:B,2,0)</f>
        <v>Sun Valley</v>
      </c>
      <c r="L42" t="str">
        <f>VLOOKUP(K42,Country!A:B,2,0)</f>
        <v>USA</v>
      </c>
      <c r="M42" t="str">
        <f>VLOOKUP(C42,Position!A:B,2,TRUE)</f>
        <v>Goalie</v>
      </c>
      <c r="N42" s="12" t="str">
        <f>VLOOKUP(A42,DOB!A:B,2,0)</f>
        <v>7/12/1989</v>
      </c>
      <c r="O42" t="str">
        <f>VLOOKUP(A42,Gender!A:B,2,0)</f>
        <v>Women</v>
      </c>
      <c r="P42" s="12" t="str">
        <f t="shared" si="5"/>
        <v>7/27/2023</v>
      </c>
      <c r="Q42" t="str">
        <f t="shared" si="6"/>
        <v>34.0630137</v>
      </c>
      <c r="R42" t="str">
        <f t="shared" si="7"/>
        <v>79</v>
      </c>
    </row>
    <row r="43" ht="15.75" customHeight="1">
      <c r="A43" s="10">
        <v>95.0</v>
      </c>
      <c r="B43" s="11" t="s">
        <v>101</v>
      </c>
      <c r="C43" s="11" t="s">
        <v>102</v>
      </c>
      <c r="D43" s="11">
        <v>205.0</v>
      </c>
      <c r="E43" s="17" t="s">
        <v>230</v>
      </c>
      <c r="F43" s="17" t="str">
        <f t="shared" si="1"/>
        <v>1.8288</v>
      </c>
      <c r="G43" s="17" t="str">
        <f t="shared" si="2"/>
        <v>3.34450944</v>
      </c>
      <c r="H43" s="17" t="str">
        <f t="shared" si="3"/>
        <v>27.50777106</v>
      </c>
      <c r="I43" s="17" t="str">
        <f t="shared" si="4"/>
        <v>6.0</v>
      </c>
      <c r="J43" s="11" t="s">
        <v>244</v>
      </c>
      <c r="K43" t="str">
        <f>VLOOKUP('Main Sheet'!A43,'Home Town'!A:B,2,0)</f>
        <v>Canton</v>
      </c>
      <c r="L43" t="str">
        <f>VLOOKUP(K43,Country!A:B,2,0)</f>
        <v>USA</v>
      </c>
      <c r="M43" t="str">
        <f>VLOOKUP(C43,Position!A:B,2,TRUE)</f>
        <v>Defence</v>
      </c>
      <c r="N43" s="12" t="str">
        <f>VLOOKUP(A43,DOB!A:B,2,0)</f>
        <v>2/21/1984</v>
      </c>
      <c r="O43" t="str">
        <f>VLOOKUP(A43,Gender!A:B,2,0)</f>
        <v>Men</v>
      </c>
      <c r="P43" s="12" t="str">
        <f t="shared" si="5"/>
        <v>7/27/2023</v>
      </c>
      <c r="Q43" t="str">
        <f t="shared" si="6"/>
        <v>39.45479452</v>
      </c>
      <c r="R43" t="str">
        <f t="shared" si="7"/>
        <v>92</v>
      </c>
    </row>
    <row r="44" ht="15.75" customHeight="1">
      <c r="A44" s="10">
        <v>4.0</v>
      </c>
      <c r="B44" s="11" t="s">
        <v>103</v>
      </c>
      <c r="C44" s="11" t="s">
        <v>104</v>
      </c>
      <c r="D44" s="11">
        <v>172.0</v>
      </c>
      <c r="E44" s="17" t="s">
        <v>243</v>
      </c>
      <c r="F44" s="17" t="str">
        <f t="shared" si="1"/>
        <v>1.55448</v>
      </c>
      <c r="G44" s="17" t="str">
        <f t="shared" si="2"/>
        <v>2.41640807</v>
      </c>
      <c r="H44" s="17" t="str">
        <f t="shared" si="3"/>
        <v>32.27931613</v>
      </c>
      <c r="I44" s="17" t="str">
        <f t="shared" si="4"/>
        <v>5.10</v>
      </c>
      <c r="J44" s="11" t="s">
        <v>238</v>
      </c>
      <c r="K44" t="str">
        <f>VLOOKUP('Main Sheet'!A44,'Home Town'!A:B,2,0)</f>
        <v>Pickering</v>
      </c>
      <c r="L44" t="str">
        <f>VLOOKUP(K44,Country!A:B,2,0)</f>
        <v>Canada</v>
      </c>
      <c r="M44" t="str">
        <f>VLOOKUP(C44,Position!A:B,2,TRUE)</f>
        <v>Forward</v>
      </c>
      <c r="N44" s="12" t="str">
        <f>VLOOKUP(A44,DOB!A:B,2,0)</f>
        <v>6/15/1989</v>
      </c>
      <c r="O44" t="str">
        <f>VLOOKUP(A44,Gender!A:B,2,0)</f>
        <v>Women</v>
      </c>
      <c r="P44" s="12" t="str">
        <f t="shared" si="5"/>
        <v>7/27/2023</v>
      </c>
      <c r="Q44" t="str">
        <f t="shared" si="6"/>
        <v>34.1369863</v>
      </c>
      <c r="R44" t="str">
        <f t="shared" si="7"/>
        <v>78</v>
      </c>
    </row>
    <row r="45" ht="15.75" customHeight="1">
      <c r="A45" s="10">
        <v>5.0</v>
      </c>
      <c r="B45" s="11" t="s">
        <v>105</v>
      </c>
      <c r="C45" s="11" t="s">
        <v>106</v>
      </c>
      <c r="D45" s="11">
        <v>144.0</v>
      </c>
      <c r="E45" s="17" t="s">
        <v>215</v>
      </c>
      <c r="F45" s="17" t="str">
        <f t="shared" si="1"/>
        <v>1.6764</v>
      </c>
      <c r="G45" s="17" t="str">
        <f t="shared" si="2"/>
        <v>2.81031696</v>
      </c>
      <c r="H45" s="17" t="str">
        <f t="shared" si="3"/>
        <v>23.12906371</v>
      </c>
      <c r="I45" s="17" t="str">
        <f t="shared" si="4"/>
        <v>5.5</v>
      </c>
      <c r="J45" s="11" t="s">
        <v>229</v>
      </c>
      <c r="K45" t="str">
        <f>VLOOKUP('Main Sheet'!A45,'Home Town'!A:B,2,0)</f>
        <v>Halifax</v>
      </c>
      <c r="L45" t="str">
        <f>VLOOKUP(K45,Country!A:B,2,0)</f>
        <v>Canada</v>
      </c>
      <c r="M45" t="str">
        <f>VLOOKUP(C45,Position!A:B,2,TRUE)</f>
        <v>Forward</v>
      </c>
      <c r="N45" s="12" t="str">
        <f>VLOOKUP(A45,DOB!A:B,2,0)</f>
        <v>3/7/1992</v>
      </c>
      <c r="O45" t="str">
        <f>VLOOKUP(A45,Gender!A:B,2,0)</f>
        <v>Women</v>
      </c>
      <c r="P45" s="12" t="str">
        <f t="shared" si="5"/>
        <v>7/27/2023</v>
      </c>
      <c r="Q45" t="str">
        <f t="shared" si="6"/>
        <v>31.40821918</v>
      </c>
      <c r="R45" t="str">
        <f t="shared" si="7"/>
        <v>65</v>
      </c>
    </row>
    <row r="46" ht="15.75" customHeight="1">
      <c r="A46" s="10">
        <v>91.0</v>
      </c>
      <c r="B46" s="11" t="s">
        <v>107</v>
      </c>
      <c r="C46" s="11" t="s">
        <v>108</v>
      </c>
      <c r="D46" s="11">
        <v>200.0</v>
      </c>
      <c r="E46" s="17" t="s">
        <v>230</v>
      </c>
      <c r="F46" s="17" t="str">
        <f t="shared" si="1"/>
        <v>1.8288</v>
      </c>
      <c r="G46" s="17" t="str">
        <f t="shared" si="2"/>
        <v>3.34450944</v>
      </c>
      <c r="H46" s="17" t="str">
        <f t="shared" si="3"/>
        <v>26.90977604</v>
      </c>
      <c r="I46" s="17" t="str">
        <f t="shared" si="4"/>
        <v>6.0</v>
      </c>
      <c r="J46" s="11" t="s">
        <v>244</v>
      </c>
      <c r="K46" t="str">
        <f>VLOOKUP('Main Sheet'!A46,'Home Town'!A:B,2,0)</f>
        <v>Lapeer</v>
      </c>
      <c r="L46" t="str">
        <f>VLOOKUP(K46,Country!A:B,2,0)</f>
        <v>USA</v>
      </c>
      <c r="M46" t="str">
        <f>VLOOKUP(C46,Position!A:B,2,TRUE)</f>
        <v>Defence</v>
      </c>
      <c r="N46" s="12" t="str">
        <f>VLOOKUP(A46,DOB!A:B,2,0)</f>
        <v>12/9/1982</v>
      </c>
      <c r="O46" t="str">
        <f>VLOOKUP(A46,Gender!A:B,2,0)</f>
        <v>Men</v>
      </c>
      <c r="P46" s="12" t="str">
        <f t="shared" si="5"/>
        <v>7/27/2023</v>
      </c>
      <c r="Q46" t="str">
        <f t="shared" si="6"/>
        <v>40.65753425</v>
      </c>
      <c r="R46" t="str">
        <f t="shared" si="7"/>
        <v>90</v>
      </c>
    </row>
    <row r="47" ht="15.75" customHeight="1">
      <c r="A47" s="10">
        <v>15.0</v>
      </c>
      <c r="B47" s="11" t="s">
        <v>109</v>
      </c>
      <c r="C47" s="11" t="s">
        <v>110</v>
      </c>
      <c r="D47" s="11">
        <v>139.0</v>
      </c>
      <c r="E47" s="17" t="s">
        <v>239</v>
      </c>
      <c r="F47" s="17" t="str">
        <f t="shared" si="1"/>
        <v>1.70688</v>
      </c>
      <c r="G47" s="17" t="str">
        <f t="shared" si="2"/>
        <v>2.913439334</v>
      </c>
      <c r="H47" s="17" t="str">
        <f t="shared" si="3"/>
        <v>21.62392718</v>
      </c>
      <c r="I47" s="17" t="str">
        <f t="shared" si="4"/>
        <v>5.6</v>
      </c>
      <c r="J47" s="11" t="s">
        <v>225</v>
      </c>
      <c r="K47" t="str">
        <f>VLOOKUP('Main Sheet'!A47,'Home Town'!A:B,2,0)</f>
        <v>Ste. Anne</v>
      </c>
      <c r="L47" t="str">
        <f>VLOOKUP(K47,Country!A:B,2,0)</f>
        <v>Canada</v>
      </c>
      <c r="M47" t="str">
        <f>VLOOKUP(C47,Position!A:B,2,TRUE)</f>
        <v>Goalie</v>
      </c>
      <c r="N47" s="12" t="str">
        <f>VLOOKUP(A47,DOB!A:B,2,0)</f>
        <v>5/19/1988</v>
      </c>
      <c r="O47" t="str">
        <f>VLOOKUP(A47,Gender!A:B,2,0)</f>
        <v>Women</v>
      </c>
      <c r="P47" s="12" t="str">
        <f t="shared" si="5"/>
        <v>7/27/2023</v>
      </c>
      <c r="Q47" t="str">
        <f t="shared" si="6"/>
        <v>35.2109589</v>
      </c>
      <c r="R47" t="str">
        <f t="shared" si="7"/>
        <v>63</v>
      </c>
    </row>
    <row r="48" ht="15.75" customHeight="1">
      <c r="A48" s="10">
        <v>61.0</v>
      </c>
      <c r="B48" s="11" t="s">
        <v>109</v>
      </c>
      <c r="C48" s="11" t="s">
        <v>111</v>
      </c>
      <c r="D48" s="11">
        <v>150.0</v>
      </c>
      <c r="E48" s="17" t="s">
        <v>239</v>
      </c>
      <c r="F48" s="17" t="str">
        <f t="shared" si="1"/>
        <v>1.70688</v>
      </c>
      <c r="G48" s="17" t="str">
        <f t="shared" si="2"/>
        <v>2.913439334</v>
      </c>
      <c r="H48" s="17" t="str">
        <f t="shared" si="3"/>
        <v>23.34011187</v>
      </c>
      <c r="I48" s="17" t="str">
        <f t="shared" si="4"/>
        <v>5.6</v>
      </c>
      <c r="J48" s="11" t="s">
        <v>251</v>
      </c>
      <c r="K48" t="str">
        <f>VLOOKUP('Main Sheet'!A48,'Home Town'!A:B,2,0)</f>
        <v>Grand Forks</v>
      </c>
      <c r="L48" t="str">
        <f>VLOOKUP(K48,Country!A:B,2,0)</f>
        <v>USA</v>
      </c>
      <c r="M48" t="str">
        <f>VLOOKUP(C48,Position!A:B,2,TRUE)</f>
        <v>Goalie</v>
      </c>
      <c r="N48" s="12" t="str">
        <f>VLOOKUP(A48,DOB!A:B,2,0)</f>
        <v>7/3/1989</v>
      </c>
      <c r="O48" t="str">
        <f>VLOOKUP(A48,Gender!A:B,2,0)</f>
        <v>Women</v>
      </c>
      <c r="P48" s="12" t="str">
        <f t="shared" si="5"/>
        <v>7/27/2023</v>
      </c>
      <c r="Q48" t="str">
        <f t="shared" si="6"/>
        <v>34.08767123</v>
      </c>
      <c r="R48" t="str">
        <f t="shared" si="7"/>
        <v>68</v>
      </c>
    </row>
    <row r="49" ht="15.75" customHeight="1">
      <c r="A49" s="10">
        <v>87.0</v>
      </c>
      <c r="B49" s="11" t="s">
        <v>112</v>
      </c>
      <c r="C49" s="11" t="s">
        <v>113</v>
      </c>
      <c r="D49" s="11">
        <v>195.0</v>
      </c>
      <c r="E49" s="17" t="s">
        <v>233</v>
      </c>
      <c r="F49" s="17" t="str">
        <f t="shared" si="1"/>
        <v>1.85928</v>
      </c>
      <c r="G49" s="17" t="str">
        <f t="shared" si="2"/>
        <v>3.456922118</v>
      </c>
      <c r="H49" s="17" t="str">
        <f t="shared" si="3"/>
        <v>25.45617083</v>
      </c>
      <c r="I49" s="17" t="str">
        <f t="shared" si="4"/>
        <v>6.1</v>
      </c>
      <c r="J49" s="11" t="s">
        <v>231</v>
      </c>
      <c r="K49" t="str">
        <f>VLOOKUP('Main Sheet'!A49,'Home Town'!A:B,2,0)</f>
        <v>Boston</v>
      </c>
      <c r="L49" t="str">
        <f>VLOOKUP(K49,Country!A:B,2,0)</f>
        <v>USA</v>
      </c>
      <c r="M49" t="str">
        <f>VLOOKUP(C49,Position!A:B,2,TRUE)</f>
        <v>Defence</v>
      </c>
      <c r="N49" s="12" t="str">
        <f>VLOOKUP(A49,DOB!A:B,2,0)</f>
        <v>8/9/1986</v>
      </c>
      <c r="O49" t="str">
        <f>VLOOKUP(A49,Gender!A:B,2,0)</f>
        <v>Men</v>
      </c>
      <c r="P49" s="12" t="str">
        <f t="shared" si="5"/>
        <v>7/27/2023</v>
      </c>
      <c r="Q49" t="str">
        <f t="shared" si="6"/>
        <v>36.9890411</v>
      </c>
      <c r="R49" t="str">
        <f t="shared" si="7"/>
        <v>88</v>
      </c>
    </row>
    <row r="50" ht="15.75" customHeight="1">
      <c r="A50" s="10">
        <v>74.0</v>
      </c>
      <c r="B50" s="11" t="s">
        <v>114</v>
      </c>
      <c r="C50" s="11" t="s">
        <v>115</v>
      </c>
      <c r="D50" s="11">
        <v>195.0</v>
      </c>
      <c r="E50" s="17" t="s">
        <v>233</v>
      </c>
      <c r="F50" s="17" t="str">
        <f t="shared" si="1"/>
        <v>1.85928</v>
      </c>
      <c r="G50" s="17" t="str">
        <f t="shared" si="2"/>
        <v>3.456922118</v>
      </c>
      <c r="H50" s="17" t="str">
        <f t="shared" si="3"/>
        <v>25.45617083</v>
      </c>
      <c r="I50" s="17" t="str">
        <f t="shared" si="4"/>
        <v>6.1</v>
      </c>
      <c r="J50" s="11" t="s">
        <v>242</v>
      </c>
      <c r="K50" t="str">
        <f>VLOOKUP('Main Sheet'!A50,'Home Town'!A:B,2,0)</f>
        <v>Ladera Ranch</v>
      </c>
      <c r="L50" t="str">
        <f>VLOOKUP(K50,Country!A:B,2,0)</f>
        <v>USA</v>
      </c>
      <c r="M50" t="str">
        <f>VLOOKUP(C50,Position!A:B,2,TRUE)</f>
        <v>Forward</v>
      </c>
      <c r="N50" s="12" t="str">
        <f>VLOOKUP(A50,DOB!A:B,2,0)</f>
        <v>1/30/1989</v>
      </c>
      <c r="O50" t="str">
        <f>VLOOKUP(A50,Gender!A:B,2,0)</f>
        <v>Men</v>
      </c>
      <c r="P50" s="12" t="str">
        <f t="shared" si="5"/>
        <v>7/27/2023</v>
      </c>
      <c r="Q50" t="str">
        <f t="shared" si="6"/>
        <v>34.50958904</v>
      </c>
      <c r="R50" t="str">
        <f t="shared" si="7"/>
        <v>88</v>
      </c>
    </row>
    <row r="51" ht="15.75" customHeight="1">
      <c r="A51" s="10">
        <v>81.0</v>
      </c>
      <c r="B51" s="11" t="s">
        <v>116</v>
      </c>
      <c r="C51" s="11" t="s">
        <v>117</v>
      </c>
      <c r="D51" s="11">
        <v>235.0</v>
      </c>
      <c r="E51" s="17" t="s">
        <v>252</v>
      </c>
      <c r="F51" s="17" t="str">
        <f t="shared" si="1"/>
        <v>1.9812</v>
      </c>
      <c r="G51" s="17" t="str">
        <f t="shared" si="2"/>
        <v>3.92515344</v>
      </c>
      <c r="H51" s="17" t="str">
        <f t="shared" si="3"/>
        <v>27.00531371</v>
      </c>
      <c r="I51" s="17" t="str">
        <f t="shared" si="4"/>
        <v>6.5</v>
      </c>
      <c r="J51" s="11" t="s">
        <v>235</v>
      </c>
      <c r="K51" t="str">
        <f>VLOOKUP('Main Sheet'!A51,'Home Town'!A:B,2,0)</f>
        <v>Canton</v>
      </c>
      <c r="L51" t="str">
        <f>VLOOKUP(K51,Country!A:B,2,0)</f>
        <v>USA</v>
      </c>
      <c r="M51" t="str">
        <f>VLOOKUP(C51,Position!A:B,2,TRUE)</f>
        <v>Forward</v>
      </c>
      <c r="N51" s="12" t="str">
        <f>VLOOKUP(A51,DOB!A:B,2,0)</f>
        <v>2/16/1997</v>
      </c>
      <c r="O51" t="str">
        <f>VLOOKUP(A51,Gender!A:B,2,0)</f>
        <v>Men</v>
      </c>
      <c r="P51" s="12" t="str">
        <f t="shared" si="5"/>
        <v>7/27/2023</v>
      </c>
      <c r="Q51" t="str">
        <f t="shared" si="6"/>
        <v>26.45753425</v>
      </c>
      <c r="R51" t="str">
        <f t="shared" si="7"/>
        <v>106</v>
      </c>
    </row>
    <row r="52" ht="15.75" customHeight="1">
      <c r="A52" s="10">
        <v>48.0</v>
      </c>
      <c r="B52" s="11" t="s">
        <v>118</v>
      </c>
      <c r="C52" s="11" t="s">
        <v>119</v>
      </c>
      <c r="D52" s="11">
        <v>210.0</v>
      </c>
      <c r="E52" s="17" t="s">
        <v>233</v>
      </c>
      <c r="F52" s="17" t="str">
        <f t="shared" si="1"/>
        <v>1.85928</v>
      </c>
      <c r="G52" s="17" t="str">
        <f t="shared" si="2"/>
        <v>3.456922118</v>
      </c>
      <c r="H52" s="17" t="str">
        <f t="shared" si="3"/>
        <v>27.48109351</v>
      </c>
      <c r="I52" s="17" t="str">
        <f t="shared" si="4"/>
        <v>6.1</v>
      </c>
      <c r="J52" s="11" t="s">
        <v>238</v>
      </c>
      <c r="K52" t="str">
        <f>VLOOKUP('Main Sheet'!A52,'Home Town'!A:B,2,0)</f>
        <v>Blyth</v>
      </c>
      <c r="L52" t="str">
        <f>VLOOKUP(K52,Country!A:B,2,0)</f>
        <v>Canada</v>
      </c>
      <c r="M52" t="str">
        <f>VLOOKUP(C52,Position!A:B,2,TRUE)</f>
        <v>Defence</v>
      </c>
      <c r="N52" s="12" t="str">
        <f>VLOOKUP(A52,DOB!A:B,2,0)</f>
        <v>8/30/1986</v>
      </c>
      <c r="O52" t="str">
        <f>VLOOKUP(A52,Gender!A:B,2,0)</f>
        <v>Men</v>
      </c>
      <c r="P52" s="12" t="str">
        <f t="shared" si="5"/>
        <v>7/27/2023</v>
      </c>
      <c r="Q52" t="str">
        <f t="shared" si="6"/>
        <v>36.93150685</v>
      </c>
      <c r="R52" t="str">
        <f t="shared" si="7"/>
        <v>95</v>
      </c>
    </row>
    <row r="53" ht="15.75" customHeight="1">
      <c r="A53" s="10">
        <v>50.0</v>
      </c>
      <c r="B53" s="11" t="s">
        <v>120</v>
      </c>
      <c r="C53" s="11" t="s">
        <v>121</v>
      </c>
      <c r="D53" s="11">
        <v>145.0</v>
      </c>
      <c r="E53" s="17" t="s">
        <v>212</v>
      </c>
      <c r="F53" s="17" t="str">
        <f t="shared" si="1"/>
        <v>1.73736</v>
      </c>
      <c r="G53" s="17" t="str">
        <f t="shared" si="2"/>
        <v>3.01841977</v>
      </c>
      <c r="H53" s="17" t="str">
        <f t="shared" si="3"/>
        <v>21.53444682</v>
      </c>
      <c r="I53" s="17" t="str">
        <f t="shared" si="4"/>
        <v>5.7</v>
      </c>
      <c r="J53" s="11" t="s">
        <v>231</v>
      </c>
      <c r="K53" t="str">
        <f>VLOOKUP('Main Sheet'!A53,'Home Town'!A:B,2,0)</f>
        <v>Westfield</v>
      </c>
      <c r="L53" t="str">
        <f>VLOOKUP(K53,Country!A:B,2,0)</f>
        <v>USA</v>
      </c>
      <c r="M53" t="str">
        <f>VLOOKUP(C53,Position!A:B,2,TRUE)</f>
        <v>Forward</v>
      </c>
      <c r="N53" s="12" t="str">
        <f>VLOOKUP(A53,DOB!A:B,2,0)</f>
        <v>4/22/1987</v>
      </c>
      <c r="O53" t="str">
        <f>VLOOKUP(A53,Gender!A:B,2,0)</f>
        <v>Women</v>
      </c>
      <c r="P53" s="12" t="str">
        <f t="shared" si="5"/>
        <v>7/27/2023</v>
      </c>
      <c r="Q53" t="str">
        <f t="shared" si="6"/>
        <v>36.28767123</v>
      </c>
      <c r="R53" t="str">
        <f t="shared" si="7"/>
        <v>65</v>
      </c>
    </row>
    <row r="54" ht="15.75" customHeight="1">
      <c r="A54" s="10">
        <v>56.0</v>
      </c>
      <c r="B54" s="11" t="s">
        <v>122</v>
      </c>
      <c r="C54" s="11" t="s">
        <v>123</v>
      </c>
      <c r="D54" s="11">
        <v>142.0</v>
      </c>
      <c r="E54" s="17" t="s">
        <v>237</v>
      </c>
      <c r="F54" s="17" t="str">
        <f t="shared" si="1"/>
        <v>1.64592</v>
      </c>
      <c r="G54" s="17" t="str">
        <f t="shared" si="2"/>
        <v>2.709052646</v>
      </c>
      <c r="H54" s="17" t="str">
        <f t="shared" si="3"/>
        <v>23.62449474</v>
      </c>
      <c r="I54" s="17" t="str">
        <f t="shared" si="4"/>
        <v>5.4</v>
      </c>
      <c r="J54" s="11" t="s">
        <v>231</v>
      </c>
      <c r="K54" t="str">
        <f>VLOOKUP('Main Sheet'!A54,'Home Town'!A:B,2,0)</f>
        <v>Burlington</v>
      </c>
      <c r="L54" t="str">
        <f>VLOOKUP(K54,Country!A:B,2,0)</f>
        <v>USA</v>
      </c>
      <c r="M54" t="str">
        <f>VLOOKUP(C54,Position!A:B,2,TRUE)</f>
        <v>Forward</v>
      </c>
      <c r="N54" s="12" t="str">
        <f>VLOOKUP(A54,DOB!A:B,2,0)</f>
        <v>9/19/1995</v>
      </c>
      <c r="O54" t="str">
        <f>VLOOKUP(A54,Gender!A:B,2,0)</f>
        <v>Women</v>
      </c>
      <c r="P54" s="12" t="str">
        <f t="shared" si="5"/>
        <v>7/27/2023</v>
      </c>
      <c r="Q54" t="str">
        <f t="shared" si="6"/>
        <v>27.87123288</v>
      </c>
      <c r="R54" t="str">
        <f t="shared" si="7"/>
        <v>64</v>
      </c>
    </row>
    <row r="55" ht="15.75" customHeight="1">
      <c r="A55" s="10">
        <v>38.0</v>
      </c>
      <c r="B55" s="11" t="s">
        <v>124</v>
      </c>
      <c r="C55" s="11" t="s">
        <v>125</v>
      </c>
      <c r="D55" s="11">
        <v>181.0</v>
      </c>
      <c r="E55" s="17" t="s">
        <v>245</v>
      </c>
      <c r="F55" s="17" t="str">
        <f t="shared" si="1"/>
        <v>1.557528</v>
      </c>
      <c r="G55" s="17" t="str">
        <f t="shared" si="2"/>
        <v>2.425893471</v>
      </c>
      <c r="H55" s="17" t="str">
        <f t="shared" si="3"/>
        <v>33.80197894</v>
      </c>
      <c r="I55" s="17" t="str">
        <f t="shared" si="4"/>
        <v>5.11</v>
      </c>
      <c r="J55" s="11" t="s">
        <v>228</v>
      </c>
      <c r="K55" t="str">
        <f>VLOOKUP('Main Sheet'!A55,'Home Town'!A:B,2,0)</f>
        <v>Camrose</v>
      </c>
      <c r="L55" t="str">
        <f>VLOOKUP(K55,Country!A:B,2,0)</f>
        <v>Canada</v>
      </c>
      <c r="M55" t="str">
        <f>VLOOKUP(C55,Position!A:B,2,TRUE)</f>
        <v>Defence</v>
      </c>
      <c r="N55" s="12" t="str">
        <f>VLOOKUP(A55,DOB!A:B,2,0)</f>
        <v>11/21/1987</v>
      </c>
      <c r="O55" t="str">
        <f>VLOOKUP(A55,Gender!A:B,2,0)</f>
        <v>Men</v>
      </c>
      <c r="P55" s="12" t="str">
        <f t="shared" si="5"/>
        <v>7/27/2023</v>
      </c>
      <c r="Q55" t="str">
        <f t="shared" si="6"/>
        <v>35.70410959</v>
      </c>
      <c r="R55" t="str">
        <f t="shared" si="7"/>
        <v>82</v>
      </c>
    </row>
    <row r="56" ht="15.75" customHeight="1">
      <c r="A56" s="10">
        <v>65.0</v>
      </c>
      <c r="B56" s="11" t="s">
        <v>68</v>
      </c>
      <c r="C56" s="11" t="s">
        <v>126</v>
      </c>
      <c r="D56" s="11">
        <v>165.0</v>
      </c>
      <c r="E56" s="17" t="s">
        <v>224</v>
      </c>
      <c r="F56" s="17" t="str">
        <f t="shared" si="1"/>
        <v>1.76784</v>
      </c>
      <c r="G56" s="17" t="str">
        <f t="shared" si="2"/>
        <v>3.125258266</v>
      </c>
      <c r="H56" s="17" t="str">
        <f t="shared" si="3"/>
        <v>23.67804313</v>
      </c>
      <c r="I56" s="17" t="str">
        <f t="shared" si="4"/>
        <v>5.8</v>
      </c>
      <c r="J56" s="11" t="s">
        <v>246</v>
      </c>
      <c r="K56" t="str">
        <f>VLOOKUP('Main Sheet'!A56,'Home Town'!A:B,2,0)</f>
        <v>Plymouth</v>
      </c>
      <c r="L56" t="str">
        <f>VLOOKUP(K56,Country!A:B,2,0)</f>
        <v>USA</v>
      </c>
      <c r="M56" t="str">
        <f>VLOOKUP(C56,Position!A:B,2,TRUE)</f>
        <v>Defence</v>
      </c>
      <c r="N56" s="12" t="str">
        <f>VLOOKUP(A56,DOB!A:B,2,0)</f>
        <v>12/29/1995</v>
      </c>
      <c r="O56" t="str">
        <f>VLOOKUP(A56,Gender!A:B,2,0)</f>
        <v>Women</v>
      </c>
      <c r="P56" s="12" t="str">
        <f t="shared" si="5"/>
        <v>7/27/2023</v>
      </c>
      <c r="Q56" t="str">
        <f t="shared" si="6"/>
        <v>27.59452055</v>
      </c>
      <c r="R56" t="str">
        <f t="shared" si="7"/>
        <v>74</v>
      </c>
    </row>
    <row r="57" ht="15.75" customHeight="1">
      <c r="A57" s="10">
        <v>53.0</v>
      </c>
      <c r="B57" s="11" t="s">
        <v>127</v>
      </c>
      <c r="C57" s="11" t="s">
        <v>128</v>
      </c>
      <c r="D57" s="11">
        <v>123.0</v>
      </c>
      <c r="E57" s="17" t="s">
        <v>253</v>
      </c>
      <c r="F57" s="17" t="str">
        <f t="shared" si="1"/>
        <v>1.58496</v>
      </c>
      <c r="G57" s="17" t="str">
        <f t="shared" si="2"/>
        <v>2.512098202</v>
      </c>
      <c r="H57" s="17" t="str">
        <f t="shared" si="3"/>
        <v>21.89404855</v>
      </c>
      <c r="I57" s="17" t="str">
        <f t="shared" si="4"/>
        <v>5.2</v>
      </c>
      <c r="J57" s="11" t="s">
        <v>254</v>
      </c>
      <c r="K57" t="str">
        <f>VLOOKUP('Main Sheet'!A57,'Home Town'!A:B,2,0)</f>
        <v>Palos Heights</v>
      </c>
      <c r="L57" t="str">
        <f>VLOOKUP(K57,Country!A:B,2,0)</f>
        <v>USA</v>
      </c>
      <c r="M57" t="str">
        <f>VLOOKUP(C57,Position!A:B,2,TRUE)</f>
        <v>Defence</v>
      </c>
      <c r="N57" s="12" t="str">
        <f>VLOOKUP(A57,DOB!A:B,2,0)</f>
        <v>5/25/1992</v>
      </c>
      <c r="O57" t="str">
        <f>VLOOKUP(A57,Gender!A:B,2,0)</f>
        <v>Women</v>
      </c>
      <c r="P57" s="12" t="str">
        <f t="shared" si="5"/>
        <v>7/27/2023</v>
      </c>
      <c r="Q57" t="str">
        <f t="shared" si="6"/>
        <v>31.19178082</v>
      </c>
      <c r="R57" t="str">
        <f t="shared" si="7"/>
        <v>55</v>
      </c>
    </row>
    <row r="58" ht="15.75" customHeight="1">
      <c r="A58" s="10">
        <v>47.0</v>
      </c>
      <c r="B58" s="11" t="s">
        <v>129</v>
      </c>
      <c r="C58" s="11" t="s">
        <v>130</v>
      </c>
      <c r="D58" s="11">
        <v>205.0</v>
      </c>
      <c r="E58" s="17" t="s">
        <v>227</v>
      </c>
      <c r="F58" s="17" t="str">
        <f t="shared" si="1"/>
        <v>1.88976</v>
      </c>
      <c r="G58" s="17" t="str">
        <f t="shared" si="2"/>
        <v>3.571192858</v>
      </c>
      <c r="H58" s="17" t="str">
        <f t="shared" si="3"/>
        <v>25.76170027</v>
      </c>
      <c r="I58" s="17" t="str">
        <f t="shared" si="4"/>
        <v>6.2</v>
      </c>
      <c r="J58" s="11" t="s">
        <v>222</v>
      </c>
      <c r="K58" t="str">
        <f>VLOOKUP('Main Sheet'!A58,'Home Town'!A:B,2,0)</f>
        <v>Montreal</v>
      </c>
      <c r="L58" t="str">
        <f>VLOOKUP(K58,Country!A:B,2,0)</f>
        <v>Canada</v>
      </c>
      <c r="M58" t="str">
        <f>VLOOKUP(C58,Position!A:B,2,TRUE)</f>
        <v>Defence</v>
      </c>
      <c r="N58" s="12" t="str">
        <f>VLOOKUP(A58,DOB!A:B,2,0)</f>
        <v>4/12/1990</v>
      </c>
      <c r="O58" t="str">
        <f>VLOOKUP(A58,Gender!A:B,2,0)</f>
        <v>Men</v>
      </c>
      <c r="P58" s="12" t="str">
        <f t="shared" si="5"/>
        <v>7/27/2023</v>
      </c>
      <c r="Q58" t="str">
        <f t="shared" si="6"/>
        <v>33.31232877</v>
      </c>
      <c r="R58" t="str">
        <f t="shared" si="7"/>
        <v>92</v>
      </c>
    </row>
    <row r="59" ht="15.75" customHeight="1">
      <c r="A59" s="10">
        <v>3.0</v>
      </c>
      <c r="B59" s="11" t="s">
        <v>131</v>
      </c>
      <c r="C59" s="11" t="s">
        <v>132</v>
      </c>
      <c r="D59" s="11">
        <v>156.0</v>
      </c>
      <c r="E59" s="17" t="s">
        <v>243</v>
      </c>
      <c r="F59" s="17" t="str">
        <f t="shared" si="1"/>
        <v>1.55448</v>
      </c>
      <c r="G59" s="17" t="str">
        <f t="shared" si="2"/>
        <v>2.41640807</v>
      </c>
      <c r="H59" s="17" t="str">
        <f t="shared" si="3"/>
        <v>28.96861704</v>
      </c>
      <c r="I59" s="17" t="str">
        <f t="shared" si="4"/>
        <v>5.10</v>
      </c>
      <c r="J59" s="11" t="s">
        <v>238</v>
      </c>
      <c r="K59" t="str">
        <f>VLOOKUP('Main Sheet'!A59,'Home Town'!A:B,2,0)</f>
        <v>Kleinburg</v>
      </c>
      <c r="L59" t="str">
        <f>VLOOKUP(K59,Country!A:B,2,0)</f>
        <v>Canada</v>
      </c>
      <c r="M59" t="str">
        <f>VLOOKUP(C59,Position!A:B,2,TRUE)</f>
        <v>Defence</v>
      </c>
      <c r="N59" s="12" t="str">
        <f>VLOOKUP(A59,DOB!A:B,2,0)</f>
        <v>5/5/1994</v>
      </c>
      <c r="O59" t="str">
        <f>VLOOKUP(A59,Gender!A:B,2,0)</f>
        <v>Women</v>
      </c>
      <c r="P59" s="12" t="str">
        <f t="shared" si="5"/>
        <v>7/27/2023</v>
      </c>
      <c r="Q59" t="str">
        <f t="shared" si="6"/>
        <v>29.24657534</v>
      </c>
      <c r="R59" t="str">
        <f t="shared" si="7"/>
        <v>70</v>
      </c>
    </row>
    <row r="60" ht="15.75" customHeight="1">
      <c r="A60" s="10">
        <v>18.0</v>
      </c>
      <c r="B60" s="11" t="s">
        <v>131</v>
      </c>
      <c r="C60" s="11" t="s">
        <v>133</v>
      </c>
      <c r="D60" s="11">
        <v>137.0</v>
      </c>
      <c r="E60" s="17" t="s">
        <v>237</v>
      </c>
      <c r="F60" s="17" t="str">
        <f t="shared" si="1"/>
        <v>1.64592</v>
      </c>
      <c r="G60" s="17" t="str">
        <f t="shared" si="2"/>
        <v>2.709052646</v>
      </c>
      <c r="H60" s="17" t="str">
        <f t="shared" si="3"/>
        <v>22.88622928</v>
      </c>
      <c r="I60" s="17" t="str">
        <f t="shared" si="4"/>
        <v>5.4</v>
      </c>
      <c r="J60" s="11" t="s">
        <v>238</v>
      </c>
      <c r="K60" t="str">
        <f>VLOOKUP('Main Sheet'!A60,'Home Town'!A:B,2,0)</f>
        <v>Hamilton</v>
      </c>
      <c r="L60" t="str">
        <f>VLOOKUP(K60,Country!A:B,2,0)</f>
        <v>Canada</v>
      </c>
      <c r="M60" t="str">
        <f>VLOOKUP(C60,Position!A:B,2,TRUE)</f>
        <v>Forward</v>
      </c>
      <c r="N60" s="12" t="str">
        <f>VLOOKUP(A60,DOB!A:B,2,0)</f>
        <v>1/30/1991</v>
      </c>
      <c r="O60" t="str">
        <f>VLOOKUP(A60,Gender!A:B,2,0)</f>
        <v>Women</v>
      </c>
      <c r="P60" s="12" t="str">
        <f t="shared" si="5"/>
        <v>7/27/2023</v>
      </c>
      <c r="Q60" t="str">
        <f t="shared" si="6"/>
        <v>32.50958904</v>
      </c>
      <c r="R60" t="str">
        <f t="shared" si="7"/>
        <v>62</v>
      </c>
    </row>
    <row r="61" ht="15.75" customHeight="1">
      <c r="A61" s="10">
        <v>17.0</v>
      </c>
      <c r="B61" s="11" t="s">
        <v>134</v>
      </c>
      <c r="C61" s="11" t="s">
        <v>135</v>
      </c>
      <c r="D61" s="11">
        <v>167.0</v>
      </c>
      <c r="E61" s="17" t="s">
        <v>224</v>
      </c>
      <c r="F61" s="17" t="str">
        <f t="shared" si="1"/>
        <v>1.76784</v>
      </c>
      <c r="G61" s="17" t="str">
        <f t="shared" si="2"/>
        <v>3.125258266</v>
      </c>
      <c r="H61" s="17" t="str">
        <f t="shared" si="3"/>
        <v>23.99801668</v>
      </c>
      <c r="I61" s="17" t="str">
        <f t="shared" si="4"/>
        <v>5.8</v>
      </c>
      <c r="J61" s="11" t="s">
        <v>222</v>
      </c>
      <c r="K61" t="str">
        <f>VLOOKUP('Main Sheet'!A61,'Home Town'!A:B,2,0)</f>
        <v>Beaconsfield</v>
      </c>
      <c r="L61" t="str">
        <f>VLOOKUP(K61,Country!A:B,2,0)</f>
        <v>Canada</v>
      </c>
      <c r="M61" t="str">
        <f>VLOOKUP(C61,Position!A:B,2,TRUE)</f>
        <v>Forward</v>
      </c>
      <c r="N61" s="12" t="str">
        <f>VLOOKUP(A61,DOB!A:B,2,0)</f>
        <v>4/12/1990</v>
      </c>
      <c r="O61" t="str">
        <f>VLOOKUP(A61,Gender!A:B,2,0)</f>
        <v>Women</v>
      </c>
      <c r="P61" s="12" t="str">
        <f t="shared" si="5"/>
        <v>7/27/2023</v>
      </c>
      <c r="Q61" t="str">
        <f t="shared" si="6"/>
        <v>33.31232877</v>
      </c>
      <c r="R61" t="str">
        <f t="shared" si="7"/>
        <v>75</v>
      </c>
    </row>
    <row r="62" ht="15.75" customHeight="1">
      <c r="A62" s="10">
        <v>71.0</v>
      </c>
      <c r="B62" s="11" t="s">
        <v>69</v>
      </c>
      <c r="C62" s="11" t="s">
        <v>136</v>
      </c>
      <c r="D62" s="11">
        <v>175.0</v>
      </c>
      <c r="E62" s="17" t="s">
        <v>230</v>
      </c>
      <c r="F62" s="17" t="str">
        <f t="shared" si="1"/>
        <v>1.8288</v>
      </c>
      <c r="G62" s="17" t="str">
        <f t="shared" si="2"/>
        <v>3.34450944</v>
      </c>
      <c r="H62" s="17" t="str">
        <f t="shared" si="3"/>
        <v>23.62080341</v>
      </c>
      <c r="I62" s="17" t="str">
        <f t="shared" si="4"/>
        <v>6.0</v>
      </c>
      <c r="J62" s="11" t="s">
        <v>246</v>
      </c>
      <c r="K62" t="str">
        <f>VLOOKUP('Main Sheet'!A62,'Home Town'!A:B,2,0)</f>
        <v>Roseville</v>
      </c>
      <c r="L62" t="str">
        <f>VLOOKUP(K62,Country!A:B,2,0)</f>
        <v>USA</v>
      </c>
      <c r="M62" t="str">
        <f>VLOOKUP(C62,Position!A:B,2,TRUE)</f>
        <v>Defence</v>
      </c>
      <c r="N62" s="12" t="str">
        <f>VLOOKUP(A62,DOB!A:B,2,0)</f>
        <v>4/23/1994</v>
      </c>
      <c r="O62" t="str">
        <f>VLOOKUP(A62,Gender!A:B,2,0)</f>
        <v>Women</v>
      </c>
      <c r="P62" s="12" t="str">
        <f t="shared" si="5"/>
        <v>7/27/2023</v>
      </c>
      <c r="Q62" t="str">
        <f t="shared" si="6"/>
        <v>29.27945205</v>
      </c>
      <c r="R62" t="str">
        <f t="shared" si="7"/>
        <v>79</v>
      </c>
    </row>
    <row r="63" ht="15.75" customHeight="1">
      <c r="A63" s="10">
        <v>36.0</v>
      </c>
      <c r="B63" s="11" t="s">
        <v>137</v>
      </c>
      <c r="C63" s="11" t="s">
        <v>138</v>
      </c>
      <c r="D63" s="11">
        <v>190.0</v>
      </c>
      <c r="E63" s="17" t="s">
        <v>230</v>
      </c>
      <c r="F63" s="17" t="str">
        <f t="shared" si="1"/>
        <v>1.8288</v>
      </c>
      <c r="G63" s="17" t="str">
        <f t="shared" si="2"/>
        <v>3.34450944</v>
      </c>
      <c r="H63" s="17" t="str">
        <f t="shared" si="3"/>
        <v>25.713786</v>
      </c>
      <c r="I63" s="17" t="str">
        <f t="shared" si="4"/>
        <v>6.0</v>
      </c>
      <c r="J63" s="11" t="s">
        <v>247</v>
      </c>
      <c r="K63" t="str">
        <f>VLOOKUP('Main Sheet'!A63,'Home Town'!A:B,2,0)</f>
        <v>Wakaw</v>
      </c>
      <c r="L63" t="str">
        <f>VLOOKUP(K63,Country!A:B,2,0)</f>
        <v>Canada</v>
      </c>
      <c r="M63" t="str">
        <f>VLOOKUP(C63,Position!A:B,2,TRUE)</f>
        <v>Forward</v>
      </c>
      <c r="N63" s="12" t="str">
        <f>VLOOKUP(A63,DOB!A:B,2,0)</f>
        <v>7/17/1991</v>
      </c>
      <c r="O63" t="str">
        <f>VLOOKUP(A63,Gender!A:B,2,0)</f>
        <v>Men</v>
      </c>
      <c r="P63" s="12" t="str">
        <f t="shared" si="5"/>
        <v>7/27/2023</v>
      </c>
      <c r="Q63" t="str">
        <f t="shared" si="6"/>
        <v>32.04931507</v>
      </c>
      <c r="R63" t="str">
        <f t="shared" si="7"/>
        <v>86</v>
      </c>
    </row>
    <row r="64" ht="15.75" customHeight="1">
      <c r="A64" s="10">
        <v>69.0</v>
      </c>
      <c r="B64" s="11" t="s">
        <v>139</v>
      </c>
      <c r="C64" s="11" t="s">
        <v>140</v>
      </c>
      <c r="D64" s="11">
        <v>145.0</v>
      </c>
      <c r="E64" s="17" t="s">
        <v>215</v>
      </c>
      <c r="F64" s="17" t="str">
        <f t="shared" si="1"/>
        <v>1.6764</v>
      </c>
      <c r="G64" s="17" t="str">
        <f t="shared" si="2"/>
        <v>2.81031696</v>
      </c>
      <c r="H64" s="17" t="str">
        <f t="shared" si="3"/>
        <v>23.12906371</v>
      </c>
      <c r="I64" s="17" t="str">
        <f t="shared" si="4"/>
        <v>5.5</v>
      </c>
      <c r="J64" s="11" t="s">
        <v>246</v>
      </c>
      <c r="K64" t="str">
        <f>VLOOKUP('Main Sheet'!A64,'Home Town'!A:B,2,0)</f>
        <v>Andover</v>
      </c>
      <c r="L64" t="str">
        <f>VLOOKUP(K64,Country!A:B,2,0)</f>
        <v>USA</v>
      </c>
      <c r="M64" t="str">
        <f>VLOOKUP(C64,Position!A:B,2,TRUE)</f>
        <v>Forward</v>
      </c>
      <c r="N64" s="12" t="str">
        <f>VLOOKUP(A64,DOB!A:B,2,0)</f>
        <v>7/7/1997</v>
      </c>
      <c r="O64" t="str">
        <f>VLOOKUP(A64,Gender!A:B,2,0)</f>
        <v>Women</v>
      </c>
      <c r="P64" s="12" t="str">
        <f t="shared" si="5"/>
        <v>7/27/2023</v>
      </c>
      <c r="Q64" t="str">
        <f t="shared" si="6"/>
        <v>26.07123288</v>
      </c>
      <c r="R64" t="str">
        <f t="shared" si="7"/>
        <v>65</v>
      </c>
    </row>
    <row r="65" ht="15.75" customHeight="1">
      <c r="A65" s="10">
        <v>41.0</v>
      </c>
      <c r="B65" s="11" t="s">
        <v>141</v>
      </c>
      <c r="C65" s="11" t="s">
        <v>142</v>
      </c>
      <c r="D65" s="11">
        <v>205.0</v>
      </c>
      <c r="E65" s="17" t="s">
        <v>255</v>
      </c>
      <c r="F65" s="17" t="str">
        <f t="shared" si="1"/>
        <v>1.92024</v>
      </c>
      <c r="G65" s="17" t="str">
        <f t="shared" si="2"/>
        <v>3.687321658</v>
      </c>
      <c r="H65" s="17" t="str">
        <f t="shared" si="3"/>
        <v>24.95035924</v>
      </c>
      <c r="I65" s="17" t="str">
        <f t="shared" si="4"/>
        <v>6.3</v>
      </c>
      <c r="J65" s="11" t="s">
        <v>222</v>
      </c>
      <c r="K65" t="str">
        <f>VLOOKUP('Main Sheet'!A65,'Home Town'!A:B,2,0)</f>
        <v>L’Île-Bizard</v>
      </c>
      <c r="L65" t="str">
        <f>VLOOKUP(K65,Country!A:B,2,0)</f>
        <v>Canada</v>
      </c>
      <c r="M65" t="str">
        <f>VLOOKUP(C65,Position!A:B,2,TRUE)</f>
        <v>Forward</v>
      </c>
      <c r="N65" s="12" t="str">
        <f>VLOOKUP(A65,DOB!A:B,2,0)</f>
        <v>3/11/1987</v>
      </c>
      <c r="O65" t="str">
        <f>VLOOKUP(A65,Gender!A:B,2,0)</f>
        <v>Men</v>
      </c>
      <c r="P65" s="12" t="str">
        <f t="shared" si="5"/>
        <v>7/27/2023</v>
      </c>
      <c r="Q65" t="str">
        <f t="shared" si="6"/>
        <v>36.40273973</v>
      </c>
      <c r="R65" t="str">
        <f t="shared" si="7"/>
        <v>92</v>
      </c>
    </row>
    <row r="66" ht="15.75" customHeight="1">
      <c r="A66" s="10">
        <v>13.0</v>
      </c>
      <c r="B66" s="11" t="s">
        <v>143</v>
      </c>
      <c r="C66" s="11" t="s">
        <v>130</v>
      </c>
      <c r="D66" s="11">
        <v>160.0</v>
      </c>
      <c r="E66" s="17" t="s">
        <v>212</v>
      </c>
      <c r="F66" s="17" t="str">
        <f t="shared" si="1"/>
        <v>1.73736</v>
      </c>
      <c r="G66" s="17" t="str">
        <f t="shared" si="2"/>
        <v>3.01841977</v>
      </c>
      <c r="H66" s="17" t="str">
        <f t="shared" si="3"/>
        <v>23.85354109</v>
      </c>
      <c r="I66" s="17" t="str">
        <f t="shared" si="4"/>
        <v>5.7</v>
      </c>
      <c r="J66" s="11" t="s">
        <v>222</v>
      </c>
      <c r="K66" t="str">
        <f>VLOOKUP('Main Sheet'!A66,'Home Town'!A:B,2,0)</f>
        <v>Beauceville</v>
      </c>
      <c r="L66" t="str">
        <f>VLOOKUP(K66,Country!A:B,2,0)</f>
        <v>Canada</v>
      </c>
      <c r="M66" t="str">
        <f>VLOOKUP(C66,Position!A:B,2,TRUE)</f>
        <v>Defence</v>
      </c>
      <c r="N66" s="12" t="str">
        <f>VLOOKUP(A66,DOB!A:B,2,0)</f>
        <v>3/28/1991</v>
      </c>
      <c r="O66" t="str">
        <f>VLOOKUP(A66,Gender!A:B,2,0)</f>
        <v>Women</v>
      </c>
      <c r="P66" s="12" t="str">
        <f t="shared" si="5"/>
        <v>7/27/2023</v>
      </c>
      <c r="Q66" t="str">
        <f t="shared" si="6"/>
        <v>32.35342466</v>
      </c>
      <c r="R66" t="str">
        <f t="shared" si="7"/>
        <v>72</v>
      </c>
    </row>
    <row r="67" ht="15.75" customHeight="1">
      <c r="A67" s="10">
        <v>72.0</v>
      </c>
      <c r="B67" s="11" t="s">
        <v>144</v>
      </c>
      <c r="C67" s="11" t="s">
        <v>145</v>
      </c>
      <c r="D67" s="11">
        <v>170.0</v>
      </c>
      <c r="E67" s="17" t="s">
        <v>224</v>
      </c>
      <c r="F67" s="17" t="str">
        <f t="shared" si="1"/>
        <v>1.76784</v>
      </c>
      <c r="G67" s="17" t="str">
        <f t="shared" si="2"/>
        <v>3.125258266</v>
      </c>
      <c r="H67" s="17" t="str">
        <f t="shared" si="3"/>
        <v>24.6379638</v>
      </c>
      <c r="I67" s="17" t="str">
        <f t="shared" si="4"/>
        <v>5.8</v>
      </c>
      <c r="J67" s="11" t="s">
        <v>256</v>
      </c>
      <c r="K67" t="str">
        <f>VLOOKUP('Main Sheet'!A67,'Home Town'!A:B,2,0)</f>
        <v>Milford</v>
      </c>
      <c r="L67" t="str">
        <f>VLOOKUP(K67,Country!A:B,2,0)</f>
        <v>USA</v>
      </c>
      <c r="M67" t="str">
        <f>VLOOKUP(C67,Position!A:B,2,TRUE)</f>
        <v>Goalie</v>
      </c>
      <c r="N67" s="12" t="str">
        <f>VLOOKUP(A67,DOB!A:B,2,0)</f>
        <v>8/12/1988</v>
      </c>
      <c r="O67" t="str">
        <f>VLOOKUP(A67,Gender!A:B,2,0)</f>
        <v>Men</v>
      </c>
      <c r="P67" s="12" t="str">
        <f t="shared" si="5"/>
        <v>7/27/2023</v>
      </c>
      <c r="Q67" t="str">
        <f t="shared" si="6"/>
        <v>34.97808219</v>
      </c>
      <c r="R67" t="str">
        <f t="shared" si="7"/>
        <v>77</v>
      </c>
    </row>
    <row r="68" ht="15.75" customHeight="1">
      <c r="A68" s="10">
        <v>33.0</v>
      </c>
      <c r="B68" s="11" t="s">
        <v>146</v>
      </c>
      <c r="C68" s="11" t="s">
        <v>147</v>
      </c>
      <c r="D68" s="11">
        <v>179.0</v>
      </c>
      <c r="E68" s="17" t="s">
        <v>233</v>
      </c>
      <c r="F68" s="17" t="str">
        <f t="shared" si="1"/>
        <v>1.85928</v>
      </c>
      <c r="G68" s="17" t="str">
        <f t="shared" si="2"/>
        <v>3.456922118</v>
      </c>
      <c r="H68" s="17" t="str">
        <f t="shared" si="3"/>
        <v>23.43124815</v>
      </c>
      <c r="I68" s="17" t="str">
        <f t="shared" si="4"/>
        <v>6.1</v>
      </c>
      <c r="J68" s="11" t="s">
        <v>228</v>
      </c>
      <c r="K68" t="str">
        <f>VLOOKUP('Main Sheet'!A68,'Home Town'!A:B,2,0)</f>
        <v>Cochrane</v>
      </c>
      <c r="L68" t="str">
        <f>VLOOKUP(K68,Country!A:B,2,0)</f>
        <v>Canada</v>
      </c>
      <c r="M68" t="str">
        <f>VLOOKUP(C68,Position!A:B,2,TRUE)</f>
        <v>Forward</v>
      </c>
      <c r="N68" s="12" t="str">
        <f>VLOOKUP(A68,DOB!A:B,2,0)</f>
        <v>9/17/1985</v>
      </c>
      <c r="O68" t="str">
        <f>VLOOKUP(A68,Gender!A:B,2,0)</f>
        <v>Men</v>
      </c>
      <c r="P68" s="12" t="str">
        <f t="shared" si="5"/>
        <v>7/27/2023</v>
      </c>
      <c r="Q68" t="str">
        <f t="shared" si="6"/>
        <v>37.88219178</v>
      </c>
      <c r="R68" t="str">
        <f t="shared" si="7"/>
        <v>81</v>
      </c>
    </row>
    <row r="69" ht="15.75" customHeight="1">
      <c r="A69" s="10">
        <v>44.0</v>
      </c>
      <c r="B69" s="11" t="s">
        <v>148</v>
      </c>
      <c r="C69" s="11" t="s">
        <v>149</v>
      </c>
      <c r="D69" s="11">
        <v>185.0</v>
      </c>
      <c r="E69" s="17" t="s">
        <v>243</v>
      </c>
      <c r="F69" s="17" t="str">
        <f t="shared" si="1"/>
        <v>1.55448</v>
      </c>
      <c r="G69" s="17" t="str">
        <f t="shared" si="2"/>
        <v>2.41640807</v>
      </c>
      <c r="H69" s="17" t="str">
        <f t="shared" si="3"/>
        <v>34.34850306</v>
      </c>
      <c r="I69" s="17" t="str">
        <f t="shared" si="4"/>
        <v>5.10</v>
      </c>
      <c r="J69" s="11" t="s">
        <v>228</v>
      </c>
      <c r="K69" t="str">
        <f>VLOOKUP('Main Sheet'!A69,'Home Town'!A:B,2,0)</f>
        <v>Calgary</v>
      </c>
      <c r="L69" t="str">
        <f>VLOOKUP(K69,Country!A:B,2,0)</f>
        <v>Canada</v>
      </c>
      <c r="M69" t="str">
        <f>VLOOKUP(C69,Position!A:B,2,TRUE)</f>
        <v>Forward</v>
      </c>
      <c r="N69" s="12" t="str">
        <f>VLOOKUP(A69,DOB!A:B,2,0)</f>
        <v>6/20/1986</v>
      </c>
      <c r="O69" t="str">
        <f>VLOOKUP(A69,Gender!A:B,2,0)</f>
        <v>Men</v>
      </c>
      <c r="P69" s="12" t="str">
        <f t="shared" si="5"/>
        <v>7/27/2023</v>
      </c>
      <c r="Q69" t="str">
        <f t="shared" si="6"/>
        <v>37.1260274</v>
      </c>
      <c r="R69" t="str">
        <f t="shared" si="7"/>
        <v>83</v>
      </c>
    </row>
    <row r="70" ht="15.75" customHeight="1">
      <c r="A70" s="10">
        <v>79.0</v>
      </c>
      <c r="B70" s="11" t="s">
        <v>150</v>
      </c>
      <c r="C70" s="11" t="s">
        <v>151</v>
      </c>
      <c r="D70" s="11">
        <v>200.0</v>
      </c>
      <c r="E70" s="17" t="s">
        <v>233</v>
      </c>
      <c r="F70" s="17" t="str">
        <f t="shared" si="1"/>
        <v>1.85928</v>
      </c>
      <c r="G70" s="17" t="str">
        <f t="shared" si="2"/>
        <v>3.456922118</v>
      </c>
      <c r="H70" s="17" t="str">
        <f t="shared" si="3"/>
        <v>26.03472017</v>
      </c>
      <c r="I70" s="17" t="str">
        <f t="shared" si="4"/>
        <v>6.1</v>
      </c>
      <c r="J70" s="11" t="s">
        <v>235</v>
      </c>
      <c r="K70" t="str">
        <f>VLOOKUP('Main Sheet'!A70,'Home Town'!A:B,2,0)</f>
        <v>Bellmore</v>
      </c>
      <c r="L70" t="str">
        <f>VLOOKUP(K70,Country!A:B,2,0)</f>
        <v>USA</v>
      </c>
      <c r="M70" t="str">
        <f>VLOOKUP(C70,Position!A:B,2,TRUE)</f>
        <v>Forward</v>
      </c>
      <c r="N70" s="12" t="str">
        <f>VLOOKUP(A70,DOB!A:B,2,0)</f>
        <v>7/20/1984</v>
      </c>
      <c r="O70" t="str">
        <f>VLOOKUP(A70,Gender!A:B,2,0)</f>
        <v>Men</v>
      </c>
      <c r="P70" s="12" t="str">
        <f t="shared" si="5"/>
        <v>7/27/2023</v>
      </c>
      <c r="Q70" t="str">
        <f t="shared" si="6"/>
        <v>39.04383562</v>
      </c>
      <c r="R70" t="str">
        <f t="shared" si="7"/>
        <v>90</v>
      </c>
    </row>
    <row r="71" ht="15.75" customHeight="1">
      <c r="A71" s="10">
        <v>35.0</v>
      </c>
      <c r="B71" s="11" t="s">
        <v>152</v>
      </c>
      <c r="C71" s="11" t="s">
        <v>153</v>
      </c>
      <c r="D71" s="11">
        <v>216.0</v>
      </c>
      <c r="E71" s="17" t="s">
        <v>230</v>
      </c>
      <c r="F71" s="17" t="str">
        <f t="shared" si="1"/>
        <v>1.8288</v>
      </c>
      <c r="G71" s="17" t="str">
        <f t="shared" si="2"/>
        <v>3.34450944</v>
      </c>
      <c r="H71" s="17" t="str">
        <f t="shared" si="3"/>
        <v>29.00275862</v>
      </c>
      <c r="I71" s="17" t="str">
        <f t="shared" si="4"/>
        <v>6.0</v>
      </c>
      <c r="J71" s="11" t="s">
        <v>222</v>
      </c>
      <c r="K71" t="str">
        <f>VLOOKUP('Main Sheet'!A71,'Home Town'!A:B,2,0)</f>
        <v>Brossard</v>
      </c>
      <c r="L71" t="str">
        <f>VLOOKUP(K71,Country!A:B,2,0)</f>
        <v>Canada</v>
      </c>
      <c r="M71" t="str">
        <f>VLOOKUP(C71,Position!A:B,2,TRUE)</f>
        <v>Goalie</v>
      </c>
      <c r="N71" s="12" t="str">
        <f>VLOOKUP(A71,DOB!A:B,2,0)</f>
        <v>3/29/1985</v>
      </c>
      <c r="O71" t="str">
        <f>VLOOKUP(A71,Gender!A:B,2,0)</f>
        <v>Men</v>
      </c>
      <c r="P71" s="12" t="str">
        <f t="shared" si="5"/>
        <v>7/27/2023</v>
      </c>
      <c r="Q71" t="str">
        <f t="shared" si="6"/>
        <v>38.35342466</v>
      </c>
      <c r="R71" t="str">
        <f t="shared" si="7"/>
        <v>97</v>
      </c>
    </row>
    <row r="72" ht="15.75" customHeight="1">
      <c r="A72" s="10">
        <v>45.0</v>
      </c>
      <c r="B72" s="11" t="s">
        <v>152</v>
      </c>
      <c r="C72" s="11" t="s">
        <v>154</v>
      </c>
      <c r="D72" s="11">
        <v>198.0</v>
      </c>
      <c r="E72" s="17" t="s">
        <v>230</v>
      </c>
      <c r="F72" s="17" t="str">
        <f t="shared" si="1"/>
        <v>1.8288</v>
      </c>
      <c r="G72" s="17" t="str">
        <f t="shared" si="2"/>
        <v>3.34450944</v>
      </c>
      <c r="H72" s="17" t="str">
        <f t="shared" si="3"/>
        <v>26.61077853</v>
      </c>
      <c r="I72" s="17" t="str">
        <f t="shared" si="4"/>
        <v>6.0</v>
      </c>
      <c r="J72" s="11" t="s">
        <v>222</v>
      </c>
      <c r="K72" t="str">
        <f>VLOOKUP('Main Sheet'!A72,'Home Town'!A:B,2,0)</f>
        <v>Montreal</v>
      </c>
      <c r="L72" t="str">
        <f>VLOOKUP(K72,Country!A:B,2,0)</f>
        <v>Canada</v>
      </c>
      <c r="M72" t="str">
        <f>VLOOKUP(C72,Position!A:B,2,TRUE)</f>
        <v>Defence</v>
      </c>
      <c r="N72" s="12" t="str">
        <f>VLOOKUP(A72,DOB!A:B,2,0)</f>
        <v>5/24/1987</v>
      </c>
      <c r="O72" t="str">
        <f>VLOOKUP(A72,Gender!A:B,2,0)</f>
        <v>Men</v>
      </c>
      <c r="P72" s="12" t="str">
        <f t="shared" si="5"/>
        <v>7/27/2023</v>
      </c>
      <c r="Q72" t="str">
        <f t="shared" si="6"/>
        <v>36.2</v>
      </c>
      <c r="R72" t="str">
        <f t="shared" si="7"/>
        <v>89</v>
      </c>
    </row>
    <row r="73" ht="15.75" customHeight="1">
      <c r="A73" s="10">
        <v>19.0</v>
      </c>
      <c r="B73" s="11" t="s">
        <v>155</v>
      </c>
      <c r="C73" s="11" t="s">
        <v>156</v>
      </c>
      <c r="D73" s="11">
        <v>139.0</v>
      </c>
      <c r="E73" s="17" t="s">
        <v>219</v>
      </c>
      <c r="F73" s="17" t="str">
        <f t="shared" si="1"/>
        <v>1.79832</v>
      </c>
      <c r="G73" s="17" t="str">
        <f t="shared" si="2"/>
        <v>3.233954822</v>
      </c>
      <c r="H73" s="17" t="str">
        <f t="shared" si="3"/>
        <v>19.48079162</v>
      </c>
      <c r="I73" s="17" t="str">
        <f t="shared" si="4"/>
        <v>5.9</v>
      </c>
      <c r="J73" s="11" t="s">
        <v>228</v>
      </c>
      <c r="K73" t="str">
        <f>VLOOKUP('Main Sheet'!A73,'Home Town'!A:B,2,0)</f>
        <v>St. Albert</v>
      </c>
      <c r="L73" t="str">
        <f>VLOOKUP(K73,Country!A:B,2,0)</f>
        <v>Canada</v>
      </c>
      <c r="M73" t="str">
        <f>VLOOKUP(C73,Position!A:B,2,TRUE)</f>
        <v>Forward</v>
      </c>
      <c r="N73" s="12" t="str">
        <f>VLOOKUP(A73,DOB!A:B,2,0)</f>
        <v>1/4/1985</v>
      </c>
      <c r="O73" t="str">
        <f>VLOOKUP(A73,Gender!A:B,2,0)</f>
        <v>Women</v>
      </c>
      <c r="P73" s="12" t="str">
        <f t="shared" si="5"/>
        <v>7/27/2023</v>
      </c>
      <c r="Q73" t="str">
        <f t="shared" si="6"/>
        <v>38.58356164</v>
      </c>
      <c r="R73" t="str">
        <f t="shared" si="7"/>
        <v>63</v>
      </c>
    </row>
    <row r="74" ht="15.75" customHeight="1">
      <c r="A74" s="10">
        <v>58.0</v>
      </c>
      <c r="B74" s="11" t="s">
        <v>157</v>
      </c>
      <c r="C74" s="11" t="s">
        <v>158</v>
      </c>
      <c r="D74" s="11">
        <v>160.0</v>
      </c>
      <c r="E74" s="17" t="s">
        <v>245</v>
      </c>
      <c r="F74" s="17" t="str">
        <f t="shared" si="1"/>
        <v>1.557528</v>
      </c>
      <c r="G74" s="17" t="str">
        <f t="shared" si="2"/>
        <v>2.425893471</v>
      </c>
      <c r="H74" s="17" t="str">
        <f t="shared" si="3"/>
        <v>29.67978638</v>
      </c>
      <c r="I74" s="17" t="str">
        <f t="shared" si="4"/>
        <v>5.11</v>
      </c>
      <c r="J74" s="11" t="s">
        <v>244</v>
      </c>
      <c r="K74" t="str">
        <f>VLOOKUP('Main Sheet'!A74,'Home Town'!A:B,2,0)</f>
        <v>Farmington</v>
      </c>
      <c r="L74" t="str">
        <f>VLOOKUP(K74,Country!A:B,2,0)</f>
        <v>USA</v>
      </c>
      <c r="M74" t="str">
        <f>VLOOKUP(C74,Position!A:B,2,TRUE)</f>
        <v>Defence</v>
      </c>
      <c r="N74" s="12" t="str">
        <f>VLOOKUP(A74,DOB!A:B,2,0)</f>
        <v>5/1/1996</v>
      </c>
      <c r="O74" t="str">
        <f>VLOOKUP(A74,Gender!A:B,2,0)</f>
        <v>Women</v>
      </c>
      <c r="P74" s="12" t="str">
        <f t="shared" si="5"/>
        <v>7/27/2023</v>
      </c>
      <c r="Q74" t="str">
        <f t="shared" si="6"/>
        <v>27.25479452</v>
      </c>
      <c r="R74" t="str">
        <f t="shared" si="7"/>
        <v>72</v>
      </c>
    </row>
    <row r="75" ht="15.75" customHeight="1">
      <c r="A75" s="10">
        <v>1.0</v>
      </c>
      <c r="B75" s="11" t="s">
        <v>159</v>
      </c>
      <c r="C75" s="11" t="s">
        <v>160</v>
      </c>
      <c r="D75" s="11">
        <v>148.0</v>
      </c>
      <c r="E75" s="17" t="s">
        <v>212</v>
      </c>
      <c r="F75" s="17" t="str">
        <f t="shared" si="1"/>
        <v>1.73736</v>
      </c>
      <c r="G75" s="17" t="str">
        <f t="shared" si="2"/>
        <v>3.01841977</v>
      </c>
      <c r="H75" s="17" t="str">
        <f t="shared" si="3"/>
        <v>22.19704518</v>
      </c>
      <c r="I75" s="17" t="str">
        <f t="shared" si="4"/>
        <v>5.7</v>
      </c>
      <c r="J75" s="11" t="s">
        <v>238</v>
      </c>
      <c r="K75" t="str">
        <f>VLOOKUP('Main Sheet'!A75,'Home Town'!A:B,2,0)</f>
        <v>Ruthven</v>
      </c>
      <c r="L75" t="str">
        <f>VLOOKUP(K75,Country!A:B,2,0)</f>
        <v>Canada</v>
      </c>
      <c r="M75" t="str">
        <f>VLOOKUP(C75,Position!A:B,2,TRUE)</f>
        <v>#N/A</v>
      </c>
      <c r="N75" s="12" t="str">
        <f>VLOOKUP(A75,DOB!A:B,2,0)</f>
        <v>2/12/1987</v>
      </c>
      <c r="O75" t="str">
        <f>VLOOKUP(A75,Gender!A:B,2,0)</f>
        <v>Women</v>
      </c>
      <c r="P75" s="12" t="str">
        <f t="shared" si="5"/>
        <v>7/27/2023</v>
      </c>
      <c r="Q75" t="str">
        <f t="shared" si="6"/>
        <v>36.47671233</v>
      </c>
      <c r="R75" t="str">
        <f t="shared" si="7"/>
        <v>67</v>
      </c>
    </row>
    <row r="76" ht="15.75" customHeight="1">
      <c r="A76" s="10">
        <v>55.0</v>
      </c>
      <c r="B76" s="11" t="s">
        <v>159</v>
      </c>
      <c r="C76" s="11" t="s">
        <v>161</v>
      </c>
      <c r="D76" s="11">
        <v>164.0</v>
      </c>
      <c r="E76" s="17" t="s">
        <v>243</v>
      </c>
      <c r="F76" s="17" t="str">
        <f t="shared" si="1"/>
        <v>1.55448</v>
      </c>
      <c r="G76" s="17" t="str">
        <f t="shared" si="2"/>
        <v>2.41640807</v>
      </c>
      <c r="H76" s="17" t="str">
        <f t="shared" si="3"/>
        <v>30.62396658</v>
      </c>
      <c r="I76" s="17" t="str">
        <f t="shared" si="4"/>
        <v>5.10</v>
      </c>
      <c r="J76" s="11" t="s">
        <v>231</v>
      </c>
      <c r="K76" t="str">
        <f>VLOOKUP('Main Sheet'!A76,'Home Town'!A:B,2,0)</f>
        <v>Danvers</v>
      </c>
      <c r="L76" t="str">
        <f>VLOOKUP(K76,Country!A:B,2,0)</f>
        <v>USA</v>
      </c>
      <c r="M76" t="str">
        <f>VLOOKUP(C76,Position!A:B,2,TRUE)</f>
        <v>Forward</v>
      </c>
      <c r="N76" s="12" t="str">
        <f>VLOOKUP(A76,DOB!A:B,2,0)</f>
        <v>9/3/1987</v>
      </c>
      <c r="O76" t="str">
        <f>VLOOKUP(A76,Gender!A:B,2,0)</f>
        <v>Women</v>
      </c>
      <c r="P76" s="12" t="str">
        <f t="shared" si="5"/>
        <v>7/27/2023</v>
      </c>
      <c r="Q76" t="str">
        <f t="shared" si="6"/>
        <v>35.92054795</v>
      </c>
      <c r="R76" t="str">
        <f t="shared" si="7"/>
        <v>74</v>
      </c>
    </row>
    <row r="77" ht="15.75" customHeight="1">
      <c r="A77" s="10">
        <v>6.0</v>
      </c>
      <c r="B77" s="11" t="s">
        <v>162</v>
      </c>
      <c r="C77" s="11" t="s">
        <v>163</v>
      </c>
      <c r="D77" s="11">
        <v>159.0</v>
      </c>
      <c r="E77" s="17" t="s">
        <v>239</v>
      </c>
      <c r="F77" s="17" t="str">
        <f t="shared" si="1"/>
        <v>1.70688</v>
      </c>
      <c r="G77" s="17" t="str">
        <f t="shared" si="2"/>
        <v>2.913439334</v>
      </c>
      <c r="H77" s="17" t="str">
        <f t="shared" si="3"/>
        <v>24.71305963</v>
      </c>
      <c r="I77" s="17" t="str">
        <f t="shared" si="4"/>
        <v>5.6</v>
      </c>
      <c r="J77" s="11" t="s">
        <v>222</v>
      </c>
      <c r="K77" t="str">
        <f>VLOOKUP('Main Sheet'!A77,'Home Town'!A:B,2,0)</f>
        <v>Valleyfield</v>
      </c>
      <c r="L77" t="str">
        <f>VLOOKUP(K77,Country!A:B,2,0)</f>
        <v>Canada</v>
      </c>
      <c r="M77" t="str">
        <f>VLOOKUP(C77,Position!A:B,2,TRUE)</f>
        <v>Forward</v>
      </c>
      <c r="N77" s="12" t="str">
        <f>VLOOKUP(A77,DOB!A:B,2,0)</f>
        <v>1/7/1992</v>
      </c>
      <c r="O77" t="str">
        <f>VLOOKUP(A77,Gender!A:B,2,0)</f>
        <v>Women</v>
      </c>
      <c r="P77" s="12" t="str">
        <f t="shared" si="5"/>
        <v>7/27/2023</v>
      </c>
      <c r="Q77" t="str">
        <f t="shared" si="6"/>
        <v>31.57260274</v>
      </c>
      <c r="R77" t="str">
        <f t="shared" si="7"/>
        <v>72</v>
      </c>
    </row>
    <row r="78" ht="15.75" customHeight="1">
      <c r="A78" s="10">
        <v>62.0</v>
      </c>
      <c r="B78" s="11" t="s">
        <v>164</v>
      </c>
      <c r="C78" s="11" t="s">
        <v>165</v>
      </c>
      <c r="D78" s="11">
        <v>147.0</v>
      </c>
      <c r="E78" s="17" t="s">
        <v>239</v>
      </c>
      <c r="F78" s="17" t="str">
        <f t="shared" si="1"/>
        <v>1.70688</v>
      </c>
      <c r="G78" s="17" t="str">
        <f t="shared" si="2"/>
        <v>2.913439334</v>
      </c>
      <c r="H78" s="17" t="str">
        <f t="shared" si="3"/>
        <v>22.65363799</v>
      </c>
      <c r="I78" s="17" t="str">
        <f t="shared" si="4"/>
        <v>5.6</v>
      </c>
      <c r="J78" s="11" t="s">
        <v>251</v>
      </c>
      <c r="K78" t="str">
        <f>VLOOKUP('Main Sheet'!A78,'Home Town'!A:B,2,0)</f>
        <v>Grand Forks</v>
      </c>
      <c r="L78" t="str">
        <f>VLOOKUP(K78,Country!A:B,2,0)</f>
        <v>USA</v>
      </c>
      <c r="M78" t="str">
        <f>VLOOKUP(C78,Position!A:B,2,TRUE)</f>
        <v>Goalie</v>
      </c>
      <c r="N78" s="12" t="str">
        <f>VLOOKUP(A78,DOB!A:B,2,0)</f>
        <v>7/3/1989</v>
      </c>
      <c r="O78" t="str">
        <f>VLOOKUP(A78,Gender!A:B,2,0)</f>
        <v>Women</v>
      </c>
      <c r="P78" s="12" t="str">
        <f t="shared" si="5"/>
        <v>7/27/2023</v>
      </c>
      <c r="Q78" t="str">
        <f t="shared" si="6"/>
        <v>34.08767123</v>
      </c>
      <c r="R78" t="str">
        <f t="shared" si="7"/>
        <v>66</v>
      </c>
    </row>
    <row r="79" ht="15.75" customHeight="1">
      <c r="A79" s="10">
        <v>11.0</v>
      </c>
      <c r="B79" s="11" t="s">
        <v>166</v>
      </c>
      <c r="C79" s="11" t="s">
        <v>167</v>
      </c>
      <c r="D79" s="11">
        <v>180.0</v>
      </c>
      <c r="E79" s="17" t="s">
        <v>243</v>
      </c>
      <c r="F79" s="17" t="str">
        <f t="shared" si="1"/>
        <v>1.55448</v>
      </c>
      <c r="G79" s="17" t="str">
        <f t="shared" si="2"/>
        <v>2.41640807</v>
      </c>
      <c r="H79" s="17" t="str">
        <f t="shared" si="3"/>
        <v>33.52082829</v>
      </c>
      <c r="I79" s="17" t="str">
        <f t="shared" si="4"/>
        <v>5.10</v>
      </c>
      <c r="J79" s="11" t="s">
        <v>238</v>
      </c>
      <c r="K79" t="str">
        <f>VLOOKUP('Main Sheet'!A79,'Home Town'!A:B,2,0)</f>
        <v>Scarborough</v>
      </c>
      <c r="L79" t="str">
        <f>VLOOKUP(K79,Country!A:B,2,0)</f>
        <v>Canada</v>
      </c>
      <c r="M79" t="str">
        <f>VLOOKUP(C79,Position!A:B,2,TRUE)</f>
        <v>Defence</v>
      </c>
      <c r="N79" s="12" t="str">
        <f>VLOOKUP(A79,DOB!A:B,2,0)</f>
        <v>10/17/1990</v>
      </c>
      <c r="O79" t="str">
        <f>VLOOKUP(A79,Gender!A:B,2,0)</f>
        <v>Women</v>
      </c>
      <c r="P79" s="12" t="str">
        <f t="shared" si="5"/>
        <v>7/27/2023</v>
      </c>
      <c r="Q79" t="str">
        <f t="shared" si="6"/>
        <v>32.79726027</v>
      </c>
      <c r="R79" t="str">
        <f t="shared" si="7"/>
        <v>81</v>
      </c>
    </row>
    <row r="80" ht="15.75" customHeight="1">
      <c r="A80" s="10">
        <v>57.0</v>
      </c>
      <c r="B80" s="11" t="s">
        <v>168</v>
      </c>
      <c r="C80" s="11" t="s">
        <v>169</v>
      </c>
      <c r="D80" s="11">
        <v>155.0</v>
      </c>
      <c r="E80" s="17" t="s">
        <v>212</v>
      </c>
      <c r="F80" s="17" t="str">
        <f t="shared" si="1"/>
        <v>1.73736</v>
      </c>
      <c r="G80" s="17" t="str">
        <f t="shared" si="2"/>
        <v>3.01841977</v>
      </c>
      <c r="H80" s="17" t="str">
        <f t="shared" si="3"/>
        <v>23.19094273</v>
      </c>
      <c r="I80" s="17" t="str">
        <f t="shared" si="4"/>
        <v>5.7</v>
      </c>
      <c r="J80" s="11" t="s">
        <v>257</v>
      </c>
      <c r="K80" t="str">
        <f>VLOOKUP('Main Sheet'!A80,'Home Town'!A:B,2,0)</f>
        <v>Lakewood</v>
      </c>
      <c r="L80" t="str">
        <f>VLOOKUP(K80,Country!A:B,2,0)</f>
        <v>USA</v>
      </c>
      <c r="M80" t="str">
        <f>VLOOKUP(C80,Position!A:B,2,TRUE)</f>
        <v>Forward</v>
      </c>
      <c r="N80" s="12" t="str">
        <f>VLOOKUP(A80,DOB!A:B,2,0)</f>
        <v>6/23/1994</v>
      </c>
      <c r="O80" t="str">
        <f>VLOOKUP(A80,Gender!A:B,2,0)</f>
        <v>Women</v>
      </c>
      <c r="P80" s="12" t="str">
        <f t="shared" si="5"/>
        <v>7/27/2023</v>
      </c>
      <c r="Q80" t="str">
        <f t="shared" si="6"/>
        <v>29.11232877</v>
      </c>
      <c r="R80" t="str">
        <f t="shared" si="7"/>
        <v>70</v>
      </c>
    </row>
    <row r="81" ht="15.75" customHeight="1">
      <c r="A81" s="10">
        <v>94.0</v>
      </c>
      <c r="B81" s="11" t="s">
        <v>170</v>
      </c>
      <c r="C81" s="11" t="s">
        <v>171</v>
      </c>
      <c r="D81" s="11">
        <v>215.0</v>
      </c>
      <c r="E81" s="17" t="s">
        <v>258</v>
      </c>
      <c r="F81" s="17" t="str">
        <f t="shared" si="1"/>
        <v>1.95072</v>
      </c>
      <c r="G81" s="17" t="str">
        <f t="shared" si="2"/>
        <v>3.805308518</v>
      </c>
      <c r="H81" s="17" t="str">
        <f t="shared" si="3"/>
        <v>25.49070582</v>
      </c>
      <c r="I81" s="17" t="str">
        <f t="shared" si="4"/>
        <v>6.4</v>
      </c>
      <c r="J81" s="11" t="s">
        <v>231</v>
      </c>
      <c r="K81" t="str">
        <f>VLOOKUP('Main Sheet'!A81,'Home Town'!A:B,2,0)</f>
        <v>Brighton</v>
      </c>
      <c r="L81" t="str">
        <f>VLOOKUP(K81,Country!A:B,2,0)</f>
        <v>USA</v>
      </c>
      <c r="M81" t="str">
        <f>VLOOKUP(C81,Position!A:B,2,TRUE)</f>
        <v>Forward</v>
      </c>
      <c r="N81" s="12" t="str">
        <f>VLOOKUP(A81,DOB!A:B,2,0)</f>
        <v>8/26/1982</v>
      </c>
      <c r="O81" t="str">
        <f>VLOOKUP(A81,Gender!A:B,2,0)</f>
        <v>Men</v>
      </c>
      <c r="P81" s="12" t="str">
        <f t="shared" si="5"/>
        <v>7/27/2023</v>
      </c>
      <c r="Q81" t="str">
        <f t="shared" si="6"/>
        <v>40.94520548</v>
      </c>
      <c r="R81" t="str">
        <f t="shared" si="7"/>
        <v>97</v>
      </c>
    </row>
    <row r="82" ht="15.75" customHeight="1">
      <c r="A82" s="10">
        <v>30.0</v>
      </c>
      <c r="B82" s="11" t="s">
        <v>172</v>
      </c>
      <c r="C82" s="11" t="s">
        <v>173</v>
      </c>
      <c r="D82" s="11">
        <v>190.0</v>
      </c>
      <c r="E82" s="17" t="s">
        <v>227</v>
      </c>
      <c r="F82" s="17" t="str">
        <f t="shared" si="1"/>
        <v>1.88976</v>
      </c>
      <c r="G82" s="17" t="str">
        <f t="shared" si="2"/>
        <v>3.571192858</v>
      </c>
      <c r="H82" s="17" t="str">
        <f t="shared" si="3"/>
        <v>24.08158938</v>
      </c>
      <c r="I82" s="17" t="str">
        <f t="shared" si="4"/>
        <v>6.2</v>
      </c>
      <c r="J82" s="11" t="s">
        <v>225</v>
      </c>
      <c r="K82" t="str">
        <f>VLOOKUP('Main Sheet'!A82,'Home Town'!A:B,2,0)</f>
        <v>Oakbank</v>
      </c>
      <c r="L82" t="str">
        <f>VLOOKUP(K82,Country!A:B,2,0)</f>
        <v>Canada</v>
      </c>
      <c r="M82" t="str">
        <f>VLOOKUP(C82,Position!A:B,2,TRUE)</f>
        <v>Forward</v>
      </c>
      <c r="N82" s="12" t="str">
        <f>VLOOKUP(A82,DOB!A:B,2,0)</f>
        <v>1/21/1992</v>
      </c>
      <c r="O82" t="str">
        <f>VLOOKUP(A82,Gender!A:B,2,0)</f>
        <v>Men</v>
      </c>
      <c r="P82" s="12" t="str">
        <f t="shared" si="5"/>
        <v>7/27/2023</v>
      </c>
      <c r="Q82" t="str">
        <f t="shared" si="6"/>
        <v>31.53424658</v>
      </c>
      <c r="R82" t="str">
        <f t="shared" si="7"/>
        <v>86</v>
      </c>
    </row>
    <row r="83" ht="15.75" customHeight="1">
      <c r="A83" s="10">
        <v>2.0</v>
      </c>
      <c r="B83" s="11" t="s">
        <v>174</v>
      </c>
      <c r="C83" s="11" t="s">
        <v>175</v>
      </c>
      <c r="D83" s="11">
        <v>148.0</v>
      </c>
      <c r="E83" s="17" t="s">
        <v>219</v>
      </c>
      <c r="F83" s="17" t="str">
        <f t="shared" si="1"/>
        <v>1.79832</v>
      </c>
      <c r="G83" s="17" t="str">
        <f t="shared" si="2"/>
        <v>3.233954822</v>
      </c>
      <c r="H83" s="17" t="str">
        <f t="shared" si="3"/>
        <v>20.71766728</v>
      </c>
      <c r="I83" s="17" t="str">
        <f t="shared" si="4"/>
        <v>5.9</v>
      </c>
      <c r="J83" s="11" t="s">
        <v>238</v>
      </c>
      <c r="K83" t="str">
        <f>VLOOKUP('Main Sheet'!A83,'Home Town'!A:B,2,0)</f>
        <v>Sudbury</v>
      </c>
      <c r="L83" t="str">
        <f>VLOOKUP(K83,Country!A:B,2,0)</f>
        <v>Canada</v>
      </c>
      <c r="M83" t="str">
        <f>VLOOKUP(C83,Position!A:B,2,TRUE)</f>
        <v>Forward</v>
      </c>
      <c r="N83" s="12" t="str">
        <f>VLOOKUP(A83,DOB!A:B,2,0)</f>
        <v>9/24/1989</v>
      </c>
      <c r="O83" t="str">
        <f>VLOOKUP(A83,Gender!A:B,2,0)</f>
        <v>Women</v>
      </c>
      <c r="P83" s="12" t="str">
        <f t="shared" si="5"/>
        <v>7/27/2023</v>
      </c>
      <c r="Q83" t="str">
        <f t="shared" si="6"/>
        <v>33.86027397</v>
      </c>
      <c r="R83" t="str">
        <f t="shared" si="7"/>
        <v>67</v>
      </c>
    </row>
    <row r="84" ht="15.75" customHeight="1">
      <c r="A84" s="10">
        <v>20.0</v>
      </c>
      <c r="B84" s="11" t="s">
        <v>176</v>
      </c>
      <c r="C84" s="11" t="s">
        <v>177</v>
      </c>
      <c r="D84" s="11">
        <v>144.0</v>
      </c>
      <c r="E84" s="17" t="s">
        <v>239</v>
      </c>
      <c r="F84" s="17" t="str">
        <f t="shared" si="1"/>
        <v>1.70688</v>
      </c>
      <c r="G84" s="17" t="str">
        <f t="shared" si="2"/>
        <v>2.913439334</v>
      </c>
      <c r="H84" s="17" t="str">
        <f t="shared" si="3"/>
        <v>22.31040106</v>
      </c>
      <c r="I84" s="17" t="str">
        <f t="shared" si="4"/>
        <v>5.6</v>
      </c>
      <c r="J84" s="11" t="s">
        <v>238</v>
      </c>
      <c r="K84" t="str">
        <f>VLOOKUP('Main Sheet'!A84,'Home Town'!A:B,2,0)</f>
        <v>Burlington</v>
      </c>
      <c r="L84" t="str">
        <f>VLOOKUP(K84,Country!A:B,2,0)</f>
        <v>USA</v>
      </c>
      <c r="M84" t="str">
        <f>VLOOKUP(C84,Position!A:B,2,TRUE)</f>
        <v>Forward</v>
      </c>
      <c r="N84" s="12" t="str">
        <f>VLOOKUP(A84,DOB!A:B,2,0)</f>
        <v>10/6/1994</v>
      </c>
      <c r="O84" t="str">
        <f>VLOOKUP(A84,Gender!A:B,2,0)</f>
        <v>Women</v>
      </c>
      <c r="P84" s="12" t="str">
        <f t="shared" si="5"/>
        <v>7/27/2023</v>
      </c>
      <c r="Q84" t="str">
        <f t="shared" si="6"/>
        <v>28.82465753</v>
      </c>
      <c r="R84" t="str">
        <f t="shared" si="7"/>
        <v>65</v>
      </c>
    </row>
    <row r="85" ht="15.75" customHeight="1">
      <c r="A85" s="10">
        <v>31.0</v>
      </c>
      <c r="B85" s="11" t="s">
        <v>178</v>
      </c>
      <c r="C85" s="11" t="s">
        <v>70</v>
      </c>
      <c r="D85" s="11">
        <v>216.0</v>
      </c>
      <c r="E85" s="17" t="s">
        <v>227</v>
      </c>
      <c r="F85" s="17" t="str">
        <f t="shared" si="1"/>
        <v>1.88976</v>
      </c>
      <c r="G85" s="17" t="str">
        <f t="shared" si="2"/>
        <v>3.571192858</v>
      </c>
      <c r="H85" s="17" t="str">
        <f t="shared" si="3"/>
        <v>27.16179267</v>
      </c>
      <c r="I85" s="17" t="str">
        <f t="shared" si="4"/>
        <v>6.2</v>
      </c>
      <c r="J85" s="11" t="s">
        <v>228</v>
      </c>
      <c r="K85" t="str">
        <f>VLOOKUP('Main Sheet'!A85,'Home Town'!A:B,2,0)</f>
        <v>Lac La Biche</v>
      </c>
      <c r="L85" t="str">
        <f>VLOOKUP(K85,Country!A:B,2,0)</f>
        <v>Canada</v>
      </c>
      <c r="M85" t="str">
        <f>VLOOKUP(C85,Position!A:B,2,TRUE)</f>
        <v>Defence</v>
      </c>
      <c r="N85" s="12" t="str">
        <f>VLOOKUP(A85,DOB!A:B,2,0)</f>
        <v>12/10/1981</v>
      </c>
      <c r="O85" t="str">
        <f>VLOOKUP(A85,Gender!A:B,2,0)</f>
        <v>Men</v>
      </c>
      <c r="P85" s="12" t="str">
        <f t="shared" si="5"/>
        <v>7/27/2023</v>
      </c>
      <c r="Q85" t="str">
        <f t="shared" si="6"/>
        <v>41.65479452</v>
      </c>
      <c r="R85" t="str">
        <f t="shared" si="7"/>
        <v>97</v>
      </c>
    </row>
    <row r="86" ht="15.75" customHeight="1">
      <c r="A86" s="10">
        <v>28.0</v>
      </c>
      <c r="B86" s="11" t="s">
        <v>179</v>
      </c>
      <c r="C86" s="11" t="s">
        <v>180</v>
      </c>
      <c r="D86" s="11">
        <v>214.0</v>
      </c>
      <c r="E86" s="17" t="s">
        <v>255</v>
      </c>
      <c r="F86" s="17" t="str">
        <f t="shared" si="1"/>
        <v>1.92024</v>
      </c>
      <c r="G86" s="17" t="str">
        <f t="shared" si="2"/>
        <v>3.687321658</v>
      </c>
      <c r="H86" s="17" t="str">
        <f t="shared" si="3"/>
        <v>26.30635703</v>
      </c>
      <c r="I86" s="17" t="str">
        <f t="shared" si="4"/>
        <v>6.3</v>
      </c>
      <c r="J86" s="11" t="s">
        <v>228</v>
      </c>
      <c r="K86" t="str">
        <f>VLOOKUP('Main Sheet'!A86,'Home Town'!A:B,2,0)</f>
        <v>Lethbridge</v>
      </c>
      <c r="L86" t="str">
        <f>VLOOKUP(K86,Country!A:B,2,0)</f>
        <v>Canada</v>
      </c>
      <c r="M86" t="str">
        <f>VLOOKUP(C86,Position!A:B,2,TRUE)</f>
        <v>Goalie</v>
      </c>
      <c r="N86" s="12" t="str">
        <f>VLOOKUP(A86,DOB!A:B,2,0)</f>
        <v>8/12/1986</v>
      </c>
      <c r="O86" t="str">
        <f>VLOOKUP(A86,Gender!A:B,2,0)</f>
        <v>Men</v>
      </c>
      <c r="P86" s="12" t="str">
        <f t="shared" si="5"/>
        <v>7/27/2023</v>
      </c>
      <c r="Q86" t="str">
        <f t="shared" si="6"/>
        <v>36.98082192</v>
      </c>
      <c r="R86" t="str">
        <f t="shared" si="7"/>
        <v>97</v>
      </c>
    </row>
    <row r="87" ht="15.75" customHeight="1">
      <c r="A87" s="10">
        <v>78.0</v>
      </c>
      <c r="B87" s="11" t="s">
        <v>181</v>
      </c>
      <c r="C87" s="11" t="s">
        <v>182</v>
      </c>
      <c r="D87" s="11">
        <v>196.0</v>
      </c>
      <c r="E87" s="17" t="s">
        <v>233</v>
      </c>
      <c r="F87" s="17" t="str">
        <f t="shared" si="1"/>
        <v>1.85928</v>
      </c>
      <c r="G87" s="17" t="str">
        <f t="shared" si="2"/>
        <v>3.456922118</v>
      </c>
      <c r="H87" s="17" t="str">
        <f t="shared" si="3"/>
        <v>25.45617083</v>
      </c>
      <c r="I87" s="17" t="str">
        <f t="shared" si="4"/>
        <v>6.1</v>
      </c>
      <c r="J87" s="11" t="s">
        <v>231</v>
      </c>
      <c r="K87" t="str">
        <f>VLOOKUP('Main Sheet'!A87,'Home Town'!A:B,2,0)</f>
        <v>Scituate</v>
      </c>
      <c r="L87" t="str">
        <f>VLOOKUP(K87,Country!A:B,2,0)</f>
        <v>USA</v>
      </c>
      <c r="M87" t="str">
        <f>VLOOKUP(C87,Position!A:B,2,TRUE)</f>
        <v>Forward</v>
      </c>
      <c r="N87" s="12" t="str">
        <f>VLOOKUP(A87,DOB!A:B,2,0)</f>
        <v>4/9/1996</v>
      </c>
      <c r="O87" t="str">
        <f>VLOOKUP(A87,Gender!A:B,2,0)</f>
        <v>Men</v>
      </c>
      <c r="P87" s="12" t="str">
        <f t="shared" si="5"/>
        <v>7/27/2023</v>
      </c>
      <c r="Q87" t="str">
        <f t="shared" si="6"/>
        <v>27.31506849</v>
      </c>
      <c r="R87" t="str">
        <f t="shared" si="7"/>
        <v>88</v>
      </c>
    </row>
    <row r="88" ht="15.75" customHeight="1">
      <c r="A88" s="10">
        <v>82.0</v>
      </c>
      <c r="B88" s="11" t="s">
        <v>181</v>
      </c>
      <c r="C88" s="11" t="s">
        <v>183</v>
      </c>
      <c r="D88" s="11">
        <v>170.0</v>
      </c>
      <c r="E88" s="17" t="s">
        <v>219</v>
      </c>
      <c r="F88" s="17" t="str">
        <f t="shared" si="1"/>
        <v>1.79832</v>
      </c>
      <c r="G88" s="17" t="str">
        <f t="shared" si="2"/>
        <v>3.233954822</v>
      </c>
      <c r="H88" s="17" t="str">
        <f t="shared" si="3"/>
        <v>23.80985642</v>
      </c>
      <c r="I88" s="17" t="str">
        <f t="shared" si="4"/>
        <v>5.9</v>
      </c>
      <c r="J88" s="11" t="s">
        <v>236</v>
      </c>
      <c r="K88" t="str">
        <f>VLOOKUP('Main Sheet'!A88,'Home Town'!A:B,2,0)</f>
        <v>Bensalem</v>
      </c>
      <c r="L88" t="str">
        <f>VLOOKUP(K88,Country!A:B,2,0)</f>
        <v>USA</v>
      </c>
      <c r="M88" t="str">
        <f>VLOOKUP(C88,Position!A:B,2,TRUE)</f>
        <v>Forward</v>
      </c>
      <c r="N88" s="12" t="str">
        <f>VLOOKUP(A88,DOB!A:B,2,0)</f>
        <v>8/16/1985</v>
      </c>
      <c r="O88" t="str">
        <f>VLOOKUP(A88,Gender!A:B,2,0)</f>
        <v>Men</v>
      </c>
      <c r="P88" s="12" t="str">
        <f t="shared" si="5"/>
        <v>7/27/2023</v>
      </c>
      <c r="Q88" t="str">
        <f t="shared" si="6"/>
        <v>37.96986301</v>
      </c>
      <c r="R88" t="str">
        <f t="shared" si="7"/>
        <v>77</v>
      </c>
    </row>
    <row r="89" ht="15.75" customHeight="1">
      <c r="A89" s="10">
        <v>92.0</v>
      </c>
      <c r="B89" s="11" t="s">
        <v>181</v>
      </c>
      <c r="C89" s="11" t="s">
        <v>184</v>
      </c>
      <c r="D89" s="11">
        <v>210.0</v>
      </c>
      <c r="E89" s="17" t="s">
        <v>255</v>
      </c>
      <c r="F89" s="17" t="str">
        <f t="shared" si="1"/>
        <v>1.92024</v>
      </c>
      <c r="G89" s="17" t="str">
        <f t="shared" si="2"/>
        <v>3.687321658</v>
      </c>
      <c r="H89" s="17" t="str">
        <f t="shared" si="3"/>
        <v>25.76395791</v>
      </c>
      <c r="I89" s="17" t="str">
        <f t="shared" si="4"/>
        <v>6.3</v>
      </c>
      <c r="J89" s="11" t="s">
        <v>246</v>
      </c>
      <c r="K89" t="str">
        <f>VLOOKUP('Main Sheet'!A89,'Home Town'!A:B,2,0)</f>
        <v>Bloomington</v>
      </c>
      <c r="L89" t="str">
        <f>VLOOKUP(K89,Country!A:B,2,0)</f>
        <v>USA</v>
      </c>
      <c r="M89" t="str">
        <f>VLOOKUP(C89,Position!A:B,2,TRUE)</f>
        <v>Defence</v>
      </c>
      <c r="N89" s="12" t="str">
        <f>VLOOKUP(A89,DOB!A:B,2,0)</f>
        <v>4/13/1987</v>
      </c>
      <c r="O89" t="str">
        <f>VLOOKUP(A89,Gender!A:B,2,0)</f>
        <v>Men</v>
      </c>
      <c r="P89" s="12" t="str">
        <f t="shared" si="5"/>
        <v>7/27/2023</v>
      </c>
      <c r="Q89" t="str">
        <f t="shared" si="6"/>
        <v>36.31232877</v>
      </c>
      <c r="R89" t="str">
        <f t="shared" si="7"/>
        <v>95</v>
      </c>
    </row>
    <row r="90" ht="15.75" customHeight="1">
      <c r="A90" s="10">
        <v>96.0</v>
      </c>
      <c r="B90" s="11" t="s">
        <v>181</v>
      </c>
      <c r="C90" s="11" t="s">
        <v>185</v>
      </c>
      <c r="D90" s="11">
        <v>203.0</v>
      </c>
      <c r="E90" s="17" t="s">
        <v>230</v>
      </c>
      <c r="F90" s="17" t="str">
        <f t="shared" si="1"/>
        <v>1.8288</v>
      </c>
      <c r="G90" s="17" t="str">
        <f t="shared" si="2"/>
        <v>3.34450944</v>
      </c>
      <c r="H90" s="17" t="str">
        <f t="shared" si="3"/>
        <v>27.50777106</v>
      </c>
      <c r="I90" s="17" t="str">
        <f t="shared" si="4"/>
        <v>6.0</v>
      </c>
      <c r="J90" s="11" t="s">
        <v>236</v>
      </c>
      <c r="K90" t="str">
        <f>VLOOKUP('Main Sheet'!A90,'Home Town'!A:B,2,0)</f>
        <v>Erie</v>
      </c>
      <c r="L90" t="str">
        <f>VLOOKUP(K90,Country!A:B,2,0)</f>
        <v>USA</v>
      </c>
      <c r="M90" t="str">
        <f>VLOOKUP(C90,Position!A:B,2,TRUE)</f>
        <v>Forward</v>
      </c>
      <c r="N90" s="12" t="str">
        <f>VLOOKUP(A90,DOB!A:B,2,0)</f>
        <v>11/11/1986</v>
      </c>
      <c r="O90" t="str">
        <f>VLOOKUP(A90,Gender!A:B,2,0)</f>
        <v>Men</v>
      </c>
      <c r="P90" s="12" t="str">
        <f t="shared" si="5"/>
        <v>7/27/2023</v>
      </c>
      <c r="Q90" t="str">
        <f t="shared" si="6"/>
        <v>36.73150685</v>
      </c>
      <c r="R90" t="str">
        <f t="shared" si="7"/>
        <v>92</v>
      </c>
    </row>
    <row r="91" ht="15.75" customHeight="1">
      <c r="A91" s="10">
        <v>9.0</v>
      </c>
      <c r="B91" s="11" t="s">
        <v>186</v>
      </c>
      <c r="C91" s="11" t="s">
        <v>187</v>
      </c>
      <c r="D91" s="11">
        <v>140.0</v>
      </c>
      <c r="E91" s="17" t="s">
        <v>224</v>
      </c>
      <c r="F91" s="17" t="str">
        <f t="shared" si="1"/>
        <v>1.76784</v>
      </c>
      <c r="G91" s="17" t="str">
        <f t="shared" si="2"/>
        <v>3.125258266</v>
      </c>
      <c r="H91" s="17" t="str">
        <f t="shared" si="3"/>
        <v>20.15833401</v>
      </c>
      <c r="I91" s="17" t="str">
        <f t="shared" si="4"/>
        <v>5.8</v>
      </c>
      <c r="J91" s="11" t="s">
        <v>238</v>
      </c>
      <c r="K91" t="str">
        <f>VLOOKUP('Main Sheet'!A91,'Home Town'!A:B,2,0)</f>
        <v>Hamilton</v>
      </c>
      <c r="L91" t="str">
        <f>VLOOKUP(K91,Country!A:B,2,0)</f>
        <v>Canada</v>
      </c>
      <c r="M91" t="str">
        <f>VLOOKUP(C91,Position!A:B,2,TRUE)</f>
        <v>Defence</v>
      </c>
      <c r="N91" s="12" t="str">
        <f>VLOOKUP(A91,DOB!A:B,2,0)</f>
        <v>1/4/1995</v>
      </c>
      <c r="O91" t="str">
        <f>VLOOKUP(A91,Gender!A:B,2,0)</f>
        <v>Women</v>
      </c>
      <c r="P91" s="12" t="str">
        <f t="shared" si="5"/>
        <v>7/27/2023</v>
      </c>
      <c r="Q91" t="str">
        <f t="shared" si="6"/>
        <v>28.57808219</v>
      </c>
      <c r="R91" t="str">
        <f t="shared" si="7"/>
        <v>63</v>
      </c>
    </row>
    <row r="92" ht="15.75" customHeight="1">
      <c r="A92" s="10">
        <v>21.0</v>
      </c>
      <c r="B92" s="11" t="s">
        <v>188</v>
      </c>
      <c r="C92" s="11" t="s">
        <v>189</v>
      </c>
      <c r="D92" s="11">
        <v>146.0</v>
      </c>
      <c r="E92" s="17" t="s">
        <v>224</v>
      </c>
      <c r="F92" s="17" t="str">
        <f t="shared" si="1"/>
        <v>1.76784</v>
      </c>
      <c r="G92" s="17" t="str">
        <f t="shared" si="2"/>
        <v>3.125258266</v>
      </c>
      <c r="H92" s="17" t="str">
        <f t="shared" si="3"/>
        <v>21.11825468</v>
      </c>
      <c r="I92" s="17" t="str">
        <f t="shared" si="4"/>
        <v>5.8</v>
      </c>
      <c r="J92" s="11" t="s">
        <v>228</v>
      </c>
      <c r="K92" t="str">
        <f>VLOOKUP('Main Sheet'!A92,'Home Town'!A:B,2,0)</f>
        <v>Edmonton</v>
      </c>
      <c r="L92" t="str">
        <f>VLOOKUP(K92,Country!A:B,2,0)</f>
        <v>Canada</v>
      </c>
      <c r="M92" t="str">
        <f>VLOOKUP(C92,Position!A:B,2,TRUE)</f>
        <v>Defence</v>
      </c>
      <c r="N92" s="12" t="str">
        <f>VLOOKUP(A92,DOB!A:B,2,0)</f>
        <v>8/6/1986</v>
      </c>
      <c r="O92" t="str">
        <f>VLOOKUP(A92,Gender!A:B,2,0)</f>
        <v>Women</v>
      </c>
      <c r="P92" s="12" t="str">
        <f t="shared" si="5"/>
        <v>7/27/2023</v>
      </c>
      <c r="Q92" t="str">
        <f t="shared" si="6"/>
        <v>36.99726027</v>
      </c>
      <c r="R92" t="str">
        <f t="shared" si="7"/>
        <v>66</v>
      </c>
    </row>
    <row r="93" ht="15.75" customHeight="1">
      <c r="A93" s="10">
        <v>64.0</v>
      </c>
      <c r="B93" s="11" t="s">
        <v>190</v>
      </c>
      <c r="C93" s="11" t="s">
        <v>191</v>
      </c>
      <c r="D93" s="11">
        <v>140.0</v>
      </c>
      <c r="E93" s="17" t="s">
        <v>215</v>
      </c>
      <c r="F93" s="17" t="str">
        <f t="shared" si="1"/>
        <v>1.6764</v>
      </c>
      <c r="G93" s="17" t="str">
        <f t="shared" si="2"/>
        <v>2.81031696</v>
      </c>
      <c r="H93" s="17" t="str">
        <f t="shared" si="3"/>
        <v>22.41740021</v>
      </c>
      <c r="I93" s="17" t="str">
        <f t="shared" si="4"/>
        <v>5.5</v>
      </c>
      <c r="J93" s="11" t="s">
        <v>246</v>
      </c>
      <c r="K93" t="str">
        <f>VLOOKUP('Main Sheet'!A93,'Home Town'!A:B,2,0)</f>
        <v>Minnetonka</v>
      </c>
      <c r="L93" t="str">
        <f>VLOOKUP(K93,Country!A:B,2,0)</f>
        <v>USA</v>
      </c>
      <c r="M93" t="str">
        <f>VLOOKUP(C93,Position!A:B,2,TRUE)</f>
        <v>Forward</v>
      </c>
      <c r="N93" s="12" t="str">
        <f>VLOOKUP(A93,DOB!A:B,2,0)</f>
        <v>6/6/1995</v>
      </c>
      <c r="O93" t="str">
        <f>VLOOKUP(A93,Gender!A:B,2,0)</f>
        <v>Women</v>
      </c>
      <c r="P93" s="12" t="str">
        <f t="shared" si="5"/>
        <v>7/27/2023</v>
      </c>
      <c r="Q93" t="str">
        <f t="shared" si="6"/>
        <v>28.15890411</v>
      </c>
      <c r="R93" t="str">
        <f t="shared" si="7"/>
        <v>63</v>
      </c>
    </row>
    <row r="94" ht="15.75" customHeight="1">
      <c r="A94" s="10">
        <v>42.0</v>
      </c>
      <c r="B94" s="11" t="s">
        <v>192</v>
      </c>
      <c r="C94" s="11" t="s">
        <v>193</v>
      </c>
      <c r="D94" s="11">
        <v>190.0</v>
      </c>
      <c r="E94" s="17" t="s">
        <v>233</v>
      </c>
      <c r="F94" s="17" t="str">
        <f t="shared" si="1"/>
        <v>1.85928</v>
      </c>
      <c r="G94" s="17" t="str">
        <f t="shared" si="2"/>
        <v>3.456922118</v>
      </c>
      <c r="H94" s="17" t="str">
        <f t="shared" si="3"/>
        <v>24.8776215</v>
      </c>
      <c r="I94" s="17" t="str">
        <f t="shared" si="4"/>
        <v>6.1</v>
      </c>
      <c r="J94" s="11" t="s">
        <v>220</v>
      </c>
      <c r="K94" t="str">
        <f>VLOOKUP('Main Sheet'!A94,'Home Town'!A:B,2,0)</f>
        <v>Vancouver</v>
      </c>
      <c r="L94" t="str">
        <f>VLOOKUP(K94,Country!A:B,2,0)</f>
        <v>Canada</v>
      </c>
      <c r="M94" t="str">
        <f>VLOOKUP(C94,Position!A:B,2,TRUE)</f>
        <v>Forward</v>
      </c>
      <c r="N94" s="12" t="str">
        <f>VLOOKUP(A94,DOB!A:B,2,0)</f>
        <v>1/30/1991</v>
      </c>
      <c r="O94" t="str">
        <f>VLOOKUP(A94,Gender!A:B,2,0)</f>
        <v>Men</v>
      </c>
      <c r="P94" s="12" t="str">
        <f t="shared" si="5"/>
        <v>7/27/2023</v>
      </c>
      <c r="Q94" t="str">
        <f t="shared" si="6"/>
        <v>32.50958904</v>
      </c>
      <c r="R94" t="str">
        <f t="shared" si="7"/>
        <v>86</v>
      </c>
    </row>
    <row r="95" ht="15.75" customHeight="1">
      <c r="A95" s="10">
        <v>93.0</v>
      </c>
      <c r="B95" s="11" t="s">
        <v>194</v>
      </c>
      <c r="C95" s="11" t="s">
        <v>195</v>
      </c>
      <c r="D95" s="11">
        <v>179.0</v>
      </c>
      <c r="E95" s="17" t="s">
        <v>230</v>
      </c>
      <c r="F95" s="17" t="str">
        <f t="shared" si="1"/>
        <v>1.8288</v>
      </c>
      <c r="G95" s="17" t="str">
        <f t="shared" si="2"/>
        <v>3.34450944</v>
      </c>
      <c r="H95" s="17" t="str">
        <f t="shared" si="3"/>
        <v>24.21879844</v>
      </c>
      <c r="I95" s="17" t="str">
        <f t="shared" si="4"/>
        <v>6.0</v>
      </c>
      <c r="J95" s="11" t="s">
        <v>257</v>
      </c>
      <c r="K95" t="str">
        <f>VLOOKUP('Main Sheet'!A95,'Home Town'!A:B,2,0)</f>
        <v>Highlands Ranch</v>
      </c>
      <c r="L95" t="str">
        <f>VLOOKUP(K95,Country!A:B,2,0)</f>
        <v>USA</v>
      </c>
      <c r="M95" t="str">
        <f>VLOOKUP(C95,Position!A:B,2,TRUE)</f>
        <v>Defence</v>
      </c>
      <c r="N95" s="12" t="str">
        <f>VLOOKUP(A95,DOB!A:B,2,0)</f>
        <v>9/10/1997</v>
      </c>
      <c r="O95" t="str">
        <f>VLOOKUP(A95,Gender!A:B,2,0)</f>
        <v>Men</v>
      </c>
      <c r="P95" s="12" t="str">
        <f t="shared" si="5"/>
        <v>7/27/2023</v>
      </c>
      <c r="Q95" t="str">
        <f t="shared" si="6"/>
        <v>25.89315068</v>
      </c>
      <c r="R95" t="str">
        <f t="shared" si="7"/>
        <v>81</v>
      </c>
    </row>
    <row r="96" ht="15.75" customHeight="1">
      <c r="A96" s="10">
        <v>75.0</v>
      </c>
      <c r="B96" s="11" t="s">
        <v>196</v>
      </c>
      <c r="C96" s="11" t="s">
        <v>197</v>
      </c>
      <c r="D96" s="11">
        <v>195.0</v>
      </c>
      <c r="E96" s="17" t="s">
        <v>227</v>
      </c>
      <c r="F96" s="17" t="str">
        <f t="shared" si="1"/>
        <v>1.88976</v>
      </c>
      <c r="G96" s="17" t="str">
        <f t="shared" si="2"/>
        <v>3.571192858</v>
      </c>
      <c r="H96" s="17" t="str">
        <f t="shared" si="3"/>
        <v>24.64162634</v>
      </c>
      <c r="I96" s="17" t="str">
        <f t="shared" si="4"/>
        <v>6.2</v>
      </c>
      <c r="J96" s="11" t="s">
        <v>246</v>
      </c>
      <c r="K96" t="str">
        <f>VLOOKUP('Main Sheet'!A96,'Home Town'!A:B,2,0)</f>
        <v>Moorhead</v>
      </c>
      <c r="L96" t="str">
        <f>VLOOKUP(K96,Country!A:B,2,0)</f>
        <v>USA</v>
      </c>
      <c r="M96" t="str">
        <f>VLOOKUP(C96,Position!A:B,2,TRUE)</f>
        <v>Defence</v>
      </c>
      <c r="N96" s="12" t="str">
        <f>VLOOKUP(A96,DOB!A:B,2,0)</f>
        <v>12/19/1996</v>
      </c>
      <c r="O96" t="str">
        <f>VLOOKUP(A96,Gender!A:B,2,0)</f>
        <v>Men</v>
      </c>
      <c r="P96" s="12" t="str">
        <f t="shared" si="5"/>
        <v>7/27/2023</v>
      </c>
      <c r="Q96" t="str">
        <f t="shared" si="6"/>
        <v>26.61917808</v>
      </c>
      <c r="R96" t="str">
        <f t="shared" si="7"/>
        <v>88</v>
      </c>
    </row>
    <row r="97" ht="15.75" customHeight="1">
      <c r="A97" s="13">
        <v>25.0</v>
      </c>
      <c r="B97" s="14" t="s">
        <v>198</v>
      </c>
      <c r="C97" s="14" t="s">
        <v>199</v>
      </c>
      <c r="D97" s="14">
        <v>220.0</v>
      </c>
      <c r="E97" s="20" t="s">
        <v>255</v>
      </c>
      <c r="F97" s="17" t="str">
        <f t="shared" si="1"/>
        <v>1.92024</v>
      </c>
      <c r="G97" s="17" t="str">
        <f t="shared" si="2"/>
        <v>3.687321658</v>
      </c>
      <c r="H97" s="17" t="str">
        <f t="shared" si="3"/>
        <v>26.84875614</v>
      </c>
      <c r="I97" s="17" t="str">
        <f t="shared" si="4"/>
        <v>6.3</v>
      </c>
      <c r="J97" s="14" t="s">
        <v>238</v>
      </c>
      <c r="K97" t="str">
        <f>VLOOKUP('Main Sheet'!A97,'Home Town'!A:B,2,0)</f>
        <v>Toronto</v>
      </c>
      <c r="L97" t="str">
        <f>VLOOKUP(K97,Country!A:B,2,0)</f>
        <v>Canada</v>
      </c>
      <c r="M97" t="str">
        <f>VLOOKUP(C97,Position!A:B,2,TRUE)</f>
        <v>Forward</v>
      </c>
      <c r="N97" s="12" t="str">
        <f>VLOOKUP(A97,DOB!A:B,2,0)</f>
        <v>2/24/1986</v>
      </c>
      <c r="O97" t="str">
        <f>VLOOKUP(A97,Gender!A:B,2,0)</f>
        <v>Men</v>
      </c>
      <c r="P97" s="12" t="str">
        <f t="shared" si="5"/>
        <v>7/27/2023</v>
      </c>
      <c r="Q97" t="str">
        <f t="shared" si="6"/>
        <v>37.44383562</v>
      </c>
      <c r="R97" t="str">
        <f t="shared" si="7"/>
        <v>99</v>
      </c>
    </row>
    <row r="98" ht="15.75" customHeight="1">
      <c r="N98" s="12"/>
    </row>
    <row r="99" ht="15.75" customHeight="1">
      <c r="N99" s="12"/>
    </row>
    <row r="100" ht="15.75" customHeight="1">
      <c r="N100" s="12"/>
    </row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5.57"/>
    <col customWidth="1" min="3" max="11" width="8.71"/>
  </cols>
  <sheetData>
    <row r="1">
      <c r="A1" s="7" t="s">
        <v>18</v>
      </c>
      <c r="B1" s="8" t="s">
        <v>271</v>
      </c>
    </row>
    <row r="2">
      <c r="A2" s="10">
        <v>68.0</v>
      </c>
      <c r="B2" s="11" t="s">
        <v>272</v>
      </c>
    </row>
    <row r="3">
      <c r="A3" s="10">
        <v>59.0</v>
      </c>
      <c r="B3" s="11" t="s">
        <v>273</v>
      </c>
    </row>
    <row r="4">
      <c r="A4" s="10">
        <v>66.0</v>
      </c>
      <c r="B4" s="11" t="s">
        <v>274</v>
      </c>
    </row>
    <row r="5">
      <c r="A5" s="10">
        <v>32.0</v>
      </c>
      <c r="B5" s="11" t="s">
        <v>275</v>
      </c>
    </row>
    <row r="6">
      <c r="A6" s="10">
        <v>23.0</v>
      </c>
      <c r="B6" s="11" t="s">
        <v>276</v>
      </c>
    </row>
    <row r="7">
      <c r="A7" s="10">
        <v>7.0</v>
      </c>
      <c r="B7" s="11" t="s">
        <v>277</v>
      </c>
    </row>
    <row r="8">
      <c r="A8" s="10">
        <v>46.0</v>
      </c>
      <c r="B8" s="11" t="s">
        <v>278</v>
      </c>
    </row>
    <row r="9">
      <c r="A9" s="10">
        <v>14.0</v>
      </c>
      <c r="B9" s="11" t="s">
        <v>279</v>
      </c>
    </row>
    <row r="10">
      <c r="A10" s="10">
        <v>77.0</v>
      </c>
      <c r="B10" s="11" t="s">
        <v>280</v>
      </c>
    </row>
    <row r="11">
      <c r="A11" s="10">
        <v>90.0</v>
      </c>
      <c r="B11" s="11" t="s">
        <v>281</v>
      </c>
    </row>
    <row r="12">
      <c r="A12" s="10">
        <v>29.0</v>
      </c>
      <c r="B12" s="11" t="s">
        <v>282</v>
      </c>
    </row>
    <row r="13">
      <c r="A13" s="10">
        <v>86.0</v>
      </c>
      <c r="B13" s="11" t="s">
        <v>283</v>
      </c>
    </row>
    <row r="14">
      <c r="A14" s="10">
        <v>80.0</v>
      </c>
      <c r="B14" s="11" t="s">
        <v>284</v>
      </c>
    </row>
    <row r="15">
      <c r="A15" s="10">
        <v>88.0</v>
      </c>
      <c r="B15" s="11" t="s">
        <v>285</v>
      </c>
    </row>
    <row r="16">
      <c r="A16" s="10">
        <v>54.0</v>
      </c>
      <c r="B16" s="11" t="s">
        <v>286</v>
      </c>
    </row>
    <row r="17">
      <c r="A17" s="10">
        <v>8.0</v>
      </c>
      <c r="B17" s="11" t="s">
        <v>287</v>
      </c>
    </row>
    <row r="18">
      <c r="A18" s="10">
        <v>16.0</v>
      </c>
      <c r="B18" s="11" t="s">
        <v>288</v>
      </c>
    </row>
    <row r="19">
      <c r="A19" s="10">
        <v>85.0</v>
      </c>
      <c r="B19" s="11" t="s">
        <v>289</v>
      </c>
    </row>
    <row r="20">
      <c r="A20" s="10">
        <v>49.0</v>
      </c>
      <c r="B20" s="11" t="s">
        <v>290</v>
      </c>
    </row>
    <row r="21" ht="15.75" customHeight="1">
      <c r="A21" s="10">
        <v>73.0</v>
      </c>
      <c r="B21" s="11" t="s">
        <v>291</v>
      </c>
    </row>
    <row r="22" ht="15.75" customHeight="1">
      <c r="A22" s="10">
        <v>83.0</v>
      </c>
      <c r="B22" s="11" t="s">
        <v>292</v>
      </c>
    </row>
    <row r="23" ht="15.75" customHeight="1">
      <c r="A23" s="10">
        <v>40.0</v>
      </c>
      <c r="B23" s="11" t="s">
        <v>293</v>
      </c>
    </row>
    <row r="24" ht="15.75" customHeight="1">
      <c r="A24" s="10">
        <v>27.0</v>
      </c>
      <c r="B24" s="11" t="s">
        <v>294</v>
      </c>
    </row>
    <row r="25" ht="15.75" customHeight="1">
      <c r="A25" s="10">
        <v>39.0</v>
      </c>
      <c r="B25" s="11" t="s">
        <v>295</v>
      </c>
    </row>
    <row r="26" ht="15.75" customHeight="1">
      <c r="A26" s="10">
        <v>76.0</v>
      </c>
      <c r="B26" s="11" t="s">
        <v>296</v>
      </c>
    </row>
    <row r="27" ht="15.75" customHeight="1">
      <c r="A27" s="10">
        <v>37.0</v>
      </c>
      <c r="B27" s="11" t="s">
        <v>294</v>
      </c>
    </row>
    <row r="28" ht="15.75" customHeight="1">
      <c r="A28" s="10">
        <v>43.0</v>
      </c>
      <c r="B28" s="11" t="s">
        <v>287</v>
      </c>
    </row>
    <row r="29" ht="15.75" customHeight="1">
      <c r="A29" s="10">
        <v>52.0</v>
      </c>
      <c r="B29" s="11" t="s">
        <v>297</v>
      </c>
    </row>
    <row r="30" ht="15.75" customHeight="1">
      <c r="A30" s="10">
        <v>84.0</v>
      </c>
      <c r="B30" s="11" t="s">
        <v>298</v>
      </c>
    </row>
    <row r="31" ht="15.75" customHeight="1">
      <c r="A31" s="10">
        <v>26.0</v>
      </c>
      <c r="B31" s="11" t="s">
        <v>299</v>
      </c>
    </row>
    <row r="32" ht="15.75" customHeight="1">
      <c r="A32" s="10">
        <v>12.0</v>
      </c>
      <c r="B32" s="11" t="s">
        <v>300</v>
      </c>
    </row>
    <row r="33" ht="15.75" customHeight="1">
      <c r="A33" s="10">
        <v>67.0</v>
      </c>
      <c r="B33" s="11" t="s">
        <v>298</v>
      </c>
    </row>
    <row r="34" ht="15.75" customHeight="1">
      <c r="A34" s="10">
        <v>34.0</v>
      </c>
      <c r="B34" s="11" t="s">
        <v>301</v>
      </c>
    </row>
    <row r="35" ht="15.75" customHeight="1">
      <c r="A35" s="10">
        <v>89.0</v>
      </c>
      <c r="B35" s="11" t="s">
        <v>302</v>
      </c>
    </row>
    <row r="36" ht="15.75" customHeight="1">
      <c r="A36" s="10">
        <v>22.0</v>
      </c>
      <c r="B36" s="11" t="s">
        <v>303</v>
      </c>
    </row>
    <row r="37" ht="15.75" customHeight="1">
      <c r="A37" s="10">
        <v>63.0</v>
      </c>
      <c r="B37" s="11" t="s">
        <v>304</v>
      </c>
    </row>
    <row r="38" ht="15.75" customHeight="1">
      <c r="A38" s="10">
        <v>24.0</v>
      </c>
      <c r="B38" s="11" t="s">
        <v>305</v>
      </c>
    </row>
    <row r="39" ht="15.75" customHeight="1">
      <c r="A39" s="10">
        <v>10.0</v>
      </c>
      <c r="B39" s="11" t="s">
        <v>306</v>
      </c>
    </row>
    <row r="40" ht="15.75" customHeight="1">
      <c r="A40" s="10">
        <v>70.0</v>
      </c>
      <c r="B40" s="11" t="s">
        <v>307</v>
      </c>
    </row>
    <row r="41" ht="15.75" customHeight="1">
      <c r="A41" s="10">
        <v>51.0</v>
      </c>
      <c r="B41" s="11" t="s">
        <v>308</v>
      </c>
    </row>
    <row r="42" ht="15.75" customHeight="1">
      <c r="A42" s="10">
        <v>60.0</v>
      </c>
      <c r="B42" s="11" t="s">
        <v>309</v>
      </c>
    </row>
    <row r="43" ht="15.75" customHeight="1">
      <c r="A43" s="10">
        <v>95.0</v>
      </c>
      <c r="B43" s="11" t="s">
        <v>310</v>
      </c>
    </row>
    <row r="44" ht="15.75" customHeight="1">
      <c r="A44" s="10">
        <v>4.0</v>
      </c>
      <c r="B44" s="11" t="s">
        <v>311</v>
      </c>
    </row>
    <row r="45" ht="15.75" customHeight="1">
      <c r="A45" s="10">
        <v>5.0</v>
      </c>
      <c r="B45" s="11" t="s">
        <v>312</v>
      </c>
    </row>
    <row r="46" ht="15.75" customHeight="1">
      <c r="A46" s="10">
        <v>91.0</v>
      </c>
      <c r="B46" s="11" t="s">
        <v>313</v>
      </c>
    </row>
    <row r="47" ht="15.75" customHeight="1">
      <c r="A47" s="10">
        <v>15.0</v>
      </c>
      <c r="B47" s="11" t="s">
        <v>314</v>
      </c>
    </row>
    <row r="48" ht="15.75" customHeight="1">
      <c r="A48" s="10">
        <v>61.0</v>
      </c>
      <c r="B48" s="11" t="s">
        <v>315</v>
      </c>
    </row>
    <row r="49" ht="15.75" customHeight="1">
      <c r="A49" s="10">
        <v>87.0</v>
      </c>
      <c r="B49" s="11" t="s">
        <v>316</v>
      </c>
    </row>
    <row r="50" ht="15.75" customHeight="1">
      <c r="A50" s="10">
        <v>74.0</v>
      </c>
      <c r="B50" s="11" t="s">
        <v>317</v>
      </c>
    </row>
    <row r="51" ht="15.75" customHeight="1">
      <c r="A51" s="10">
        <v>81.0</v>
      </c>
      <c r="B51" s="11" t="s">
        <v>310</v>
      </c>
    </row>
    <row r="52" ht="15.75" customHeight="1">
      <c r="A52" s="10">
        <v>48.0</v>
      </c>
      <c r="B52" s="11" t="s">
        <v>318</v>
      </c>
    </row>
    <row r="53" ht="15.75" customHeight="1">
      <c r="A53" s="10">
        <v>50.0</v>
      </c>
      <c r="B53" s="11" t="s">
        <v>319</v>
      </c>
    </row>
    <row r="54" ht="15.75" customHeight="1">
      <c r="A54" s="10">
        <v>56.0</v>
      </c>
      <c r="B54" s="11" t="s">
        <v>320</v>
      </c>
    </row>
    <row r="55" ht="15.75" customHeight="1">
      <c r="A55" s="10">
        <v>38.0</v>
      </c>
      <c r="B55" s="11" t="s">
        <v>321</v>
      </c>
    </row>
    <row r="56" ht="15.75" customHeight="1">
      <c r="A56" s="10">
        <v>65.0</v>
      </c>
      <c r="B56" s="11" t="s">
        <v>297</v>
      </c>
    </row>
    <row r="57" ht="15.75" customHeight="1">
      <c r="A57" s="10">
        <v>53.0</v>
      </c>
      <c r="B57" s="11" t="s">
        <v>322</v>
      </c>
    </row>
    <row r="58" ht="15.75" customHeight="1">
      <c r="A58" s="10">
        <v>47.0</v>
      </c>
      <c r="B58" s="11" t="s">
        <v>323</v>
      </c>
    </row>
    <row r="59" ht="15.75" customHeight="1">
      <c r="A59" s="10">
        <v>3.0</v>
      </c>
      <c r="B59" s="11" t="s">
        <v>324</v>
      </c>
    </row>
    <row r="60" ht="15.75" customHeight="1">
      <c r="A60" s="10">
        <v>18.0</v>
      </c>
      <c r="B60" s="11" t="s">
        <v>325</v>
      </c>
    </row>
    <row r="61" ht="15.75" customHeight="1">
      <c r="A61" s="10">
        <v>17.0</v>
      </c>
      <c r="B61" s="11" t="s">
        <v>326</v>
      </c>
    </row>
    <row r="62" ht="15.75" customHeight="1">
      <c r="A62" s="10">
        <v>71.0</v>
      </c>
      <c r="B62" s="11" t="s">
        <v>327</v>
      </c>
    </row>
    <row r="63" ht="15.75" customHeight="1">
      <c r="A63" s="10">
        <v>36.0</v>
      </c>
      <c r="B63" s="11" t="s">
        <v>328</v>
      </c>
    </row>
    <row r="64" ht="15.75" customHeight="1">
      <c r="A64" s="10">
        <v>69.0</v>
      </c>
      <c r="B64" s="11" t="s">
        <v>329</v>
      </c>
    </row>
    <row r="65" ht="15.75" customHeight="1">
      <c r="A65" s="10">
        <v>41.0</v>
      </c>
      <c r="B65" s="11" t="s">
        <v>330</v>
      </c>
    </row>
    <row r="66" ht="15.75" customHeight="1">
      <c r="A66" s="10">
        <v>13.0</v>
      </c>
      <c r="B66" s="11" t="s">
        <v>331</v>
      </c>
    </row>
    <row r="67" ht="15.75" customHeight="1">
      <c r="A67" s="10">
        <v>72.0</v>
      </c>
      <c r="B67" s="11" t="s">
        <v>332</v>
      </c>
    </row>
    <row r="68" ht="15.75" customHeight="1">
      <c r="A68" s="10">
        <v>33.0</v>
      </c>
      <c r="B68" s="11" t="s">
        <v>333</v>
      </c>
    </row>
    <row r="69" ht="15.75" customHeight="1">
      <c r="A69" s="10">
        <v>44.0</v>
      </c>
      <c r="B69" s="11" t="s">
        <v>282</v>
      </c>
    </row>
    <row r="70" ht="15.75" customHeight="1">
      <c r="A70" s="10">
        <v>79.0</v>
      </c>
      <c r="B70" s="11" t="s">
        <v>334</v>
      </c>
    </row>
    <row r="71" ht="15.75" customHeight="1">
      <c r="A71" s="10">
        <v>35.0</v>
      </c>
      <c r="B71" s="11" t="s">
        <v>335</v>
      </c>
    </row>
    <row r="72" ht="15.75" customHeight="1">
      <c r="A72" s="10">
        <v>45.0</v>
      </c>
      <c r="B72" s="11" t="s">
        <v>323</v>
      </c>
    </row>
    <row r="73" ht="15.75" customHeight="1">
      <c r="A73" s="10">
        <v>19.0</v>
      </c>
      <c r="B73" s="11" t="s">
        <v>336</v>
      </c>
    </row>
    <row r="74" ht="15.75" customHeight="1">
      <c r="A74" s="10">
        <v>58.0</v>
      </c>
      <c r="B74" s="11" t="s">
        <v>337</v>
      </c>
    </row>
    <row r="75" ht="15.75" customHeight="1">
      <c r="A75" s="10">
        <v>1.0</v>
      </c>
      <c r="B75" s="11" t="s">
        <v>338</v>
      </c>
    </row>
    <row r="76" ht="15.75" customHeight="1">
      <c r="A76" s="10">
        <v>55.0</v>
      </c>
      <c r="B76" s="11" t="s">
        <v>339</v>
      </c>
    </row>
    <row r="77" ht="15.75" customHeight="1">
      <c r="A77" s="10">
        <v>6.0</v>
      </c>
      <c r="B77" s="11" t="s">
        <v>340</v>
      </c>
    </row>
    <row r="78" ht="15.75" customHeight="1">
      <c r="A78" s="10">
        <v>62.0</v>
      </c>
      <c r="B78" s="11" t="s">
        <v>315</v>
      </c>
    </row>
    <row r="79" ht="15.75" customHeight="1">
      <c r="A79" s="10">
        <v>11.0</v>
      </c>
      <c r="B79" s="11" t="s">
        <v>341</v>
      </c>
    </row>
    <row r="80" ht="15.75" customHeight="1">
      <c r="A80" s="10">
        <v>57.0</v>
      </c>
      <c r="B80" s="11" t="s">
        <v>342</v>
      </c>
    </row>
    <row r="81" ht="15.75" customHeight="1">
      <c r="A81" s="10">
        <v>94.0</v>
      </c>
      <c r="B81" s="11" t="s">
        <v>343</v>
      </c>
    </row>
    <row r="82" ht="15.75" customHeight="1">
      <c r="A82" s="10">
        <v>30.0</v>
      </c>
      <c r="B82" s="11" t="s">
        <v>344</v>
      </c>
    </row>
    <row r="83" ht="15.75" customHeight="1">
      <c r="A83" s="10">
        <v>2.0</v>
      </c>
      <c r="B83" s="11" t="s">
        <v>345</v>
      </c>
    </row>
    <row r="84" ht="15.75" customHeight="1">
      <c r="A84" s="10">
        <v>20.0</v>
      </c>
      <c r="B84" s="11" t="s">
        <v>320</v>
      </c>
    </row>
    <row r="85" ht="15.75" customHeight="1">
      <c r="A85" s="10">
        <v>31.0</v>
      </c>
      <c r="B85" s="11" t="s">
        <v>346</v>
      </c>
    </row>
    <row r="86" ht="15.75" customHeight="1">
      <c r="A86" s="10">
        <v>28.0</v>
      </c>
      <c r="B86" s="11" t="s">
        <v>347</v>
      </c>
    </row>
    <row r="87" ht="15.75" customHeight="1">
      <c r="A87" s="10">
        <v>78.0</v>
      </c>
      <c r="B87" s="11" t="s">
        <v>348</v>
      </c>
    </row>
    <row r="88" ht="15.75" customHeight="1">
      <c r="A88" s="10">
        <v>82.0</v>
      </c>
      <c r="B88" s="11" t="s">
        <v>349</v>
      </c>
    </row>
    <row r="89" ht="15.75" customHeight="1">
      <c r="A89" s="10">
        <v>92.0</v>
      </c>
      <c r="B89" s="11" t="s">
        <v>350</v>
      </c>
    </row>
    <row r="90" ht="15.75" customHeight="1">
      <c r="A90" s="10">
        <v>96.0</v>
      </c>
      <c r="B90" s="11" t="s">
        <v>351</v>
      </c>
    </row>
    <row r="91" ht="15.75" customHeight="1">
      <c r="A91" s="10">
        <v>9.0</v>
      </c>
      <c r="B91" s="11" t="s">
        <v>325</v>
      </c>
    </row>
    <row r="92" ht="15.75" customHeight="1">
      <c r="A92" s="10">
        <v>21.0</v>
      </c>
      <c r="B92" s="11" t="s">
        <v>352</v>
      </c>
    </row>
    <row r="93" ht="15.75" customHeight="1">
      <c r="A93" s="10">
        <v>64.0</v>
      </c>
      <c r="B93" s="11" t="s">
        <v>353</v>
      </c>
    </row>
    <row r="94" ht="15.75" customHeight="1">
      <c r="A94" s="10">
        <v>42.0</v>
      </c>
      <c r="B94" s="11" t="s">
        <v>305</v>
      </c>
    </row>
    <row r="95" ht="15.75" customHeight="1">
      <c r="A95" s="10">
        <v>93.0</v>
      </c>
      <c r="B95" s="11" t="s">
        <v>354</v>
      </c>
    </row>
    <row r="96" ht="15.75" customHeight="1">
      <c r="A96" s="10">
        <v>75.0</v>
      </c>
      <c r="B96" s="11" t="s">
        <v>355</v>
      </c>
    </row>
    <row r="97" ht="15.75" customHeight="1">
      <c r="A97" s="13">
        <v>25.0</v>
      </c>
      <c r="B97" s="14" t="s">
        <v>294</v>
      </c>
    </row>
    <row r="98" ht="15.75" customHeight="1"/>
    <row r="99" ht="15.75" customHeight="1"/>
    <row r="100" ht="15.75" customHeight="1"/>
  </sheetData>
  <autoFilter ref="$A$1:$B$97"/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8.0"/>
    <col customWidth="1" min="3" max="11" width="8.71"/>
  </cols>
  <sheetData>
    <row r="1">
      <c r="A1" s="8" t="s">
        <v>271</v>
      </c>
      <c r="B1" s="8" t="s">
        <v>22</v>
      </c>
    </row>
    <row r="2">
      <c r="A2" s="11" t="s">
        <v>272</v>
      </c>
      <c r="B2" t="s">
        <v>356</v>
      </c>
    </row>
    <row r="3">
      <c r="A3" s="11" t="s">
        <v>273</v>
      </c>
      <c r="B3" t="s">
        <v>356</v>
      </c>
    </row>
    <row r="4">
      <c r="A4" s="11" t="s">
        <v>274</v>
      </c>
      <c r="B4" t="s">
        <v>356</v>
      </c>
    </row>
    <row r="5">
      <c r="A5" s="11" t="s">
        <v>275</v>
      </c>
      <c r="B5" t="s">
        <v>357</v>
      </c>
    </row>
    <row r="6">
      <c r="A6" s="11" t="s">
        <v>276</v>
      </c>
      <c r="B6" t="s">
        <v>357</v>
      </c>
    </row>
    <row r="7">
      <c r="A7" s="11" t="s">
        <v>277</v>
      </c>
      <c r="B7" t="s">
        <v>357</v>
      </c>
    </row>
    <row r="8">
      <c r="A8" s="11" t="s">
        <v>278</v>
      </c>
      <c r="B8" t="s">
        <v>357</v>
      </c>
    </row>
    <row r="9">
      <c r="A9" s="11" t="s">
        <v>279</v>
      </c>
      <c r="B9" t="s">
        <v>357</v>
      </c>
    </row>
    <row r="10">
      <c r="A10" s="11" t="s">
        <v>280</v>
      </c>
      <c r="B10" t="s">
        <v>356</v>
      </c>
    </row>
    <row r="11">
      <c r="A11" s="11" t="s">
        <v>281</v>
      </c>
      <c r="B11" t="s">
        <v>356</v>
      </c>
    </row>
    <row r="12">
      <c r="A12" s="11" t="s">
        <v>282</v>
      </c>
      <c r="B12" t="s">
        <v>357</v>
      </c>
    </row>
    <row r="13">
      <c r="A13" s="11" t="s">
        <v>283</v>
      </c>
      <c r="B13" t="s">
        <v>356</v>
      </c>
    </row>
    <row r="14">
      <c r="A14" s="11" t="s">
        <v>284</v>
      </c>
      <c r="B14" t="s">
        <v>356</v>
      </c>
    </row>
    <row r="15">
      <c r="A15" s="11" t="s">
        <v>285</v>
      </c>
      <c r="B15" t="s">
        <v>356</v>
      </c>
    </row>
    <row r="16">
      <c r="A16" s="11" t="s">
        <v>286</v>
      </c>
      <c r="B16" t="s">
        <v>356</v>
      </c>
    </row>
    <row r="17">
      <c r="A17" s="11" t="s">
        <v>287</v>
      </c>
      <c r="B17" t="s">
        <v>357</v>
      </c>
    </row>
    <row r="18">
      <c r="A18" s="11" t="s">
        <v>288</v>
      </c>
      <c r="B18" t="s">
        <v>357</v>
      </c>
    </row>
    <row r="19">
      <c r="A19" s="11" t="s">
        <v>289</v>
      </c>
      <c r="B19" t="s">
        <v>356</v>
      </c>
    </row>
    <row r="20">
      <c r="A20" s="11" t="s">
        <v>290</v>
      </c>
      <c r="B20" t="s">
        <v>356</v>
      </c>
    </row>
    <row r="21" ht="15.75" customHeight="1">
      <c r="A21" s="11" t="s">
        <v>291</v>
      </c>
      <c r="B21" t="s">
        <v>356</v>
      </c>
    </row>
    <row r="22" ht="15.75" customHeight="1">
      <c r="A22" s="11" t="s">
        <v>292</v>
      </c>
      <c r="B22" t="s">
        <v>356</v>
      </c>
    </row>
    <row r="23" ht="15.75" customHeight="1">
      <c r="A23" s="11" t="s">
        <v>293</v>
      </c>
      <c r="B23" t="s">
        <v>357</v>
      </c>
    </row>
    <row r="24" ht="15.75" customHeight="1">
      <c r="A24" s="11" t="s">
        <v>294</v>
      </c>
      <c r="B24" t="s">
        <v>357</v>
      </c>
    </row>
    <row r="25" ht="15.75" customHeight="1">
      <c r="A25" s="11" t="s">
        <v>295</v>
      </c>
      <c r="B25" t="s">
        <v>357</v>
      </c>
    </row>
    <row r="26" ht="15.75" customHeight="1">
      <c r="A26" s="11" t="s">
        <v>296</v>
      </c>
      <c r="B26" t="s">
        <v>356</v>
      </c>
    </row>
    <row r="27" ht="15.75" customHeight="1">
      <c r="A27" s="11" t="s">
        <v>297</v>
      </c>
      <c r="B27" t="s">
        <v>356</v>
      </c>
    </row>
    <row r="28" ht="15.75" customHeight="1">
      <c r="A28" s="11" t="s">
        <v>298</v>
      </c>
      <c r="B28" t="s">
        <v>356</v>
      </c>
    </row>
    <row r="29" ht="15.75" customHeight="1">
      <c r="A29" s="11" t="s">
        <v>299</v>
      </c>
      <c r="B29" t="s">
        <v>357</v>
      </c>
    </row>
    <row r="30" ht="15.75" customHeight="1">
      <c r="A30" s="11" t="s">
        <v>300</v>
      </c>
      <c r="B30" t="s">
        <v>357</v>
      </c>
    </row>
    <row r="31" ht="15.75" customHeight="1">
      <c r="A31" s="11" t="s">
        <v>301</v>
      </c>
      <c r="B31" t="s">
        <v>357</v>
      </c>
    </row>
    <row r="32" ht="15.75" customHeight="1">
      <c r="A32" s="11" t="s">
        <v>302</v>
      </c>
      <c r="B32" t="s">
        <v>356</v>
      </c>
    </row>
    <row r="33" ht="15.75" customHeight="1">
      <c r="A33" s="11" t="s">
        <v>303</v>
      </c>
      <c r="B33" t="s">
        <v>357</v>
      </c>
    </row>
    <row r="34" ht="15.75" customHeight="1">
      <c r="A34" s="11" t="s">
        <v>304</v>
      </c>
      <c r="B34" t="s">
        <v>356</v>
      </c>
    </row>
    <row r="35" ht="15.75" customHeight="1">
      <c r="A35" s="11" t="s">
        <v>305</v>
      </c>
      <c r="B35" t="s">
        <v>357</v>
      </c>
    </row>
    <row r="36" ht="15.75" customHeight="1">
      <c r="A36" s="11" t="s">
        <v>306</v>
      </c>
      <c r="B36" t="s">
        <v>357</v>
      </c>
    </row>
    <row r="37" ht="15.75" customHeight="1">
      <c r="A37" s="11" t="s">
        <v>307</v>
      </c>
      <c r="B37" t="s">
        <v>356</v>
      </c>
    </row>
    <row r="38" ht="15.75" customHeight="1">
      <c r="A38" s="11" t="s">
        <v>308</v>
      </c>
      <c r="B38" t="s">
        <v>356</v>
      </c>
    </row>
    <row r="39" ht="15.75" customHeight="1">
      <c r="A39" s="11" t="s">
        <v>309</v>
      </c>
      <c r="B39" t="s">
        <v>356</v>
      </c>
    </row>
    <row r="40" ht="15.75" customHeight="1">
      <c r="A40" s="11" t="s">
        <v>310</v>
      </c>
      <c r="B40" t="s">
        <v>356</v>
      </c>
    </row>
    <row r="41" ht="15.75" customHeight="1">
      <c r="A41" s="11" t="s">
        <v>311</v>
      </c>
      <c r="B41" t="s">
        <v>357</v>
      </c>
    </row>
    <row r="42" ht="15.75" customHeight="1">
      <c r="A42" s="11" t="s">
        <v>312</v>
      </c>
      <c r="B42" t="s">
        <v>357</v>
      </c>
    </row>
    <row r="43" ht="15.75" customHeight="1">
      <c r="A43" s="11" t="s">
        <v>313</v>
      </c>
      <c r="B43" t="s">
        <v>356</v>
      </c>
    </row>
    <row r="44" ht="15.75" customHeight="1">
      <c r="A44" s="11" t="s">
        <v>314</v>
      </c>
      <c r="B44" t="s">
        <v>357</v>
      </c>
    </row>
    <row r="45" ht="15.75" customHeight="1">
      <c r="A45" s="11" t="s">
        <v>315</v>
      </c>
      <c r="B45" t="s">
        <v>356</v>
      </c>
    </row>
    <row r="46" ht="15.75" customHeight="1">
      <c r="A46" s="11" t="s">
        <v>316</v>
      </c>
      <c r="B46" t="s">
        <v>356</v>
      </c>
    </row>
    <row r="47" ht="15.75" customHeight="1">
      <c r="A47" s="11" t="s">
        <v>317</v>
      </c>
      <c r="B47" t="s">
        <v>356</v>
      </c>
    </row>
    <row r="48" ht="15.75" customHeight="1">
      <c r="A48" s="11" t="s">
        <v>318</v>
      </c>
      <c r="B48" t="s">
        <v>357</v>
      </c>
    </row>
    <row r="49" ht="15.75" customHeight="1">
      <c r="A49" s="11" t="s">
        <v>319</v>
      </c>
      <c r="B49" t="s">
        <v>356</v>
      </c>
    </row>
    <row r="50" ht="15.75" customHeight="1">
      <c r="A50" s="11" t="s">
        <v>320</v>
      </c>
      <c r="B50" t="s">
        <v>356</v>
      </c>
    </row>
    <row r="51" ht="15.75" customHeight="1">
      <c r="A51" s="11" t="s">
        <v>321</v>
      </c>
      <c r="B51" t="s">
        <v>357</v>
      </c>
    </row>
    <row r="52" ht="15.75" customHeight="1">
      <c r="A52" s="11" t="s">
        <v>322</v>
      </c>
      <c r="B52" t="s">
        <v>356</v>
      </c>
    </row>
    <row r="53" ht="15.75" customHeight="1">
      <c r="A53" s="11" t="s">
        <v>323</v>
      </c>
      <c r="B53" t="s">
        <v>357</v>
      </c>
    </row>
    <row r="54" ht="15.75" customHeight="1">
      <c r="A54" s="11" t="s">
        <v>324</v>
      </c>
      <c r="B54" t="s">
        <v>357</v>
      </c>
    </row>
    <row r="55" ht="15.75" customHeight="1">
      <c r="A55" s="11" t="s">
        <v>325</v>
      </c>
      <c r="B55" t="s">
        <v>357</v>
      </c>
    </row>
    <row r="56" ht="15.75" customHeight="1">
      <c r="A56" s="11" t="s">
        <v>326</v>
      </c>
      <c r="B56" t="s">
        <v>357</v>
      </c>
    </row>
    <row r="57" ht="15.75" customHeight="1">
      <c r="A57" s="11" t="s">
        <v>327</v>
      </c>
      <c r="B57" t="s">
        <v>356</v>
      </c>
    </row>
    <row r="58" ht="15.75" customHeight="1">
      <c r="A58" s="11" t="s">
        <v>328</v>
      </c>
      <c r="B58" t="s">
        <v>357</v>
      </c>
    </row>
    <row r="59" ht="15.75" customHeight="1">
      <c r="A59" s="11" t="s">
        <v>329</v>
      </c>
      <c r="B59" t="s">
        <v>356</v>
      </c>
    </row>
    <row r="60" ht="15.75" customHeight="1">
      <c r="A60" s="11" t="s">
        <v>330</v>
      </c>
      <c r="B60" t="s">
        <v>357</v>
      </c>
    </row>
    <row r="61" ht="15.75" customHeight="1">
      <c r="A61" s="11" t="s">
        <v>331</v>
      </c>
      <c r="B61" t="s">
        <v>357</v>
      </c>
    </row>
    <row r="62" ht="15.75" customHeight="1">
      <c r="A62" s="11" t="s">
        <v>332</v>
      </c>
      <c r="B62" t="s">
        <v>356</v>
      </c>
    </row>
    <row r="63" ht="15.75" customHeight="1">
      <c r="A63" s="11" t="s">
        <v>333</v>
      </c>
      <c r="B63" t="s">
        <v>357</v>
      </c>
    </row>
    <row r="64" ht="15.75" customHeight="1">
      <c r="A64" s="11" t="s">
        <v>334</v>
      </c>
      <c r="B64" t="s">
        <v>356</v>
      </c>
    </row>
    <row r="65" ht="15.75" customHeight="1">
      <c r="A65" s="11" t="s">
        <v>335</v>
      </c>
      <c r="B65" t="s">
        <v>357</v>
      </c>
    </row>
    <row r="66" ht="15.75" customHeight="1">
      <c r="A66" s="11" t="s">
        <v>336</v>
      </c>
      <c r="B66" t="s">
        <v>357</v>
      </c>
    </row>
    <row r="67" ht="15.75" customHeight="1">
      <c r="A67" s="11" t="s">
        <v>337</v>
      </c>
      <c r="B67" t="s">
        <v>356</v>
      </c>
    </row>
    <row r="68" ht="15.75" customHeight="1">
      <c r="A68" s="11" t="s">
        <v>338</v>
      </c>
      <c r="B68" t="s">
        <v>357</v>
      </c>
    </row>
    <row r="69" ht="15.75" customHeight="1">
      <c r="A69" s="11" t="s">
        <v>339</v>
      </c>
      <c r="B69" t="s">
        <v>356</v>
      </c>
    </row>
    <row r="70" ht="15.75" customHeight="1">
      <c r="A70" s="11" t="s">
        <v>340</v>
      </c>
      <c r="B70" t="s">
        <v>357</v>
      </c>
    </row>
    <row r="71" ht="15.75" customHeight="1">
      <c r="A71" s="11" t="s">
        <v>341</v>
      </c>
      <c r="B71" t="s">
        <v>357</v>
      </c>
    </row>
    <row r="72" ht="15.75" customHeight="1">
      <c r="A72" s="11" t="s">
        <v>342</v>
      </c>
      <c r="B72" t="s">
        <v>356</v>
      </c>
    </row>
    <row r="73" ht="15.75" customHeight="1">
      <c r="A73" s="11" t="s">
        <v>343</v>
      </c>
      <c r="B73" t="s">
        <v>356</v>
      </c>
    </row>
    <row r="74" ht="15.75" customHeight="1">
      <c r="A74" s="11" t="s">
        <v>344</v>
      </c>
      <c r="B74" t="s">
        <v>357</v>
      </c>
    </row>
    <row r="75" ht="15.75" customHeight="1">
      <c r="A75" s="11" t="s">
        <v>345</v>
      </c>
      <c r="B75" t="s">
        <v>357</v>
      </c>
    </row>
    <row r="76" ht="15.75" customHeight="1">
      <c r="A76" s="11" t="s">
        <v>320</v>
      </c>
      <c r="B76" t="s">
        <v>357</v>
      </c>
    </row>
    <row r="77" ht="15.75" customHeight="1">
      <c r="A77" s="11" t="s">
        <v>346</v>
      </c>
      <c r="B77" t="s">
        <v>357</v>
      </c>
    </row>
    <row r="78" ht="15.75" customHeight="1">
      <c r="A78" s="11" t="s">
        <v>347</v>
      </c>
      <c r="B78" t="s">
        <v>357</v>
      </c>
    </row>
    <row r="79" ht="15.75" customHeight="1">
      <c r="A79" s="11" t="s">
        <v>348</v>
      </c>
      <c r="B79" t="s">
        <v>356</v>
      </c>
    </row>
    <row r="80" ht="15.75" customHeight="1">
      <c r="A80" s="11" t="s">
        <v>349</v>
      </c>
      <c r="B80" t="s">
        <v>356</v>
      </c>
    </row>
    <row r="81" ht="15.75" customHeight="1">
      <c r="A81" s="11" t="s">
        <v>350</v>
      </c>
      <c r="B81" t="s">
        <v>356</v>
      </c>
    </row>
    <row r="82" ht="15.75" customHeight="1">
      <c r="A82" s="11" t="s">
        <v>351</v>
      </c>
      <c r="B82" t="s">
        <v>356</v>
      </c>
    </row>
    <row r="83" ht="15.75" customHeight="1">
      <c r="A83" s="11" t="s">
        <v>352</v>
      </c>
      <c r="B83" t="s">
        <v>357</v>
      </c>
    </row>
    <row r="84" ht="15.75" customHeight="1">
      <c r="A84" s="11" t="s">
        <v>353</v>
      </c>
      <c r="B84" t="s">
        <v>356</v>
      </c>
    </row>
    <row r="85" ht="15.75" customHeight="1">
      <c r="A85" s="11" t="s">
        <v>354</v>
      </c>
      <c r="B85" t="s">
        <v>356</v>
      </c>
    </row>
    <row r="86" ht="15.75" customHeight="1">
      <c r="A86" s="11" t="s">
        <v>355</v>
      </c>
      <c r="B86" t="s">
        <v>356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8.43"/>
    <col customWidth="1" min="3" max="11" width="8.71"/>
  </cols>
  <sheetData>
    <row r="1">
      <c r="A1" s="8" t="s">
        <v>358</v>
      </c>
      <c r="B1" s="8" t="s">
        <v>359</v>
      </c>
    </row>
    <row r="2">
      <c r="A2" s="11" t="s">
        <v>360</v>
      </c>
      <c r="B2" s="11" t="s">
        <v>12</v>
      </c>
    </row>
    <row r="3">
      <c r="A3" s="11" t="s">
        <v>361</v>
      </c>
      <c r="B3" s="11" t="s">
        <v>11</v>
      </c>
    </row>
    <row r="4">
      <c r="A4" s="11" t="s">
        <v>362</v>
      </c>
      <c r="B4" s="11" t="s">
        <v>11</v>
      </c>
    </row>
    <row r="5">
      <c r="A5" s="11" t="s">
        <v>363</v>
      </c>
      <c r="B5" s="11" t="s">
        <v>11</v>
      </c>
    </row>
    <row r="6">
      <c r="A6" s="11" t="s">
        <v>364</v>
      </c>
      <c r="B6" s="11" t="s">
        <v>12</v>
      </c>
    </row>
    <row r="7">
      <c r="A7" s="11" t="s">
        <v>365</v>
      </c>
      <c r="B7" s="11" t="s">
        <v>11</v>
      </c>
    </row>
    <row r="8">
      <c r="A8" s="11" t="s">
        <v>366</v>
      </c>
      <c r="B8" s="11" t="s">
        <v>12</v>
      </c>
    </row>
    <row r="9">
      <c r="A9" s="11" t="s">
        <v>367</v>
      </c>
      <c r="B9" s="11" t="s">
        <v>11</v>
      </c>
    </row>
    <row r="10">
      <c r="A10" s="11" t="s">
        <v>368</v>
      </c>
      <c r="B10" s="11" t="s">
        <v>11</v>
      </c>
    </row>
    <row r="11">
      <c r="A11" s="11" t="s">
        <v>369</v>
      </c>
      <c r="B11" s="11" t="s">
        <v>10</v>
      </c>
    </row>
    <row r="12">
      <c r="A12" s="11" t="s">
        <v>370</v>
      </c>
      <c r="B12" s="11" t="s">
        <v>11</v>
      </c>
    </row>
    <row r="13">
      <c r="A13" s="11" t="s">
        <v>371</v>
      </c>
      <c r="B13" s="11" t="s">
        <v>12</v>
      </c>
    </row>
    <row r="14">
      <c r="A14" s="11" t="s">
        <v>372</v>
      </c>
      <c r="B14" s="11" t="s">
        <v>11</v>
      </c>
    </row>
    <row r="15">
      <c r="A15" s="11" t="s">
        <v>373</v>
      </c>
      <c r="B15" s="11" t="s">
        <v>11</v>
      </c>
    </row>
    <row r="16">
      <c r="A16" s="11" t="s">
        <v>374</v>
      </c>
      <c r="B16" s="11" t="s">
        <v>11</v>
      </c>
    </row>
    <row r="17">
      <c r="A17" s="11" t="s">
        <v>375</v>
      </c>
      <c r="B17" s="11" t="s">
        <v>11</v>
      </c>
    </row>
    <row r="18">
      <c r="A18" s="11" t="s">
        <v>376</v>
      </c>
      <c r="B18" s="11" t="s">
        <v>10</v>
      </c>
    </row>
    <row r="19">
      <c r="A19" s="11" t="s">
        <v>377</v>
      </c>
      <c r="B19" s="11" t="s">
        <v>11</v>
      </c>
    </row>
    <row r="20">
      <c r="A20" s="11" t="s">
        <v>378</v>
      </c>
      <c r="B20" s="11" t="s">
        <v>10</v>
      </c>
    </row>
    <row r="21" ht="15.75" customHeight="1">
      <c r="A21" s="11" t="s">
        <v>379</v>
      </c>
      <c r="B21" s="11" t="s">
        <v>10</v>
      </c>
    </row>
    <row r="22" ht="15.75" customHeight="1">
      <c r="A22" s="11" t="s">
        <v>380</v>
      </c>
      <c r="B22" s="11" t="s">
        <v>11</v>
      </c>
    </row>
    <row r="23" ht="15.75" customHeight="1">
      <c r="A23" s="11" t="s">
        <v>381</v>
      </c>
      <c r="B23" s="11" t="s">
        <v>10</v>
      </c>
    </row>
    <row r="24" ht="15.75" customHeight="1">
      <c r="A24" s="11" t="s">
        <v>382</v>
      </c>
      <c r="B24" s="11" t="s">
        <v>11</v>
      </c>
    </row>
    <row r="25" ht="15.75" customHeight="1">
      <c r="A25" s="11" t="s">
        <v>383</v>
      </c>
      <c r="B25" s="11" t="s">
        <v>10</v>
      </c>
    </row>
    <row r="26" ht="15.75" customHeight="1">
      <c r="A26" s="11" t="s">
        <v>384</v>
      </c>
      <c r="B26" s="11" t="s">
        <v>11</v>
      </c>
    </row>
    <row r="27" ht="15.75" customHeight="1">
      <c r="A27" s="11" t="s">
        <v>385</v>
      </c>
      <c r="B27" s="11" t="s">
        <v>11</v>
      </c>
    </row>
    <row r="28" ht="15.75" customHeight="1">
      <c r="A28" s="11" t="s">
        <v>386</v>
      </c>
      <c r="B28" s="11" t="s">
        <v>10</v>
      </c>
    </row>
    <row r="29" ht="15.75" customHeight="1">
      <c r="A29" s="11" t="s">
        <v>387</v>
      </c>
      <c r="B29" s="11" t="s">
        <v>11</v>
      </c>
    </row>
    <row r="30" ht="15.75" customHeight="1">
      <c r="A30" s="11" t="s">
        <v>388</v>
      </c>
      <c r="B30" s="11" t="s">
        <v>12</v>
      </c>
    </row>
    <row r="31" ht="15.75" customHeight="1">
      <c r="A31" s="11" t="s">
        <v>389</v>
      </c>
      <c r="B31" s="11" t="s">
        <v>11</v>
      </c>
    </row>
    <row r="32" ht="15.75" customHeight="1">
      <c r="A32" s="11" t="s">
        <v>390</v>
      </c>
      <c r="B32" s="11" t="s">
        <v>11</v>
      </c>
    </row>
    <row r="33" ht="15.75" customHeight="1">
      <c r="A33" s="11" t="s">
        <v>391</v>
      </c>
      <c r="B33" s="11" t="s">
        <v>10</v>
      </c>
    </row>
    <row r="34" ht="15.75" customHeight="1">
      <c r="A34" s="11" t="s">
        <v>392</v>
      </c>
      <c r="B34" s="11" t="s">
        <v>11</v>
      </c>
    </row>
    <row r="35" ht="15.75" customHeight="1">
      <c r="A35" s="11" t="s">
        <v>393</v>
      </c>
      <c r="B35" s="11" t="s">
        <v>11</v>
      </c>
    </row>
    <row r="36" ht="15.75" customHeight="1">
      <c r="A36" s="11" t="s">
        <v>394</v>
      </c>
      <c r="B36" s="11" t="s">
        <v>12</v>
      </c>
    </row>
    <row r="37" ht="15.75" customHeight="1">
      <c r="A37" s="11" t="s">
        <v>395</v>
      </c>
      <c r="B37" s="11" t="s">
        <v>11</v>
      </c>
    </row>
    <row r="38" ht="15.75" customHeight="1">
      <c r="A38" s="11" t="s">
        <v>396</v>
      </c>
      <c r="B38" s="11" t="s">
        <v>11</v>
      </c>
    </row>
    <row r="39" ht="15.75" customHeight="1">
      <c r="A39" s="11" t="s">
        <v>397</v>
      </c>
      <c r="B39" s="11" t="s">
        <v>11</v>
      </c>
    </row>
    <row r="40" ht="15.75" customHeight="1">
      <c r="A40" s="11" t="s">
        <v>398</v>
      </c>
      <c r="B40" s="11" t="s">
        <v>11</v>
      </c>
    </row>
    <row r="41" ht="15.75" customHeight="1">
      <c r="A41" s="11" t="s">
        <v>399</v>
      </c>
      <c r="B41" s="11" t="s">
        <v>11</v>
      </c>
    </row>
    <row r="42" ht="15.75" customHeight="1">
      <c r="A42" s="11" t="s">
        <v>400</v>
      </c>
      <c r="B42" s="11" t="s">
        <v>11</v>
      </c>
    </row>
    <row r="43" ht="15.75" customHeight="1">
      <c r="A43" s="11" t="s">
        <v>401</v>
      </c>
      <c r="B43" s="11" t="s">
        <v>10</v>
      </c>
    </row>
    <row r="44" ht="15.75" customHeight="1">
      <c r="A44" s="11" t="s">
        <v>402</v>
      </c>
      <c r="B44" s="11" t="s">
        <v>11</v>
      </c>
    </row>
    <row r="45" ht="15.75" customHeight="1">
      <c r="A45" s="11" t="s">
        <v>403</v>
      </c>
      <c r="B45" s="11" t="s">
        <v>11</v>
      </c>
    </row>
    <row r="46" ht="15.75" customHeight="1">
      <c r="A46" s="11" t="s">
        <v>404</v>
      </c>
      <c r="B46" s="11" t="s">
        <v>11</v>
      </c>
    </row>
    <row r="47" ht="15.75" customHeight="1">
      <c r="A47" s="11" t="s">
        <v>405</v>
      </c>
      <c r="B47" s="11" t="s">
        <v>10</v>
      </c>
    </row>
    <row r="48" ht="15.75" customHeight="1">
      <c r="A48" s="11" t="s">
        <v>406</v>
      </c>
      <c r="B48" s="11" t="s">
        <v>11</v>
      </c>
    </row>
    <row r="49" ht="15.75" customHeight="1">
      <c r="A49" s="11" t="s">
        <v>407</v>
      </c>
      <c r="B49" s="11" t="s">
        <v>11</v>
      </c>
    </row>
    <row r="50" ht="15.75" customHeight="1">
      <c r="A50" s="11" t="s">
        <v>408</v>
      </c>
      <c r="B50" s="11" t="s">
        <v>10</v>
      </c>
    </row>
    <row r="51" ht="15.75" customHeight="1">
      <c r="A51" s="11" t="s">
        <v>409</v>
      </c>
      <c r="B51" s="11" t="s">
        <v>11</v>
      </c>
    </row>
    <row r="52" ht="15.75" customHeight="1">
      <c r="A52" s="11" t="s">
        <v>410</v>
      </c>
      <c r="B52" s="11" t="s">
        <v>12</v>
      </c>
    </row>
    <row r="53" ht="15.75" customHeight="1">
      <c r="A53" s="11" t="s">
        <v>411</v>
      </c>
      <c r="B53" s="11" t="s">
        <v>10</v>
      </c>
    </row>
    <row r="54" ht="15.75" customHeight="1">
      <c r="A54" s="11" t="s">
        <v>412</v>
      </c>
      <c r="B54" s="11" t="s">
        <v>10</v>
      </c>
    </row>
    <row r="55" ht="15.75" customHeight="1">
      <c r="A55" s="11" t="s">
        <v>413</v>
      </c>
      <c r="B55" s="11" t="s">
        <v>10</v>
      </c>
    </row>
    <row r="56" ht="15.75" customHeight="1">
      <c r="A56" s="11" t="s">
        <v>414</v>
      </c>
      <c r="B56" s="11" t="s">
        <v>11</v>
      </c>
    </row>
    <row r="57" ht="15.75" customHeight="1">
      <c r="A57" s="11" t="s">
        <v>415</v>
      </c>
      <c r="B57" s="11" t="s">
        <v>11</v>
      </c>
    </row>
    <row r="58" ht="15.75" customHeight="1">
      <c r="A58" s="11" t="s">
        <v>416</v>
      </c>
      <c r="B58" s="11" t="s">
        <v>12</v>
      </c>
    </row>
    <row r="59" ht="15.75" customHeight="1">
      <c r="A59" s="11" t="s">
        <v>417</v>
      </c>
      <c r="B59" s="11" t="s">
        <v>11</v>
      </c>
    </row>
    <row r="60" ht="15.75" customHeight="1">
      <c r="A60" s="11" t="s">
        <v>418</v>
      </c>
      <c r="B60" s="11" t="s">
        <v>10</v>
      </c>
    </row>
    <row r="61" ht="15.75" customHeight="1">
      <c r="A61" s="11" t="s">
        <v>419</v>
      </c>
      <c r="B61" s="11" t="s">
        <v>10</v>
      </c>
    </row>
    <row r="62" ht="15.75" customHeight="1">
      <c r="A62" s="11" t="s">
        <v>420</v>
      </c>
      <c r="B62" s="11" t="s">
        <v>10</v>
      </c>
    </row>
    <row r="63" ht="15.75" customHeight="1">
      <c r="A63" s="11" t="s">
        <v>421</v>
      </c>
      <c r="B63" s="11" t="s">
        <v>11</v>
      </c>
    </row>
    <row r="64" ht="15.75" customHeight="1">
      <c r="A64" s="11" t="s">
        <v>422</v>
      </c>
      <c r="B64" s="11" t="s">
        <v>12</v>
      </c>
    </row>
    <row r="65" ht="15.75" customHeight="1">
      <c r="A65" s="11" t="s">
        <v>423</v>
      </c>
      <c r="B65" s="11" t="s">
        <v>10</v>
      </c>
    </row>
    <row r="66" ht="15.75" customHeight="1">
      <c r="A66" s="11" t="s">
        <v>424</v>
      </c>
      <c r="B66" s="11" t="s">
        <v>11</v>
      </c>
    </row>
    <row r="67" ht="15.75" customHeight="1">
      <c r="A67" s="11" t="s">
        <v>425</v>
      </c>
      <c r="B67" s="11" t="s">
        <v>11</v>
      </c>
    </row>
    <row r="68" ht="15.75" customHeight="1">
      <c r="A68" s="11" t="s">
        <v>426</v>
      </c>
      <c r="B68" s="11" t="s">
        <v>11</v>
      </c>
    </row>
    <row r="69" ht="15.75" customHeight="1">
      <c r="A69" s="11" t="s">
        <v>427</v>
      </c>
      <c r="B69" s="11" t="s">
        <v>10</v>
      </c>
    </row>
    <row r="70" ht="15.75" customHeight="1">
      <c r="A70" s="11" t="s">
        <v>428</v>
      </c>
      <c r="B70" s="11" t="s">
        <v>10</v>
      </c>
    </row>
    <row r="71" ht="15.75" customHeight="1">
      <c r="A71" s="11" t="s">
        <v>429</v>
      </c>
      <c r="B71" s="11" t="s">
        <v>11</v>
      </c>
    </row>
    <row r="72" ht="15.75" customHeight="1">
      <c r="A72" s="11" t="s">
        <v>430</v>
      </c>
      <c r="B72" s="11" t="s">
        <v>10</v>
      </c>
    </row>
    <row r="73" ht="15.75" customHeight="1">
      <c r="A73" s="11" t="s">
        <v>431</v>
      </c>
      <c r="B73" s="11" t="s">
        <v>10</v>
      </c>
    </row>
    <row r="74" ht="15.75" customHeight="1">
      <c r="A74" s="11" t="s">
        <v>432</v>
      </c>
      <c r="B74" s="11" t="s">
        <v>10</v>
      </c>
    </row>
    <row r="75" ht="15.75" customHeight="1">
      <c r="A75" s="11" t="s">
        <v>433</v>
      </c>
      <c r="B75" s="11" t="s">
        <v>11</v>
      </c>
    </row>
    <row r="76" ht="15.75" customHeight="1">
      <c r="A76" s="11" t="s">
        <v>434</v>
      </c>
      <c r="B76" s="11" t="s">
        <v>11</v>
      </c>
    </row>
    <row r="77" ht="15.75" customHeight="1">
      <c r="A77" s="11" t="s">
        <v>435</v>
      </c>
      <c r="B77" s="11" t="s">
        <v>11</v>
      </c>
    </row>
    <row r="78" ht="15.75" customHeight="1">
      <c r="A78" s="11" t="s">
        <v>436</v>
      </c>
      <c r="B78" s="11" t="s">
        <v>11</v>
      </c>
    </row>
    <row r="79" ht="15.75" customHeight="1">
      <c r="A79" s="11" t="s">
        <v>437</v>
      </c>
      <c r="B79" s="11" t="s">
        <v>11</v>
      </c>
    </row>
    <row r="80" ht="15.75" customHeight="1">
      <c r="A80" s="11" t="s">
        <v>438</v>
      </c>
      <c r="B80" s="11" t="s">
        <v>12</v>
      </c>
    </row>
    <row r="81" ht="15.75" customHeight="1">
      <c r="A81" s="11" t="s">
        <v>439</v>
      </c>
      <c r="B81" s="11" t="s">
        <v>10</v>
      </c>
    </row>
    <row r="82" ht="15.75" customHeight="1">
      <c r="A82" s="11" t="s">
        <v>440</v>
      </c>
      <c r="B82" s="11" t="s">
        <v>11</v>
      </c>
    </row>
    <row r="83" ht="15.75" customHeight="1">
      <c r="A83" s="11" t="s">
        <v>441</v>
      </c>
      <c r="B83" s="11" t="s">
        <v>11</v>
      </c>
    </row>
    <row r="84" ht="15.75" customHeight="1">
      <c r="A84" s="11" t="s">
        <v>442</v>
      </c>
      <c r="B84" s="11" t="s">
        <v>10</v>
      </c>
    </row>
    <row r="85" ht="15.75" customHeight="1">
      <c r="A85" s="11" t="s">
        <v>443</v>
      </c>
      <c r="B85" s="11" t="s">
        <v>11</v>
      </c>
    </row>
    <row r="86" ht="15.75" customHeight="1">
      <c r="A86" s="11" t="s">
        <v>444</v>
      </c>
      <c r="B86" s="11" t="s">
        <v>11</v>
      </c>
    </row>
    <row r="87" ht="15.75" customHeight="1">
      <c r="A87" s="11" t="s">
        <v>445</v>
      </c>
      <c r="B87" s="11" t="s">
        <v>11</v>
      </c>
    </row>
    <row r="88" ht="15.75" customHeight="1">
      <c r="A88" s="11" t="s">
        <v>446</v>
      </c>
      <c r="B88" s="11" t="s">
        <v>10</v>
      </c>
    </row>
    <row r="89" ht="15.75" customHeight="1">
      <c r="A89" s="11" t="s">
        <v>447</v>
      </c>
      <c r="B89" s="11" t="s">
        <v>11</v>
      </c>
    </row>
    <row r="90" ht="15.75" customHeight="1">
      <c r="A90" s="11" t="s">
        <v>448</v>
      </c>
      <c r="B90" s="11" t="s">
        <v>12</v>
      </c>
    </row>
    <row r="91" ht="15.75" customHeight="1">
      <c r="A91" s="11" t="s">
        <v>449</v>
      </c>
      <c r="B91" s="11" t="s">
        <v>11</v>
      </c>
    </row>
    <row r="92" ht="15.75" customHeight="1">
      <c r="A92" s="11" t="s">
        <v>450</v>
      </c>
      <c r="B92" s="11" t="s">
        <v>12</v>
      </c>
    </row>
    <row r="93" ht="15.75" customHeight="1">
      <c r="A93" s="11" t="s">
        <v>451</v>
      </c>
      <c r="B93" s="11" t="s">
        <v>10</v>
      </c>
    </row>
    <row r="94" ht="15.75" customHeight="1">
      <c r="A94" s="11" t="s">
        <v>452</v>
      </c>
      <c r="B94" s="11" t="s">
        <v>10</v>
      </c>
    </row>
    <row r="95" ht="15.75" customHeight="1">
      <c r="A95" s="11" t="s">
        <v>453</v>
      </c>
      <c r="B95" s="11" t="s">
        <v>11</v>
      </c>
    </row>
    <row r="96" ht="15.75" customHeight="1">
      <c r="A96" s="11" t="s">
        <v>454</v>
      </c>
      <c r="B96" s="11" t="s">
        <v>10</v>
      </c>
    </row>
    <row r="97" ht="15.75" customHeight="1">
      <c r="A97" s="11" t="s">
        <v>455</v>
      </c>
      <c r="B97" s="14" t="s">
        <v>11</v>
      </c>
    </row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0.43"/>
    <col customWidth="1" min="3" max="11" width="8.71"/>
  </cols>
  <sheetData>
    <row r="1">
      <c r="A1" s="7" t="s">
        <v>18</v>
      </c>
      <c r="B1" s="8" t="s">
        <v>268</v>
      </c>
    </row>
    <row r="2">
      <c r="A2" s="10">
        <v>80.0</v>
      </c>
      <c r="B2" s="23">
        <v>28873.0</v>
      </c>
    </row>
    <row r="3">
      <c r="A3" s="10">
        <v>39.0</v>
      </c>
      <c r="B3" s="23">
        <v>29497.0</v>
      </c>
    </row>
    <row r="4">
      <c r="A4" s="10">
        <v>27.0</v>
      </c>
      <c r="B4" s="23">
        <v>29536.0</v>
      </c>
    </row>
    <row r="5">
      <c r="A5" s="10">
        <v>31.0</v>
      </c>
      <c r="B5" s="23">
        <v>29930.0</v>
      </c>
    </row>
    <row r="6">
      <c r="A6" s="10">
        <v>94.0</v>
      </c>
      <c r="B6" s="23">
        <v>30189.0</v>
      </c>
    </row>
    <row r="7">
      <c r="A7" s="10">
        <v>91.0</v>
      </c>
      <c r="B7" s="23">
        <v>30294.0</v>
      </c>
    </row>
    <row r="8">
      <c r="A8" s="10">
        <v>32.0</v>
      </c>
      <c r="B8" s="23">
        <v>30318.0</v>
      </c>
    </row>
    <row r="9">
      <c r="A9" s="10">
        <v>26.0</v>
      </c>
      <c r="B9" s="23">
        <v>30440.0</v>
      </c>
    </row>
    <row r="10">
      <c r="A10" s="10">
        <v>95.0</v>
      </c>
      <c r="B10" s="23">
        <v>30733.0</v>
      </c>
    </row>
    <row r="11">
      <c r="A11" s="10">
        <v>79.0</v>
      </c>
      <c r="B11" s="23">
        <v>30883.0</v>
      </c>
    </row>
    <row r="12">
      <c r="A12" s="10">
        <v>84.0</v>
      </c>
      <c r="B12" s="23">
        <v>30894.0</v>
      </c>
    </row>
    <row r="13">
      <c r="A13" s="10">
        <v>19.0</v>
      </c>
      <c r="B13" s="23">
        <v>31051.0</v>
      </c>
    </row>
    <row r="14">
      <c r="A14" s="10">
        <v>35.0</v>
      </c>
      <c r="B14" s="23">
        <v>31135.0</v>
      </c>
    </row>
    <row r="15">
      <c r="A15" s="10">
        <v>82.0</v>
      </c>
      <c r="B15" s="23">
        <v>31275.0</v>
      </c>
    </row>
    <row r="16">
      <c r="A16" s="10">
        <v>33.0</v>
      </c>
      <c r="B16" s="23">
        <v>31307.0</v>
      </c>
    </row>
    <row r="17">
      <c r="A17" s="10">
        <v>83.0</v>
      </c>
      <c r="B17" s="23">
        <v>31438.0</v>
      </c>
    </row>
    <row r="18">
      <c r="A18" s="10">
        <v>76.0</v>
      </c>
      <c r="B18" s="23">
        <v>31441.0</v>
      </c>
    </row>
    <row r="19">
      <c r="A19" s="10">
        <v>25.0</v>
      </c>
      <c r="B19" s="23">
        <v>31467.0</v>
      </c>
    </row>
    <row r="20">
      <c r="A20" s="10">
        <v>44.0</v>
      </c>
      <c r="B20" s="23">
        <v>31583.0</v>
      </c>
    </row>
    <row r="21" ht="15.75" customHeight="1">
      <c r="A21" s="10">
        <v>21.0</v>
      </c>
      <c r="B21" s="23">
        <v>31630.0</v>
      </c>
    </row>
    <row r="22" ht="15.75" customHeight="1">
      <c r="A22" s="10">
        <v>87.0</v>
      </c>
      <c r="B22" s="23">
        <v>31633.0</v>
      </c>
    </row>
    <row r="23" ht="15.75" customHeight="1">
      <c r="A23" s="10">
        <v>28.0</v>
      </c>
      <c r="B23" s="23">
        <v>31636.0</v>
      </c>
    </row>
    <row r="24" ht="15.75" customHeight="1">
      <c r="A24" s="10">
        <v>48.0</v>
      </c>
      <c r="B24" s="23">
        <v>31654.0</v>
      </c>
    </row>
    <row r="25" ht="15.75" customHeight="1">
      <c r="A25" s="10">
        <v>46.0</v>
      </c>
      <c r="B25" s="23">
        <v>31666.0</v>
      </c>
    </row>
    <row r="26" ht="15.75" customHeight="1">
      <c r="A26" s="10">
        <v>96.0</v>
      </c>
      <c r="B26" s="23">
        <v>31727.0</v>
      </c>
    </row>
    <row r="27" ht="15.75" customHeight="1">
      <c r="A27" s="10">
        <v>40.0</v>
      </c>
      <c r="B27" s="23">
        <v>31766.0</v>
      </c>
    </row>
    <row r="28" ht="15.75" customHeight="1">
      <c r="A28" s="10">
        <v>24.0</v>
      </c>
      <c r="B28" s="23">
        <v>31778.0</v>
      </c>
    </row>
    <row r="29" ht="15.75" customHeight="1">
      <c r="A29" s="10">
        <v>1.0</v>
      </c>
      <c r="B29" s="23">
        <v>31820.0</v>
      </c>
    </row>
    <row r="30" ht="15.75" customHeight="1">
      <c r="A30" s="10">
        <v>63.0</v>
      </c>
      <c r="B30" s="23">
        <v>31843.0</v>
      </c>
    </row>
    <row r="31" ht="15.75" customHeight="1">
      <c r="A31" s="10">
        <v>41.0</v>
      </c>
      <c r="B31" s="23">
        <v>31847.0</v>
      </c>
    </row>
    <row r="32" ht="15.75" customHeight="1">
      <c r="A32" s="10">
        <v>92.0</v>
      </c>
      <c r="B32" s="23">
        <v>31880.0</v>
      </c>
    </row>
    <row r="33" ht="15.75" customHeight="1">
      <c r="A33" s="10">
        <v>50.0</v>
      </c>
      <c r="B33" s="23">
        <v>31889.0</v>
      </c>
    </row>
    <row r="34" ht="15.75" customHeight="1">
      <c r="A34" s="10">
        <v>77.0</v>
      </c>
      <c r="B34" s="23">
        <v>31893.0</v>
      </c>
    </row>
    <row r="35" ht="15.75" customHeight="1">
      <c r="A35" s="10">
        <v>45.0</v>
      </c>
      <c r="B35" s="23">
        <v>31921.0</v>
      </c>
    </row>
    <row r="36" ht="15.75" customHeight="1">
      <c r="A36" s="10">
        <v>55.0</v>
      </c>
      <c r="B36" s="23">
        <v>32023.0</v>
      </c>
    </row>
    <row r="37" ht="15.75" customHeight="1">
      <c r="A37" s="10">
        <v>38.0</v>
      </c>
      <c r="B37" s="23">
        <v>32102.0</v>
      </c>
    </row>
    <row r="38" ht="15.75" customHeight="1">
      <c r="A38" s="10">
        <v>89.0</v>
      </c>
      <c r="B38" s="23">
        <v>32195.0</v>
      </c>
    </row>
    <row r="39" ht="15.75" customHeight="1">
      <c r="A39" s="10">
        <v>90.0</v>
      </c>
      <c r="B39" s="23">
        <v>32202.0</v>
      </c>
    </row>
    <row r="40" ht="15.75" customHeight="1">
      <c r="A40" s="10">
        <v>85.0</v>
      </c>
      <c r="B40" s="23">
        <v>32226.0</v>
      </c>
    </row>
    <row r="41" ht="15.75" customHeight="1">
      <c r="A41" s="10">
        <v>15.0</v>
      </c>
      <c r="B41" s="23">
        <v>32282.0</v>
      </c>
    </row>
    <row r="42" ht="15.75" customHeight="1">
      <c r="A42" s="10">
        <v>88.0</v>
      </c>
      <c r="B42" s="23">
        <v>32295.0</v>
      </c>
    </row>
    <row r="43" ht="15.75" customHeight="1">
      <c r="A43" s="10">
        <v>10.0</v>
      </c>
      <c r="B43" s="23">
        <v>32300.0</v>
      </c>
    </row>
    <row r="44" ht="15.75" customHeight="1">
      <c r="A44" s="10">
        <v>72.0</v>
      </c>
      <c r="B44" s="23">
        <v>32367.0</v>
      </c>
    </row>
    <row r="45" ht="15.75" customHeight="1">
      <c r="A45" s="10">
        <v>74.0</v>
      </c>
      <c r="B45" s="23">
        <v>32538.0</v>
      </c>
    </row>
    <row r="46" ht="15.75" customHeight="1">
      <c r="A46" s="10">
        <v>22.0</v>
      </c>
      <c r="B46" s="23">
        <v>32633.0</v>
      </c>
    </row>
    <row r="47" ht="15.75" customHeight="1">
      <c r="A47" s="10">
        <v>73.0</v>
      </c>
      <c r="B47" s="23">
        <v>32654.0</v>
      </c>
    </row>
    <row r="48" ht="15.75" customHeight="1">
      <c r="A48" s="10">
        <v>4.0</v>
      </c>
      <c r="B48" s="23">
        <v>32674.0</v>
      </c>
    </row>
    <row r="49" ht="15.75" customHeight="1">
      <c r="A49" s="10">
        <v>61.0</v>
      </c>
      <c r="B49" s="23">
        <v>32692.0</v>
      </c>
    </row>
    <row r="50" ht="15.75" customHeight="1">
      <c r="A50" s="10">
        <v>62.0</v>
      </c>
      <c r="B50" s="23">
        <v>32692.0</v>
      </c>
    </row>
    <row r="51" ht="15.75" customHeight="1">
      <c r="A51" s="10">
        <v>60.0</v>
      </c>
      <c r="B51" s="23">
        <v>32701.0</v>
      </c>
    </row>
    <row r="52" ht="15.75" customHeight="1">
      <c r="A52" s="10">
        <v>2.0</v>
      </c>
      <c r="B52" s="23">
        <v>32775.0</v>
      </c>
    </row>
    <row r="53" ht="15.75" customHeight="1">
      <c r="A53" s="10">
        <v>43.0</v>
      </c>
      <c r="B53" s="23">
        <v>32842.0</v>
      </c>
    </row>
    <row r="54" ht="15.75" customHeight="1">
      <c r="A54" s="10">
        <v>29.0</v>
      </c>
      <c r="B54" s="23">
        <v>32940.0</v>
      </c>
    </row>
    <row r="55" ht="15.75" customHeight="1">
      <c r="A55" s="10">
        <v>17.0</v>
      </c>
      <c r="B55" s="23">
        <v>32975.0</v>
      </c>
    </row>
    <row r="56" ht="15.75" customHeight="1">
      <c r="A56" s="10">
        <v>47.0</v>
      </c>
      <c r="B56" s="23">
        <v>32975.0</v>
      </c>
    </row>
    <row r="57" ht="15.75" customHeight="1">
      <c r="A57" s="10">
        <v>34.0</v>
      </c>
      <c r="B57" s="23">
        <v>33045.0</v>
      </c>
    </row>
    <row r="58" ht="15.75" customHeight="1">
      <c r="A58" s="10">
        <v>7.0</v>
      </c>
      <c r="B58" s="23">
        <v>33121.0</v>
      </c>
    </row>
    <row r="59" ht="15.75" customHeight="1">
      <c r="A59" s="10">
        <v>11.0</v>
      </c>
      <c r="B59" s="23">
        <v>33163.0</v>
      </c>
    </row>
    <row r="60" ht="15.75" customHeight="1">
      <c r="A60" s="10">
        <v>18.0</v>
      </c>
      <c r="B60" s="23">
        <v>33268.0</v>
      </c>
    </row>
    <row r="61" ht="15.75" customHeight="1">
      <c r="A61" s="10">
        <v>42.0</v>
      </c>
      <c r="B61" s="23">
        <v>33268.0</v>
      </c>
    </row>
    <row r="62" ht="15.75" customHeight="1">
      <c r="A62" s="10">
        <v>86.0</v>
      </c>
      <c r="B62" s="23">
        <v>33319.0</v>
      </c>
    </row>
    <row r="63" ht="15.75" customHeight="1">
      <c r="A63" s="10">
        <v>13.0</v>
      </c>
      <c r="B63" s="23">
        <v>33325.0</v>
      </c>
    </row>
    <row r="64" ht="15.75" customHeight="1">
      <c r="A64" s="10">
        <v>8.0</v>
      </c>
      <c r="B64" s="23">
        <v>33362.0</v>
      </c>
    </row>
    <row r="65" ht="15.75" customHeight="1">
      <c r="A65" s="10">
        <v>54.0</v>
      </c>
      <c r="B65" s="23">
        <v>33371.0</v>
      </c>
    </row>
    <row r="66" ht="15.75" customHeight="1">
      <c r="A66" s="10">
        <v>36.0</v>
      </c>
      <c r="B66" s="23">
        <v>33436.0</v>
      </c>
    </row>
    <row r="67" ht="15.75" customHeight="1">
      <c r="A67" s="10">
        <v>59.0</v>
      </c>
      <c r="B67" s="23">
        <v>33478.0</v>
      </c>
    </row>
    <row r="68" ht="15.75" customHeight="1">
      <c r="A68" s="10">
        <v>68.0</v>
      </c>
      <c r="B68" s="23">
        <v>33606.0</v>
      </c>
    </row>
    <row r="69" ht="15.75" customHeight="1">
      <c r="A69" s="10">
        <v>6.0</v>
      </c>
      <c r="B69" s="23">
        <v>33610.0</v>
      </c>
    </row>
    <row r="70" ht="15.75" customHeight="1">
      <c r="A70" s="10">
        <v>30.0</v>
      </c>
      <c r="B70" s="23">
        <v>33624.0</v>
      </c>
    </row>
    <row r="71" ht="15.75" customHeight="1">
      <c r="A71" s="10">
        <v>5.0</v>
      </c>
      <c r="B71" s="23">
        <v>33670.0</v>
      </c>
    </row>
    <row r="72" ht="15.75" customHeight="1">
      <c r="A72" s="10">
        <v>53.0</v>
      </c>
      <c r="B72" s="23">
        <v>33749.0</v>
      </c>
    </row>
    <row r="73" ht="15.75" customHeight="1">
      <c r="A73" s="10">
        <v>37.0</v>
      </c>
      <c r="B73" s="23">
        <v>33750.0</v>
      </c>
    </row>
    <row r="74" ht="15.75" customHeight="1">
      <c r="A74" s="10">
        <v>16.0</v>
      </c>
      <c r="B74" s="23">
        <v>33888.0</v>
      </c>
    </row>
    <row r="75" ht="15.75" customHeight="1">
      <c r="A75" s="10">
        <v>66.0</v>
      </c>
      <c r="B75" s="23">
        <v>34118.0</v>
      </c>
    </row>
    <row r="76" ht="15.75" customHeight="1">
      <c r="A76" s="10">
        <v>67.0</v>
      </c>
      <c r="B76" s="23">
        <v>34134.0</v>
      </c>
    </row>
    <row r="77" ht="15.75" customHeight="1">
      <c r="A77" s="10">
        <v>14.0</v>
      </c>
      <c r="B77" s="23">
        <v>34165.0</v>
      </c>
    </row>
    <row r="78" ht="15.75" customHeight="1">
      <c r="A78" s="10">
        <v>51.0</v>
      </c>
      <c r="B78" s="23">
        <v>34300.0</v>
      </c>
    </row>
    <row r="79" ht="15.75" customHeight="1">
      <c r="A79" s="10">
        <v>70.0</v>
      </c>
      <c r="B79" s="23">
        <v>34337.0</v>
      </c>
    </row>
    <row r="80" ht="15.75" customHeight="1">
      <c r="A80" s="10">
        <v>23.0</v>
      </c>
      <c r="B80" s="23">
        <v>34434.0</v>
      </c>
    </row>
    <row r="81" ht="15.75" customHeight="1">
      <c r="A81" s="10">
        <v>71.0</v>
      </c>
      <c r="B81" s="23">
        <v>34447.0</v>
      </c>
    </row>
    <row r="82" ht="15.75" customHeight="1">
      <c r="A82" s="10">
        <v>3.0</v>
      </c>
      <c r="B82" s="23">
        <v>34459.0</v>
      </c>
    </row>
    <row r="83" ht="15.75" customHeight="1">
      <c r="A83" s="10">
        <v>57.0</v>
      </c>
      <c r="B83" s="23">
        <v>34508.0</v>
      </c>
    </row>
    <row r="84" ht="15.75" customHeight="1">
      <c r="A84" s="10">
        <v>20.0</v>
      </c>
      <c r="B84" s="23">
        <v>34613.0</v>
      </c>
    </row>
    <row r="85" ht="15.75" customHeight="1">
      <c r="A85" s="10">
        <v>9.0</v>
      </c>
      <c r="B85" s="23">
        <v>34703.0</v>
      </c>
    </row>
    <row r="86" ht="15.75" customHeight="1">
      <c r="A86" s="10">
        <v>64.0</v>
      </c>
      <c r="B86" s="23">
        <v>34856.0</v>
      </c>
    </row>
    <row r="87" ht="15.75" customHeight="1">
      <c r="A87" s="10">
        <v>52.0</v>
      </c>
      <c r="B87" s="23">
        <v>34880.0</v>
      </c>
    </row>
    <row r="88" ht="15.75" customHeight="1">
      <c r="A88" s="10">
        <v>56.0</v>
      </c>
      <c r="B88" s="23">
        <v>34961.0</v>
      </c>
    </row>
    <row r="89" ht="15.75" customHeight="1">
      <c r="A89" s="10">
        <v>12.0</v>
      </c>
      <c r="B89" s="23">
        <v>35031.0</v>
      </c>
    </row>
    <row r="90" ht="15.75" customHeight="1">
      <c r="A90" s="10">
        <v>65.0</v>
      </c>
      <c r="B90" s="23">
        <v>35062.0</v>
      </c>
    </row>
    <row r="91" ht="15.75" customHeight="1">
      <c r="A91" s="10">
        <v>78.0</v>
      </c>
      <c r="B91" s="23">
        <v>35164.0</v>
      </c>
    </row>
    <row r="92" ht="15.75" customHeight="1">
      <c r="A92" s="10">
        <v>58.0</v>
      </c>
      <c r="B92" s="23">
        <v>35186.0</v>
      </c>
    </row>
    <row r="93" ht="15.75" customHeight="1">
      <c r="A93" s="10">
        <v>75.0</v>
      </c>
      <c r="B93" s="23">
        <v>35418.0</v>
      </c>
    </row>
    <row r="94" ht="15.75" customHeight="1">
      <c r="A94" s="10">
        <v>81.0</v>
      </c>
      <c r="B94" s="23">
        <v>35477.0</v>
      </c>
    </row>
    <row r="95" ht="15.75" customHeight="1">
      <c r="A95" s="10">
        <v>69.0</v>
      </c>
      <c r="B95" s="23">
        <v>35618.0</v>
      </c>
    </row>
    <row r="96" ht="15.75" customHeight="1">
      <c r="A96" s="10">
        <v>93.0</v>
      </c>
      <c r="B96" s="23">
        <v>35683.0</v>
      </c>
    </row>
    <row r="97" ht="15.75" customHeight="1">
      <c r="A97" s="13">
        <v>49.0</v>
      </c>
      <c r="B97" s="24">
        <v>36167.0</v>
      </c>
    </row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11" width="8.71"/>
  </cols>
  <sheetData>
    <row r="1">
      <c r="A1" s="7" t="s">
        <v>18</v>
      </c>
      <c r="B1" s="8" t="s">
        <v>26</v>
      </c>
    </row>
    <row r="2">
      <c r="A2" s="10">
        <v>24.0</v>
      </c>
      <c r="B2" s="11" t="s">
        <v>9</v>
      </c>
    </row>
    <row r="3">
      <c r="A3" s="10">
        <v>25.0</v>
      </c>
      <c r="B3" s="11" t="s">
        <v>9</v>
      </c>
    </row>
    <row r="4">
      <c r="A4" s="10">
        <v>26.0</v>
      </c>
      <c r="B4" s="11" t="s">
        <v>9</v>
      </c>
    </row>
    <row r="5">
      <c r="A5" s="10">
        <v>27.0</v>
      </c>
      <c r="B5" s="11" t="s">
        <v>9</v>
      </c>
    </row>
    <row r="6">
      <c r="A6" s="10">
        <v>28.0</v>
      </c>
      <c r="B6" s="11" t="s">
        <v>9</v>
      </c>
    </row>
    <row r="7">
      <c r="A7" s="10">
        <v>29.0</v>
      </c>
      <c r="B7" s="11" t="s">
        <v>9</v>
      </c>
    </row>
    <row r="8">
      <c r="A8" s="10">
        <v>30.0</v>
      </c>
      <c r="B8" s="11" t="s">
        <v>9</v>
      </c>
    </row>
    <row r="9">
      <c r="A9" s="10">
        <v>31.0</v>
      </c>
      <c r="B9" s="11" t="s">
        <v>9</v>
      </c>
    </row>
    <row r="10">
      <c r="A10" s="10">
        <v>32.0</v>
      </c>
      <c r="B10" s="11" t="s">
        <v>9</v>
      </c>
    </row>
    <row r="11">
      <c r="A11" s="10">
        <v>33.0</v>
      </c>
      <c r="B11" s="11" t="s">
        <v>9</v>
      </c>
    </row>
    <row r="12">
      <c r="A12" s="10">
        <v>34.0</v>
      </c>
      <c r="B12" s="11" t="s">
        <v>9</v>
      </c>
    </row>
    <row r="13">
      <c r="A13" s="10">
        <v>35.0</v>
      </c>
      <c r="B13" s="11" t="s">
        <v>9</v>
      </c>
    </row>
    <row r="14">
      <c r="A14" s="10">
        <v>36.0</v>
      </c>
      <c r="B14" s="11" t="s">
        <v>9</v>
      </c>
    </row>
    <row r="15">
      <c r="A15" s="10">
        <v>37.0</v>
      </c>
      <c r="B15" s="11" t="s">
        <v>9</v>
      </c>
    </row>
    <row r="16">
      <c r="A16" s="10">
        <v>38.0</v>
      </c>
      <c r="B16" s="11" t="s">
        <v>9</v>
      </c>
    </row>
    <row r="17">
      <c r="A17" s="10">
        <v>39.0</v>
      </c>
      <c r="B17" s="11" t="s">
        <v>9</v>
      </c>
    </row>
    <row r="18">
      <c r="A18" s="10">
        <v>40.0</v>
      </c>
      <c r="B18" s="11" t="s">
        <v>9</v>
      </c>
    </row>
    <row r="19">
      <c r="A19" s="10">
        <v>41.0</v>
      </c>
      <c r="B19" s="11" t="s">
        <v>9</v>
      </c>
    </row>
    <row r="20">
      <c r="A20" s="10">
        <v>42.0</v>
      </c>
      <c r="B20" s="11" t="s">
        <v>9</v>
      </c>
    </row>
    <row r="21" ht="15.75" customHeight="1">
      <c r="A21" s="10">
        <v>43.0</v>
      </c>
      <c r="B21" s="11" t="s">
        <v>9</v>
      </c>
    </row>
    <row r="22" ht="15.75" customHeight="1">
      <c r="A22" s="10">
        <v>44.0</v>
      </c>
      <c r="B22" s="11" t="s">
        <v>9</v>
      </c>
    </row>
    <row r="23" ht="15.75" customHeight="1">
      <c r="A23" s="10">
        <v>45.0</v>
      </c>
      <c r="B23" s="11" t="s">
        <v>9</v>
      </c>
    </row>
    <row r="24" ht="15.75" customHeight="1">
      <c r="A24" s="10">
        <v>46.0</v>
      </c>
      <c r="B24" s="11" t="s">
        <v>9</v>
      </c>
    </row>
    <row r="25" ht="15.75" customHeight="1">
      <c r="A25" s="10">
        <v>47.0</v>
      </c>
      <c r="B25" s="11" t="s">
        <v>9</v>
      </c>
    </row>
    <row r="26" ht="15.75" customHeight="1">
      <c r="A26" s="10">
        <v>48.0</v>
      </c>
      <c r="B26" s="11" t="s">
        <v>9</v>
      </c>
    </row>
    <row r="27" ht="15.75" customHeight="1">
      <c r="A27" s="10">
        <v>72.0</v>
      </c>
      <c r="B27" s="11" t="s">
        <v>9</v>
      </c>
    </row>
    <row r="28" ht="15.75" customHeight="1">
      <c r="A28" s="10">
        <v>73.0</v>
      </c>
      <c r="B28" s="11" t="s">
        <v>9</v>
      </c>
    </row>
    <row r="29" ht="15.75" customHeight="1">
      <c r="A29" s="10">
        <v>74.0</v>
      </c>
      <c r="B29" s="11" t="s">
        <v>9</v>
      </c>
    </row>
    <row r="30" ht="15.75" customHeight="1">
      <c r="A30" s="10">
        <v>75.0</v>
      </c>
      <c r="B30" s="11" t="s">
        <v>9</v>
      </c>
    </row>
    <row r="31" ht="15.75" customHeight="1">
      <c r="A31" s="10">
        <v>76.0</v>
      </c>
      <c r="B31" s="11" t="s">
        <v>9</v>
      </c>
    </row>
    <row r="32" ht="15.75" customHeight="1">
      <c r="A32" s="10">
        <v>77.0</v>
      </c>
      <c r="B32" s="11" t="s">
        <v>9</v>
      </c>
    </row>
    <row r="33" ht="15.75" customHeight="1">
      <c r="A33" s="10">
        <v>78.0</v>
      </c>
      <c r="B33" s="11" t="s">
        <v>9</v>
      </c>
    </row>
    <row r="34" ht="15.75" customHeight="1">
      <c r="A34" s="10">
        <v>79.0</v>
      </c>
      <c r="B34" s="11" t="s">
        <v>9</v>
      </c>
    </row>
    <row r="35" ht="15.75" customHeight="1">
      <c r="A35" s="10">
        <v>80.0</v>
      </c>
      <c r="B35" s="11" t="s">
        <v>9</v>
      </c>
    </row>
    <row r="36" ht="15.75" customHeight="1">
      <c r="A36" s="10">
        <v>81.0</v>
      </c>
      <c r="B36" s="11" t="s">
        <v>9</v>
      </c>
    </row>
    <row r="37" ht="15.75" customHeight="1">
      <c r="A37" s="10">
        <v>82.0</v>
      </c>
      <c r="B37" s="11" t="s">
        <v>9</v>
      </c>
    </row>
    <row r="38" ht="15.75" customHeight="1">
      <c r="A38" s="10">
        <v>83.0</v>
      </c>
      <c r="B38" s="11" t="s">
        <v>9</v>
      </c>
    </row>
    <row r="39" ht="15.75" customHeight="1">
      <c r="A39" s="10">
        <v>84.0</v>
      </c>
      <c r="B39" s="11" t="s">
        <v>9</v>
      </c>
    </row>
    <row r="40" ht="15.75" customHeight="1">
      <c r="A40" s="10">
        <v>85.0</v>
      </c>
      <c r="B40" s="11" t="s">
        <v>9</v>
      </c>
    </row>
    <row r="41" ht="15.75" customHeight="1">
      <c r="A41" s="10">
        <v>86.0</v>
      </c>
      <c r="B41" s="11" t="s">
        <v>9</v>
      </c>
    </row>
    <row r="42" ht="15.75" customHeight="1">
      <c r="A42" s="10">
        <v>87.0</v>
      </c>
      <c r="B42" s="11" t="s">
        <v>9</v>
      </c>
    </row>
    <row r="43" ht="15.75" customHeight="1">
      <c r="A43" s="10">
        <v>88.0</v>
      </c>
      <c r="B43" s="11" t="s">
        <v>9</v>
      </c>
    </row>
    <row r="44" ht="15.75" customHeight="1">
      <c r="A44" s="10">
        <v>89.0</v>
      </c>
      <c r="B44" s="11" t="s">
        <v>9</v>
      </c>
    </row>
    <row r="45" ht="15.75" customHeight="1">
      <c r="A45" s="10">
        <v>90.0</v>
      </c>
      <c r="B45" s="11" t="s">
        <v>9</v>
      </c>
    </row>
    <row r="46" ht="15.75" customHeight="1">
      <c r="A46" s="10">
        <v>91.0</v>
      </c>
      <c r="B46" s="11" t="s">
        <v>9</v>
      </c>
    </row>
    <row r="47" ht="15.75" customHeight="1">
      <c r="A47" s="10">
        <v>92.0</v>
      </c>
      <c r="B47" s="11" t="s">
        <v>9</v>
      </c>
    </row>
    <row r="48" ht="15.75" customHeight="1">
      <c r="A48" s="10">
        <v>93.0</v>
      </c>
      <c r="B48" s="11" t="s">
        <v>9</v>
      </c>
    </row>
    <row r="49" ht="15.75" customHeight="1">
      <c r="A49" s="10">
        <v>94.0</v>
      </c>
      <c r="B49" s="11" t="s">
        <v>9</v>
      </c>
    </row>
    <row r="50" ht="15.75" customHeight="1">
      <c r="A50" s="10">
        <v>95.0</v>
      </c>
      <c r="B50" s="11" t="s">
        <v>9</v>
      </c>
    </row>
    <row r="51" ht="15.75" customHeight="1">
      <c r="A51" s="10">
        <v>96.0</v>
      </c>
      <c r="B51" s="11" t="s">
        <v>9</v>
      </c>
    </row>
    <row r="52" ht="15.75" customHeight="1">
      <c r="A52" s="10">
        <v>1.0</v>
      </c>
      <c r="B52" s="11" t="s">
        <v>14</v>
      </c>
    </row>
    <row r="53" ht="15.75" customHeight="1">
      <c r="A53" s="10">
        <v>2.0</v>
      </c>
      <c r="B53" s="11" t="s">
        <v>14</v>
      </c>
    </row>
    <row r="54" ht="15.75" customHeight="1">
      <c r="A54" s="10">
        <v>3.0</v>
      </c>
      <c r="B54" s="11" t="s">
        <v>14</v>
      </c>
    </row>
    <row r="55" ht="15.75" customHeight="1">
      <c r="A55" s="10">
        <v>4.0</v>
      </c>
      <c r="B55" s="11" t="s">
        <v>14</v>
      </c>
    </row>
    <row r="56" ht="15.75" customHeight="1">
      <c r="A56" s="10">
        <v>5.0</v>
      </c>
      <c r="B56" s="11" t="s">
        <v>14</v>
      </c>
    </row>
    <row r="57" ht="15.75" customHeight="1">
      <c r="A57" s="10">
        <v>6.0</v>
      </c>
      <c r="B57" s="11" t="s">
        <v>14</v>
      </c>
    </row>
    <row r="58" ht="15.75" customHeight="1">
      <c r="A58" s="10">
        <v>7.0</v>
      </c>
      <c r="B58" s="11" t="s">
        <v>14</v>
      </c>
    </row>
    <row r="59" ht="15.75" customHeight="1">
      <c r="A59" s="10">
        <v>8.0</v>
      </c>
      <c r="B59" s="11" t="s">
        <v>14</v>
      </c>
    </row>
    <row r="60" ht="15.75" customHeight="1">
      <c r="A60" s="10">
        <v>9.0</v>
      </c>
      <c r="B60" s="11" t="s">
        <v>14</v>
      </c>
    </row>
    <row r="61" ht="15.75" customHeight="1">
      <c r="A61" s="10">
        <v>10.0</v>
      </c>
      <c r="B61" s="11" t="s">
        <v>14</v>
      </c>
    </row>
    <row r="62" ht="15.75" customHeight="1">
      <c r="A62" s="10">
        <v>11.0</v>
      </c>
      <c r="B62" s="11" t="s">
        <v>14</v>
      </c>
    </row>
    <row r="63" ht="15.75" customHeight="1">
      <c r="A63" s="10">
        <v>12.0</v>
      </c>
      <c r="B63" s="11" t="s">
        <v>14</v>
      </c>
    </row>
    <row r="64" ht="15.75" customHeight="1">
      <c r="A64" s="10">
        <v>13.0</v>
      </c>
      <c r="B64" s="11" t="s">
        <v>14</v>
      </c>
    </row>
    <row r="65" ht="15.75" customHeight="1">
      <c r="A65" s="10">
        <v>14.0</v>
      </c>
      <c r="B65" s="11" t="s">
        <v>14</v>
      </c>
    </row>
    <row r="66" ht="15.75" customHeight="1">
      <c r="A66" s="10">
        <v>15.0</v>
      </c>
      <c r="B66" s="11" t="s">
        <v>14</v>
      </c>
    </row>
    <row r="67" ht="15.75" customHeight="1">
      <c r="A67" s="10">
        <v>16.0</v>
      </c>
      <c r="B67" s="11" t="s">
        <v>14</v>
      </c>
    </row>
    <row r="68" ht="15.75" customHeight="1">
      <c r="A68" s="10">
        <v>17.0</v>
      </c>
      <c r="B68" s="11" t="s">
        <v>14</v>
      </c>
    </row>
    <row r="69" ht="15.75" customHeight="1">
      <c r="A69" s="10">
        <v>18.0</v>
      </c>
      <c r="B69" s="11" t="s">
        <v>14</v>
      </c>
    </row>
    <row r="70" ht="15.75" customHeight="1">
      <c r="A70" s="10">
        <v>19.0</v>
      </c>
      <c r="B70" s="11" t="s">
        <v>14</v>
      </c>
    </row>
    <row r="71" ht="15.75" customHeight="1">
      <c r="A71" s="10">
        <v>20.0</v>
      </c>
      <c r="B71" s="11" t="s">
        <v>14</v>
      </c>
    </row>
    <row r="72" ht="15.75" customHeight="1">
      <c r="A72" s="10">
        <v>21.0</v>
      </c>
      <c r="B72" s="11" t="s">
        <v>14</v>
      </c>
    </row>
    <row r="73" ht="15.75" customHeight="1">
      <c r="A73" s="10">
        <v>22.0</v>
      </c>
      <c r="B73" s="11" t="s">
        <v>14</v>
      </c>
    </row>
    <row r="74" ht="15.75" customHeight="1">
      <c r="A74" s="10">
        <v>23.0</v>
      </c>
      <c r="B74" s="11" t="s">
        <v>14</v>
      </c>
    </row>
    <row r="75" ht="15.75" customHeight="1">
      <c r="A75" s="10">
        <v>49.0</v>
      </c>
      <c r="B75" s="11" t="s">
        <v>14</v>
      </c>
    </row>
    <row r="76" ht="15.75" customHeight="1">
      <c r="A76" s="10">
        <v>50.0</v>
      </c>
      <c r="B76" s="11" t="s">
        <v>14</v>
      </c>
    </row>
    <row r="77" ht="15.75" customHeight="1">
      <c r="A77" s="10">
        <v>51.0</v>
      </c>
      <c r="B77" s="11" t="s">
        <v>14</v>
      </c>
    </row>
    <row r="78" ht="15.75" customHeight="1">
      <c r="A78" s="10">
        <v>52.0</v>
      </c>
      <c r="B78" s="11" t="s">
        <v>14</v>
      </c>
    </row>
    <row r="79" ht="15.75" customHeight="1">
      <c r="A79" s="10">
        <v>53.0</v>
      </c>
      <c r="B79" s="11" t="s">
        <v>14</v>
      </c>
    </row>
    <row r="80" ht="15.75" customHeight="1">
      <c r="A80" s="10">
        <v>54.0</v>
      </c>
      <c r="B80" s="11" t="s">
        <v>14</v>
      </c>
    </row>
    <row r="81" ht="15.75" customHeight="1">
      <c r="A81" s="10">
        <v>55.0</v>
      </c>
      <c r="B81" s="11" t="s">
        <v>14</v>
      </c>
    </row>
    <row r="82" ht="15.75" customHeight="1">
      <c r="A82" s="10">
        <v>56.0</v>
      </c>
      <c r="B82" s="11" t="s">
        <v>14</v>
      </c>
    </row>
    <row r="83" ht="15.75" customHeight="1">
      <c r="A83" s="10">
        <v>57.0</v>
      </c>
      <c r="B83" s="11" t="s">
        <v>14</v>
      </c>
    </row>
    <row r="84" ht="15.75" customHeight="1">
      <c r="A84" s="10">
        <v>58.0</v>
      </c>
      <c r="B84" s="11" t="s">
        <v>14</v>
      </c>
    </row>
    <row r="85" ht="15.75" customHeight="1">
      <c r="A85" s="10">
        <v>59.0</v>
      </c>
      <c r="B85" s="11" t="s">
        <v>14</v>
      </c>
    </row>
    <row r="86" ht="15.75" customHeight="1">
      <c r="A86" s="10">
        <v>60.0</v>
      </c>
      <c r="B86" s="11" t="s">
        <v>14</v>
      </c>
    </row>
    <row r="87" ht="15.75" customHeight="1">
      <c r="A87" s="10">
        <v>61.0</v>
      </c>
      <c r="B87" s="11" t="s">
        <v>14</v>
      </c>
    </row>
    <row r="88" ht="15.75" customHeight="1">
      <c r="A88" s="10">
        <v>62.0</v>
      </c>
      <c r="B88" s="11" t="s">
        <v>14</v>
      </c>
    </row>
    <row r="89" ht="15.75" customHeight="1">
      <c r="A89" s="10">
        <v>63.0</v>
      </c>
      <c r="B89" s="11" t="s">
        <v>14</v>
      </c>
    </row>
    <row r="90" ht="15.75" customHeight="1">
      <c r="A90" s="10">
        <v>64.0</v>
      </c>
      <c r="B90" s="11" t="s">
        <v>14</v>
      </c>
    </row>
    <row r="91" ht="15.75" customHeight="1">
      <c r="A91" s="10">
        <v>65.0</v>
      </c>
      <c r="B91" s="11" t="s">
        <v>14</v>
      </c>
    </row>
    <row r="92" ht="15.75" customHeight="1">
      <c r="A92" s="10">
        <v>66.0</v>
      </c>
      <c r="B92" s="11" t="s">
        <v>14</v>
      </c>
    </row>
    <row r="93" ht="15.75" customHeight="1">
      <c r="A93" s="10">
        <v>67.0</v>
      </c>
      <c r="B93" s="11" t="s">
        <v>14</v>
      </c>
    </row>
    <row r="94" ht="15.75" customHeight="1">
      <c r="A94" s="10">
        <v>68.0</v>
      </c>
      <c r="B94" s="11" t="s">
        <v>14</v>
      </c>
    </row>
    <row r="95" ht="15.75" customHeight="1">
      <c r="A95" s="10">
        <v>69.0</v>
      </c>
      <c r="B95" s="11" t="s">
        <v>14</v>
      </c>
    </row>
    <row r="96" ht="15.75" customHeight="1">
      <c r="A96" s="10">
        <v>70.0</v>
      </c>
      <c r="B96" s="11" t="s">
        <v>14</v>
      </c>
    </row>
    <row r="97" ht="15.75" customHeight="1">
      <c r="A97" s="13">
        <v>71.0</v>
      </c>
      <c r="B97" s="14" t="s">
        <v>14</v>
      </c>
    </row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6.43"/>
    <col customWidth="1" min="3" max="11" width="8.71"/>
  </cols>
  <sheetData>
    <row r="1">
      <c r="A1" s="5"/>
    </row>
    <row r="3">
      <c r="A3" s="5"/>
    </row>
    <row r="4"/>
    <row r="5"/>
    <row r="6"/>
    <row r="7"/>
    <row r="8"/>
    <row r="9"/>
    <row r="10"/>
    <row r="11"/>
    <row r="12"/>
    <row r="13"/>
    <row r="17">
      <c r="B17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0"/>
    <col customWidth="1" min="3" max="3" width="20.0"/>
    <col customWidth="1" min="4" max="4" width="15.57"/>
    <col customWidth="1" min="5" max="5" width="8.71"/>
    <col customWidth="1" min="6" max="6" width="11.86"/>
    <col customWidth="1" min="7" max="7" width="12.14"/>
    <col customWidth="1" min="8" max="16" width="8.71"/>
    <col customWidth="1" min="17" max="17" width="9.71"/>
  </cols>
  <sheetData>
    <row r="1">
      <c r="A1" s="7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I1" s="9" t="s">
        <v>26</v>
      </c>
      <c r="K1" s="9" t="s">
        <v>27</v>
      </c>
    </row>
    <row r="2">
      <c r="A2" s="10">
        <v>68.0</v>
      </c>
      <c r="B2" s="11" t="s">
        <v>28</v>
      </c>
      <c r="C2" s="11" t="s">
        <v>29</v>
      </c>
      <c r="D2" t="str">
        <f>VLOOKUP(A2,'Home Town'!A:B,2,0)</f>
        <v>Delafield</v>
      </c>
      <c r="E2" t="str">
        <f>VLOOKUP(D3,Country!A:B,2,0)</f>
        <v>USA</v>
      </c>
      <c r="F2" s="12" t="str">
        <f>VLOOKUP(A2,DOB!A:B,2,0)</f>
        <v>1/3/1992</v>
      </c>
      <c r="G2" s="12" t="str">
        <f t="shared" ref="G2:G97" si="1">TODAY()</f>
        <v>7/27/2023</v>
      </c>
      <c r="H2" t="str">
        <f t="shared" ref="H2:H97" si="2">TRUNC((G2-F2)/365.25)</f>
        <v>31</v>
      </c>
      <c r="I2" t="str">
        <f>VLOOKUP(A2,Gender!A:B,2,0)</f>
        <v>Women</v>
      </c>
      <c r="K2" t="str">
        <f t="shared" ref="K2:K97" si="3">AND(I:I="Women",E:E="USA",H:H&gt;40)</f>
        <v>FALSE</v>
      </c>
      <c r="Q2" s="12"/>
    </row>
    <row r="3">
      <c r="A3" s="10">
        <v>59.0</v>
      </c>
      <c r="B3" s="11" t="s">
        <v>30</v>
      </c>
      <c r="C3" s="11" t="s">
        <v>31</v>
      </c>
      <c r="D3" t="str">
        <f>VLOOKUP(A3,'Home Town'!A:B,2,0)</f>
        <v>Madison</v>
      </c>
      <c r="E3" t="str">
        <f>VLOOKUP(D3,Country!A:B,2,0)</f>
        <v>USA</v>
      </c>
      <c r="F3" s="12" t="str">
        <f>VLOOKUP(A3,DOB!A:B,2,0)</f>
        <v>8/28/1991</v>
      </c>
      <c r="G3" s="12" t="str">
        <f t="shared" si="1"/>
        <v>7/27/2023</v>
      </c>
      <c r="H3" t="str">
        <f t="shared" si="2"/>
        <v>31</v>
      </c>
      <c r="I3" t="str">
        <f>VLOOKUP(A3,Gender!A:B,2,0)</f>
        <v>Women</v>
      </c>
      <c r="K3" t="str">
        <f t="shared" si="3"/>
        <v>FALSE</v>
      </c>
    </row>
    <row r="4">
      <c r="A4" s="10">
        <v>66.0</v>
      </c>
      <c r="B4" s="11" t="s">
        <v>30</v>
      </c>
      <c r="C4" s="11" t="s">
        <v>32</v>
      </c>
      <c r="D4" t="str">
        <f>VLOOKUP(A4,'Home Town'!A:B,2,0)</f>
        <v>Montpelier</v>
      </c>
      <c r="E4" t="str">
        <f>VLOOKUP(D4,Country!A:B,2,0)</f>
        <v>USA</v>
      </c>
      <c r="F4" s="12" t="str">
        <f>VLOOKUP(A4,DOB!A:B,2,0)</f>
        <v>5/29/1993</v>
      </c>
      <c r="G4" s="12" t="str">
        <f t="shared" si="1"/>
        <v>7/27/2023</v>
      </c>
      <c r="H4" t="str">
        <f t="shared" si="2"/>
        <v>30</v>
      </c>
      <c r="I4" t="str">
        <f>VLOOKUP(A4,Gender!A:B,2,0)</f>
        <v>Women</v>
      </c>
      <c r="K4" t="str">
        <f t="shared" si="3"/>
        <v>FALSE</v>
      </c>
    </row>
    <row r="5">
      <c r="A5" s="10">
        <v>32.0</v>
      </c>
      <c r="B5" s="11" t="s">
        <v>33</v>
      </c>
      <c r="C5" s="11" t="s">
        <v>34</v>
      </c>
      <c r="D5" t="str">
        <f>VLOOKUP(A5,'Home Town'!A:B,2,0)</f>
        <v>Vernon</v>
      </c>
      <c r="E5" t="str">
        <f>VLOOKUP(D5,Country!A:B,2,0)</f>
        <v>Canada</v>
      </c>
      <c r="F5" s="12" t="str">
        <f>VLOOKUP(A5,DOB!A:B,2,0)</f>
        <v>1/2/1983</v>
      </c>
      <c r="G5" s="12" t="str">
        <f t="shared" si="1"/>
        <v>7/27/2023</v>
      </c>
      <c r="H5" t="str">
        <f t="shared" si="2"/>
        <v>40</v>
      </c>
      <c r="I5" t="str">
        <f>VLOOKUP(A5,Gender!A:B,2,0)</f>
        <v>Men</v>
      </c>
      <c r="K5" t="str">
        <f t="shared" si="3"/>
        <v>FALSE</v>
      </c>
    </row>
    <row r="6">
      <c r="A6" s="10">
        <v>23.0</v>
      </c>
      <c r="B6" s="11" t="s">
        <v>35</v>
      </c>
      <c r="C6" s="11" t="s">
        <v>36</v>
      </c>
      <c r="D6" t="str">
        <f>VLOOKUP(A6,'Home Town'!A:B,2,0)</f>
        <v>La Malbaie</v>
      </c>
      <c r="E6" t="str">
        <f>VLOOKUP(D6,Country!A:B,2,0)</f>
        <v>Canada</v>
      </c>
      <c r="F6" s="12" t="str">
        <f>VLOOKUP(A6,DOB!A:B,2,0)</f>
        <v>4/10/1994</v>
      </c>
      <c r="G6" s="12" t="str">
        <f t="shared" si="1"/>
        <v>7/27/2023</v>
      </c>
      <c r="H6" t="str">
        <f t="shared" si="2"/>
        <v>29</v>
      </c>
      <c r="I6" t="str">
        <f>VLOOKUP(A6,Gender!A:B,2,0)</f>
        <v>Women</v>
      </c>
      <c r="K6" t="str">
        <f t="shared" si="3"/>
        <v>FALSE</v>
      </c>
    </row>
    <row r="7">
      <c r="A7" s="10">
        <v>7.0</v>
      </c>
      <c r="B7" s="11" t="s">
        <v>37</v>
      </c>
      <c r="C7" s="11" t="s">
        <v>38</v>
      </c>
      <c r="D7" t="str">
        <f>VLOOKUP(A7,'Home Town'!A:B,2,0)</f>
        <v>St. Anne</v>
      </c>
      <c r="E7" t="str">
        <f>VLOOKUP(D7,Country!A:B,2,0)</f>
        <v>Canada</v>
      </c>
      <c r="F7" s="12" t="str">
        <f>VLOOKUP(A7,DOB!A:B,2,0)</f>
        <v>9/5/1990</v>
      </c>
      <c r="G7" s="12" t="str">
        <f t="shared" si="1"/>
        <v>7/27/2023</v>
      </c>
      <c r="H7" t="str">
        <f t="shared" si="2"/>
        <v>32</v>
      </c>
      <c r="I7" t="str">
        <f>VLOOKUP(A7,Gender!A:B,2,0)</f>
        <v>Women</v>
      </c>
      <c r="K7" t="str">
        <f t="shared" si="3"/>
        <v>FALSE</v>
      </c>
    </row>
    <row r="8">
      <c r="A8" s="10">
        <v>46.0</v>
      </c>
      <c r="B8" s="11" t="s">
        <v>39</v>
      </c>
      <c r="C8" s="11" t="s">
        <v>40</v>
      </c>
      <c r="D8" t="str">
        <f>VLOOKUP(A8,'Home Town'!A:B,2,0)</f>
        <v>Spruce Grove</v>
      </c>
      <c r="E8" t="str">
        <f>VLOOKUP(D8,Country!A:B,2,0)</f>
        <v>Canada</v>
      </c>
      <c r="F8" s="12" t="str">
        <f>VLOOKUP(A8,DOB!A:B,2,0)</f>
        <v>9/11/1986</v>
      </c>
      <c r="G8" s="12" t="str">
        <f t="shared" si="1"/>
        <v>7/27/2023</v>
      </c>
      <c r="H8" t="str">
        <f t="shared" si="2"/>
        <v>36</v>
      </c>
      <c r="I8" t="str">
        <f>VLOOKUP(A8,Gender!A:B,2,0)</f>
        <v>Men</v>
      </c>
      <c r="K8" t="str">
        <f t="shared" si="3"/>
        <v>FALSE</v>
      </c>
    </row>
    <row r="9">
      <c r="A9" s="10">
        <v>14.0</v>
      </c>
      <c r="B9" s="11" t="s">
        <v>41</v>
      </c>
      <c r="C9" s="11" t="s">
        <v>42</v>
      </c>
      <c r="D9" t="str">
        <f>VLOOKUP(A9,'Home Town'!A:B,2,0)</f>
        <v>Stellarton</v>
      </c>
      <c r="E9" t="str">
        <f>VLOOKUP(D9,Country!A:B,2,0)</f>
        <v>Canada</v>
      </c>
      <c r="F9" s="12" t="str">
        <f>VLOOKUP(A9,DOB!A:B,2,0)</f>
        <v>7/15/1993</v>
      </c>
      <c r="G9" s="12" t="str">
        <f t="shared" si="1"/>
        <v>7/27/2023</v>
      </c>
      <c r="H9" t="str">
        <f t="shared" si="2"/>
        <v>30</v>
      </c>
      <c r="I9" t="str">
        <f>VLOOKUP(A9,Gender!A:B,2,0)</f>
        <v>Women</v>
      </c>
      <c r="K9" t="str">
        <f t="shared" si="3"/>
        <v>FALSE</v>
      </c>
    </row>
    <row r="10">
      <c r="A10" s="10">
        <v>77.0</v>
      </c>
      <c r="B10" s="11" t="s">
        <v>43</v>
      </c>
      <c r="C10" s="11" t="s">
        <v>44</v>
      </c>
      <c r="D10" t="str">
        <f>VLOOKUP(A10,'Home Town'!A:B,2,0)</f>
        <v>Marlborough</v>
      </c>
      <c r="E10" t="str">
        <f>VLOOKUP(D10,Country!A:B,2,0)</f>
        <v>USA</v>
      </c>
      <c r="F10" s="12" t="str">
        <f>VLOOKUP(A10,DOB!A:B,2,0)</f>
        <v>4/26/1987</v>
      </c>
      <c r="G10" s="12" t="str">
        <f t="shared" si="1"/>
        <v>7/27/2023</v>
      </c>
      <c r="H10" t="str">
        <f t="shared" si="2"/>
        <v>36</v>
      </c>
      <c r="I10" t="str">
        <f>VLOOKUP(A10,Gender!A:B,2,0)</f>
        <v>Men</v>
      </c>
      <c r="K10" t="str">
        <f t="shared" si="3"/>
        <v>FALSE</v>
      </c>
    </row>
    <row r="11">
      <c r="A11" s="10">
        <v>90.0</v>
      </c>
      <c r="B11" s="11" t="s">
        <v>43</v>
      </c>
      <c r="C11" s="11" t="s">
        <v>45</v>
      </c>
      <c r="D11" t="str">
        <f>VLOOKUP(A11,'Home Town'!A:B,2,0)</f>
        <v>Wilmington</v>
      </c>
      <c r="E11" t="str">
        <f>VLOOKUP(D11,Country!A:B,2,0)</f>
        <v>USA</v>
      </c>
      <c r="F11" s="12" t="str">
        <f>VLOOKUP(A11,DOB!A:B,2,0)</f>
        <v>2/29/1988</v>
      </c>
      <c r="G11" s="12" t="str">
        <f t="shared" si="1"/>
        <v>7/27/2023</v>
      </c>
      <c r="H11" t="str">
        <f t="shared" si="2"/>
        <v>35</v>
      </c>
      <c r="I11" t="str">
        <f>VLOOKUP(A11,Gender!A:B,2,0)</f>
        <v>Men</v>
      </c>
      <c r="K11" t="str">
        <f t="shared" si="3"/>
        <v>FALSE</v>
      </c>
    </row>
    <row r="12">
      <c r="A12" s="10">
        <v>29.0</v>
      </c>
      <c r="B12" s="11" t="s">
        <v>46</v>
      </c>
      <c r="C12" s="11" t="s">
        <v>47</v>
      </c>
      <c r="D12" t="str">
        <f>VLOOKUP(A12,'Home Town'!A:B,2,0)</f>
        <v>Calgary</v>
      </c>
      <c r="E12" t="str">
        <f>VLOOKUP(D12,Country!A:B,2,0)</f>
        <v>Canada</v>
      </c>
      <c r="F12" s="12" t="str">
        <f>VLOOKUP(A12,DOB!A:B,2,0)</f>
        <v>3/8/1990</v>
      </c>
      <c r="G12" s="12" t="str">
        <f t="shared" si="1"/>
        <v>7/27/2023</v>
      </c>
      <c r="H12" t="str">
        <f t="shared" si="2"/>
        <v>33</v>
      </c>
      <c r="I12" t="str">
        <f>VLOOKUP(A12,Gender!A:B,2,0)</f>
        <v>Men</v>
      </c>
      <c r="K12" t="str">
        <f t="shared" si="3"/>
        <v>FALSE</v>
      </c>
    </row>
    <row r="13">
      <c r="A13" s="10">
        <v>86.0</v>
      </c>
      <c r="B13" s="11" t="s">
        <v>46</v>
      </c>
      <c r="C13" s="11" t="s">
        <v>48</v>
      </c>
      <c r="D13" t="str">
        <f>VLOOKUP(A13,'Home Town'!A:B,2,0)</f>
        <v>Winter Park</v>
      </c>
      <c r="E13" t="str">
        <f>VLOOKUP(D13,Country!A:B,2,0)</f>
        <v>USA</v>
      </c>
      <c r="F13" s="12" t="str">
        <f>VLOOKUP(A13,DOB!A:B,2,0)</f>
        <v>3/22/1991</v>
      </c>
      <c r="G13" s="12" t="str">
        <f t="shared" si="1"/>
        <v>7/27/2023</v>
      </c>
      <c r="H13" t="str">
        <f t="shared" si="2"/>
        <v>32</v>
      </c>
      <c r="I13" t="str">
        <f>VLOOKUP(A13,Gender!A:B,2,0)</f>
        <v>Men</v>
      </c>
      <c r="K13" t="str">
        <f t="shared" si="3"/>
        <v>FALSE</v>
      </c>
    </row>
    <row r="14">
      <c r="A14" s="10">
        <v>80.0</v>
      </c>
      <c r="B14" s="11" t="s">
        <v>49</v>
      </c>
      <c r="C14" s="11" t="s">
        <v>50</v>
      </c>
      <c r="D14" t="str">
        <f>VLOOKUP(A14,'Home Town'!A:B,2,0)</f>
        <v>Rochester</v>
      </c>
      <c r="E14" t="str">
        <f>VLOOKUP(D14,Country!A:B,2,0)</f>
        <v>USA</v>
      </c>
      <c r="F14" s="12" t="str">
        <f>VLOOKUP(A14,DOB!A:B,2,0)</f>
        <v>1/18/1979</v>
      </c>
      <c r="G14" s="12" t="str">
        <f t="shared" si="1"/>
        <v>7/27/2023</v>
      </c>
      <c r="H14" t="str">
        <f t="shared" si="2"/>
        <v>44</v>
      </c>
      <c r="I14" t="str">
        <f>VLOOKUP(A14,Gender!A:B,2,0)</f>
        <v>Men</v>
      </c>
      <c r="K14" t="str">
        <f t="shared" si="3"/>
        <v>FALSE</v>
      </c>
    </row>
    <row r="15">
      <c r="A15" s="10">
        <v>88.0</v>
      </c>
      <c r="B15" s="11" t="s">
        <v>49</v>
      </c>
      <c r="C15" s="11" t="s">
        <v>51</v>
      </c>
      <c r="D15" t="str">
        <f>VLOOKUP(A15,'Home Town'!A:B,2,0)</f>
        <v>Yardley</v>
      </c>
      <c r="E15" t="str">
        <f>VLOOKUP(D15,Country!A:B,2,0)</f>
        <v>USA</v>
      </c>
      <c r="F15" s="12" t="str">
        <f>VLOOKUP(A15,DOB!A:B,2,0)</f>
        <v>6/1/1988</v>
      </c>
      <c r="G15" s="12" t="str">
        <f t="shared" si="1"/>
        <v>7/27/2023</v>
      </c>
      <c r="H15" t="str">
        <f t="shared" si="2"/>
        <v>35</v>
      </c>
      <c r="I15" t="str">
        <f>VLOOKUP(A15,Gender!A:B,2,0)</f>
        <v>Men</v>
      </c>
      <c r="K15" t="str">
        <f t="shared" si="3"/>
        <v>FALSE</v>
      </c>
    </row>
    <row r="16">
      <c r="A16" s="10">
        <v>54.0</v>
      </c>
      <c r="B16" s="11" t="s">
        <v>52</v>
      </c>
      <c r="C16" s="11" t="s">
        <v>53</v>
      </c>
      <c r="D16" t="str">
        <f>VLOOKUP(A16,'Home Town'!A:B,2,0)</f>
        <v>Dousman</v>
      </c>
      <c r="E16" t="str">
        <f>VLOOKUP(D16,Country!A:B,2,0)</f>
        <v>USA</v>
      </c>
      <c r="F16" s="12" t="str">
        <f>VLOOKUP(A16,DOB!A:B,2,0)</f>
        <v>5/13/1991</v>
      </c>
      <c r="G16" s="12" t="str">
        <f t="shared" si="1"/>
        <v>7/27/2023</v>
      </c>
      <c r="H16" t="str">
        <f t="shared" si="2"/>
        <v>32</v>
      </c>
      <c r="I16" t="str">
        <f>VLOOKUP(A16,Gender!A:B,2,0)</f>
        <v>Women</v>
      </c>
      <c r="K16" t="str">
        <f t="shared" si="3"/>
        <v>FALSE</v>
      </c>
    </row>
    <row r="17">
      <c r="A17" s="10">
        <v>8.0</v>
      </c>
      <c r="B17" s="11" t="s">
        <v>54</v>
      </c>
      <c r="C17" s="11" t="s">
        <v>55</v>
      </c>
      <c r="D17" t="str">
        <f>VLOOKUP(A17,'Home Town'!A:B,2,0)</f>
        <v>Oakville</v>
      </c>
      <c r="E17" t="str">
        <f>VLOOKUP(D17,Country!A:B,2,0)</f>
        <v>Canada</v>
      </c>
      <c r="F17" s="12" t="str">
        <f>VLOOKUP(A17,DOB!A:B,2,0)</f>
        <v>5/4/1991</v>
      </c>
      <c r="G17" s="12" t="str">
        <f t="shared" si="1"/>
        <v>7/27/2023</v>
      </c>
      <c r="H17" t="str">
        <f t="shared" si="2"/>
        <v>32</v>
      </c>
      <c r="I17" t="str">
        <f>VLOOKUP(A17,Gender!A:B,2,0)</f>
        <v>Women</v>
      </c>
      <c r="K17" t="str">
        <f t="shared" si="3"/>
        <v>FALSE</v>
      </c>
    </row>
    <row r="18">
      <c r="A18" s="10">
        <v>16.0</v>
      </c>
      <c r="B18" s="11" t="s">
        <v>56</v>
      </c>
      <c r="C18" s="11" t="s">
        <v>57</v>
      </c>
      <c r="D18" t="str">
        <f>VLOOKUP(A18,'Home Town'!A:B,2,0)</f>
        <v>Mallard</v>
      </c>
      <c r="E18" t="str">
        <f>VLOOKUP(D18,Country!A:B,2,0)</f>
        <v>Canada</v>
      </c>
      <c r="F18" s="12" t="str">
        <f>VLOOKUP(A18,DOB!A:B,2,0)</f>
        <v>10/11/1992</v>
      </c>
      <c r="G18" s="12" t="str">
        <f t="shared" si="1"/>
        <v>7/27/2023</v>
      </c>
      <c r="H18" t="str">
        <f t="shared" si="2"/>
        <v>30</v>
      </c>
      <c r="I18" t="str">
        <f>VLOOKUP(A18,Gender!A:B,2,0)</f>
        <v>Women</v>
      </c>
      <c r="K18" t="str">
        <f t="shared" si="3"/>
        <v>FALSE</v>
      </c>
    </row>
    <row r="19">
      <c r="A19" s="10">
        <v>85.0</v>
      </c>
      <c r="B19" s="11" t="s">
        <v>58</v>
      </c>
      <c r="C19" s="11" t="s">
        <v>59</v>
      </c>
      <c r="D19" t="str">
        <f>VLOOKUP(A19,'Home Town'!A:B,2,0)</f>
        <v>Rindge</v>
      </c>
      <c r="E19" t="str">
        <f>VLOOKUP(D19,Country!A:B,2,0)</f>
        <v>USA</v>
      </c>
      <c r="F19" s="12" t="str">
        <f>VLOOKUP(A19,DOB!A:B,2,0)</f>
        <v>3/24/1988</v>
      </c>
      <c r="G19" s="12" t="str">
        <f t="shared" si="1"/>
        <v>7/27/2023</v>
      </c>
      <c r="H19" t="str">
        <f t="shared" si="2"/>
        <v>35</v>
      </c>
      <c r="I19" t="str">
        <f>VLOOKUP(A19,Gender!A:B,2,0)</f>
        <v>Men</v>
      </c>
      <c r="K19" t="str">
        <f t="shared" si="3"/>
        <v>FALSE</v>
      </c>
    </row>
    <row r="20">
      <c r="A20" s="10">
        <v>49.0</v>
      </c>
      <c r="B20" s="11" t="s">
        <v>60</v>
      </c>
      <c r="C20" s="11" t="s">
        <v>61</v>
      </c>
      <c r="D20" t="str">
        <f>VLOOKUP(A20,'Home Town'!A:B,2,0)</f>
        <v>Eastvale</v>
      </c>
      <c r="E20" t="str">
        <f>VLOOKUP(D20,Country!A:B,2,0)</f>
        <v>USA</v>
      </c>
      <c r="F20" s="12" t="str">
        <f>VLOOKUP(A20,DOB!A:B,2,0)</f>
        <v>1/7/1999</v>
      </c>
      <c r="G20" s="12" t="str">
        <f t="shared" si="1"/>
        <v>7/27/2023</v>
      </c>
      <c r="H20" t="str">
        <f t="shared" si="2"/>
        <v>24</v>
      </c>
      <c r="I20" t="str">
        <f>VLOOKUP(A20,Gender!A:B,2,0)</f>
        <v>Women</v>
      </c>
      <c r="K20" t="str">
        <f t="shared" si="3"/>
        <v>FALSE</v>
      </c>
    </row>
    <row r="21" ht="15.75" customHeight="1">
      <c r="A21" s="10">
        <v>73.0</v>
      </c>
      <c r="B21" s="11" t="s">
        <v>62</v>
      </c>
      <c r="C21" s="11" t="s">
        <v>63</v>
      </c>
      <c r="D21" t="str">
        <f>VLOOKUP(A21,'Home Town'!A:B,2,0)</f>
        <v>Marysville</v>
      </c>
      <c r="E21" t="str">
        <f>VLOOKUP(D21,Country!A:B,2,0)</f>
        <v>USA</v>
      </c>
      <c r="F21" s="12" t="str">
        <f>VLOOKUP(A21,DOB!A:B,2,0)</f>
        <v>5/26/1989</v>
      </c>
      <c r="G21" s="12" t="str">
        <f t="shared" si="1"/>
        <v>7/27/2023</v>
      </c>
      <c r="H21" t="str">
        <f t="shared" si="2"/>
        <v>34</v>
      </c>
      <c r="I21" t="str">
        <f>VLOOKUP(A21,Gender!A:B,2,0)</f>
        <v>Men</v>
      </c>
      <c r="K21" t="str">
        <f t="shared" si="3"/>
        <v>FALSE</v>
      </c>
    </row>
    <row r="22" ht="15.75" customHeight="1">
      <c r="A22" s="10">
        <v>83.0</v>
      </c>
      <c r="B22" s="11" t="s">
        <v>62</v>
      </c>
      <c r="C22" s="11" t="s">
        <v>64</v>
      </c>
      <c r="D22" t="str">
        <f>VLOOKUP(A22,'Home Town'!A:B,2,0)</f>
        <v>Abington</v>
      </c>
      <c r="E22" t="str">
        <f>VLOOKUP(D22,Country!A:B,2,0)</f>
        <v>USA</v>
      </c>
      <c r="F22" s="12" t="str">
        <f>VLOOKUP(A22,DOB!A:B,2,0)</f>
        <v>1/26/1986</v>
      </c>
      <c r="G22" s="12" t="str">
        <f t="shared" si="1"/>
        <v>7/27/2023</v>
      </c>
      <c r="H22" t="str">
        <f t="shared" si="2"/>
        <v>37</v>
      </c>
      <c r="I22" t="str">
        <f>VLOOKUP(A22,Gender!A:B,2,0)</f>
        <v>Men</v>
      </c>
      <c r="K22" t="str">
        <f t="shared" si="3"/>
        <v>FALSE</v>
      </c>
    </row>
    <row r="23" ht="15.75" customHeight="1">
      <c r="A23" s="10">
        <v>40.0</v>
      </c>
      <c r="B23" s="11" t="s">
        <v>65</v>
      </c>
      <c r="C23" s="11" t="s">
        <v>66</v>
      </c>
      <c r="D23" t="str">
        <f>VLOOKUP(A23,'Home Town'!A:B,2,0)</f>
        <v>Morden</v>
      </c>
      <c r="E23" t="str">
        <f>VLOOKUP(D23,Country!A:B,2,0)</f>
        <v>Canada</v>
      </c>
      <c r="F23" s="12" t="str">
        <f>VLOOKUP(A23,DOB!A:B,2,0)</f>
        <v>12/20/1986</v>
      </c>
      <c r="G23" s="12" t="str">
        <f t="shared" si="1"/>
        <v>7/27/2023</v>
      </c>
      <c r="H23" t="str">
        <f t="shared" si="2"/>
        <v>36</v>
      </c>
      <c r="I23" t="str">
        <f>VLOOKUP(A23,Gender!A:B,2,0)</f>
        <v>Men</v>
      </c>
      <c r="K23" t="str">
        <f t="shared" si="3"/>
        <v>FALSE</v>
      </c>
    </row>
    <row r="24" ht="15.75" customHeight="1">
      <c r="A24" s="10">
        <v>27.0</v>
      </c>
      <c r="B24" s="11" t="s">
        <v>67</v>
      </c>
      <c r="C24" s="11" t="s">
        <v>68</v>
      </c>
      <c r="D24" t="str">
        <f>VLOOKUP(A24,'Home Town'!A:B,2,0)</f>
        <v>Toronto</v>
      </c>
      <c r="E24" t="str">
        <f>VLOOKUP(D24,Country!A:B,2,0)</f>
        <v>Canada</v>
      </c>
      <c r="F24" s="12" t="str">
        <f>VLOOKUP(A24,DOB!A:B,2,0)</f>
        <v>11/11/1980</v>
      </c>
      <c r="G24" s="12" t="str">
        <f t="shared" si="1"/>
        <v>7/27/2023</v>
      </c>
      <c r="H24" t="str">
        <f t="shared" si="2"/>
        <v>42</v>
      </c>
      <c r="I24" t="str">
        <f>VLOOKUP(A24,Gender!A:B,2,0)</f>
        <v>Men</v>
      </c>
      <c r="K24" t="str">
        <f t="shared" si="3"/>
        <v>FALSE</v>
      </c>
    </row>
    <row r="25" ht="15.75" customHeight="1">
      <c r="A25" s="10">
        <v>39.0</v>
      </c>
      <c r="B25" s="11" t="s">
        <v>67</v>
      </c>
      <c r="C25" s="11" t="s">
        <v>69</v>
      </c>
      <c r="D25" t="str">
        <f>VLOOKUP(A25,'Home Town'!A:B,2,0)</f>
        <v>MacTier</v>
      </c>
      <c r="E25" t="str">
        <f>VLOOKUP(D25,Country!A:B,2,0)</f>
        <v>Canada</v>
      </c>
      <c r="F25" s="12" t="str">
        <f>VLOOKUP(A25,DOB!A:B,2,0)</f>
        <v>10/3/1980</v>
      </c>
      <c r="G25" s="12" t="str">
        <f t="shared" si="1"/>
        <v>7/27/2023</v>
      </c>
      <c r="H25" t="str">
        <f t="shared" si="2"/>
        <v>42</v>
      </c>
      <c r="I25" t="str">
        <f>VLOOKUP(A25,Gender!A:B,2,0)</f>
        <v>Men</v>
      </c>
      <c r="K25" t="str">
        <f t="shared" si="3"/>
        <v>FALSE</v>
      </c>
    </row>
    <row r="26" ht="15.75" customHeight="1">
      <c r="A26" s="10">
        <v>76.0</v>
      </c>
      <c r="B26" s="11" t="s">
        <v>67</v>
      </c>
      <c r="C26" s="11" t="s">
        <v>70</v>
      </c>
      <c r="D26" t="str">
        <f>VLOOKUP(A26,'Home Town'!A:B,2,0)</f>
        <v>North Reading</v>
      </c>
      <c r="E26" t="str">
        <f>VLOOKUP(D26,Country!A:B,2,0)</f>
        <v>USA</v>
      </c>
      <c r="F26" s="12" t="str">
        <f>VLOOKUP(A26,DOB!A:B,2,0)</f>
        <v>1/29/1986</v>
      </c>
      <c r="G26" s="12" t="str">
        <f t="shared" si="1"/>
        <v>7/27/2023</v>
      </c>
      <c r="H26" t="str">
        <f t="shared" si="2"/>
        <v>37</v>
      </c>
      <c r="I26" t="str">
        <f>VLOOKUP(A26,Gender!A:B,2,0)</f>
        <v>Men</v>
      </c>
      <c r="K26" t="str">
        <f t="shared" si="3"/>
        <v>FALSE</v>
      </c>
    </row>
    <row r="27" ht="15.75" customHeight="1">
      <c r="A27" s="10">
        <v>37.0</v>
      </c>
      <c r="B27" s="11" t="s">
        <v>71</v>
      </c>
      <c r="C27" s="11" t="s">
        <v>72</v>
      </c>
      <c r="D27" t="str">
        <f>VLOOKUP(A27,'Home Town'!A:B,2,0)</f>
        <v>Toronto</v>
      </c>
      <c r="E27" t="str">
        <f>VLOOKUP(D27,Country!A:B,2,0)</f>
        <v>Canada</v>
      </c>
      <c r="F27" s="12" t="str">
        <f>VLOOKUP(A27,DOB!A:B,2,0)</f>
        <v>5/26/1992</v>
      </c>
      <c r="G27" s="12" t="str">
        <f t="shared" si="1"/>
        <v>7/27/2023</v>
      </c>
      <c r="H27" t="str">
        <f t="shared" si="2"/>
        <v>31</v>
      </c>
      <c r="I27" t="str">
        <f>VLOOKUP(A27,Gender!A:B,2,0)</f>
        <v>Men</v>
      </c>
      <c r="K27" t="str">
        <f t="shared" si="3"/>
        <v>FALSE</v>
      </c>
    </row>
    <row r="28" ht="15.75" customHeight="1">
      <c r="A28" s="10">
        <v>43.0</v>
      </c>
      <c r="B28" s="11" t="s">
        <v>73</v>
      </c>
      <c r="C28" s="11" t="s">
        <v>74</v>
      </c>
      <c r="D28" t="str">
        <f>VLOOKUP(A28,'Home Town'!A:B,2,0)</f>
        <v>Oakville</v>
      </c>
      <c r="E28" t="str">
        <f>VLOOKUP(D28,Country!A:B,2,0)</f>
        <v>Canada</v>
      </c>
      <c r="F28" s="12" t="str">
        <f>VLOOKUP(A28,DOB!A:B,2,0)</f>
        <v>11/30/1989</v>
      </c>
      <c r="G28" s="12" t="str">
        <f t="shared" si="1"/>
        <v>7/27/2023</v>
      </c>
      <c r="H28" t="str">
        <f t="shared" si="2"/>
        <v>33</v>
      </c>
      <c r="I28" t="str">
        <f>VLOOKUP(A28,Gender!A:B,2,0)</f>
        <v>Men</v>
      </c>
      <c r="K28" t="str">
        <f t="shared" si="3"/>
        <v>FALSE</v>
      </c>
    </row>
    <row r="29" ht="15.75" customHeight="1">
      <c r="A29" s="10">
        <v>52.0</v>
      </c>
      <c r="B29" s="11" t="s">
        <v>75</v>
      </c>
      <c r="C29" s="11" t="s">
        <v>76</v>
      </c>
      <c r="D29" t="str">
        <f>VLOOKUP(A29,'Home Town'!A:B,2,0)</f>
        <v>Plymouth</v>
      </c>
      <c r="E29" t="str">
        <f>VLOOKUP(D29,Country!A:B,2,0)</f>
        <v>USA</v>
      </c>
      <c r="F29" s="12" t="str">
        <f>VLOOKUP(A29,DOB!A:B,2,0)</f>
        <v>6/30/1995</v>
      </c>
      <c r="G29" s="12" t="str">
        <f t="shared" si="1"/>
        <v>7/27/2023</v>
      </c>
      <c r="H29" t="str">
        <f t="shared" si="2"/>
        <v>28</v>
      </c>
      <c r="I29" t="str">
        <f>VLOOKUP(A29,Gender!A:B,2,0)</f>
        <v>Women</v>
      </c>
      <c r="K29" t="str">
        <f t="shared" si="3"/>
        <v>FALSE</v>
      </c>
    </row>
    <row r="30" ht="15.75" customHeight="1">
      <c r="A30" s="10">
        <v>84.0</v>
      </c>
      <c r="B30" s="11" t="s">
        <v>77</v>
      </c>
      <c r="C30" s="11" t="s">
        <v>78</v>
      </c>
      <c r="D30" t="str">
        <f>VLOOKUP(A30,'Home Town'!A:B,2,0)</f>
        <v>Buffalo</v>
      </c>
      <c r="E30" t="str">
        <f>VLOOKUP(D30,Country!A:B,2,0)</f>
        <v>USA</v>
      </c>
      <c r="F30" s="12" t="str">
        <f>VLOOKUP(A30,DOB!A:B,2,0)</f>
        <v>7/31/1984</v>
      </c>
      <c r="G30" s="12" t="str">
        <f t="shared" si="1"/>
        <v>7/27/2023</v>
      </c>
      <c r="H30" t="str">
        <f t="shared" si="2"/>
        <v>38</v>
      </c>
      <c r="I30" t="str">
        <f>VLOOKUP(A30,Gender!A:B,2,0)</f>
        <v>Men</v>
      </c>
      <c r="K30" t="str">
        <f t="shared" si="3"/>
        <v>FALSE</v>
      </c>
    </row>
    <row r="31" ht="15.75" customHeight="1">
      <c r="A31" s="10">
        <v>26.0</v>
      </c>
      <c r="B31" s="11" t="s">
        <v>79</v>
      </c>
      <c r="C31" s="11" t="s">
        <v>80</v>
      </c>
      <c r="D31" t="str">
        <f>VLOOKUP(A31,'Home Town'!A:B,2,0)</f>
        <v>Rockland</v>
      </c>
      <c r="E31" t="str">
        <f>VLOOKUP(D31,Country!A:B,2,0)</f>
        <v>Canada</v>
      </c>
      <c r="F31" s="12" t="str">
        <f>VLOOKUP(A31,DOB!A:B,2,0)</f>
        <v>5/4/1983</v>
      </c>
      <c r="G31" s="12" t="str">
        <f t="shared" si="1"/>
        <v>7/27/2023</v>
      </c>
      <c r="H31" t="str">
        <f t="shared" si="2"/>
        <v>40</v>
      </c>
      <c r="I31" t="str">
        <f>VLOOKUP(A31,Gender!A:B,2,0)</f>
        <v>Men</v>
      </c>
      <c r="K31" t="str">
        <f t="shared" si="3"/>
        <v>FALSE</v>
      </c>
    </row>
    <row r="32" ht="15.75" customHeight="1">
      <c r="A32" s="10">
        <v>12.0</v>
      </c>
      <c r="B32" s="11" t="s">
        <v>81</v>
      </c>
      <c r="C32" s="11" t="s">
        <v>82</v>
      </c>
      <c r="D32" t="str">
        <f>VLOOKUP(A32,'Home Town'!A:B,2,0)</f>
        <v>Saskatoon</v>
      </c>
      <c r="E32" t="str">
        <f>VLOOKUP(D32,Country!A:B,2,0)</f>
        <v>Canada</v>
      </c>
      <c r="F32" s="12" t="str">
        <f>VLOOKUP(A32,DOB!A:B,2,0)</f>
        <v>11/28/1995</v>
      </c>
      <c r="G32" s="12" t="str">
        <f t="shared" si="1"/>
        <v>7/27/2023</v>
      </c>
      <c r="H32" t="str">
        <f t="shared" si="2"/>
        <v>27</v>
      </c>
      <c r="I32" t="str">
        <f>VLOOKUP(A32,Gender!A:B,2,0)</f>
        <v>Women</v>
      </c>
      <c r="K32" t="str">
        <f t="shared" si="3"/>
        <v>FALSE</v>
      </c>
    </row>
    <row r="33" ht="15.75" customHeight="1">
      <c r="A33" s="10">
        <v>67.0</v>
      </c>
      <c r="B33" s="11" t="s">
        <v>81</v>
      </c>
      <c r="C33" s="11" t="s">
        <v>83</v>
      </c>
      <c r="D33" t="str">
        <f>VLOOKUP(A33,'Home Town'!A:B,2,0)</f>
        <v>Buffalo</v>
      </c>
      <c r="E33" t="str">
        <f>VLOOKUP(D33,Country!A:B,2,0)</f>
        <v>USA</v>
      </c>
      <c r="F33" s="12" t="str">
        <f>VLOOKUP(A33,DOB!A:B,2,0)</f>
        <v>6/14/1993</v>
      </c>
      <c r="G33" s="12" t="str">
        <f t="shared" si="1"/>
        <v>7/27/2023</v>
      </c>
      <c r="H33" t="str">
        <f t="shared" si="2"/>
        <v>30</v>
      </c>
      <c r="I33" t="str">
        <f>VLOOKUP(A33,Gender!A:B,2,0)</f>
        <v>Women</v>
      </c>
      <c r="K33" t="str">
        <f t="shared" si="3"/>
        <v>FALSE</v>
      </c>
    </row>
    <row r="34" ht="15.75" customHeight="1">
      <c r="A34" s="10">
        <v>34.0</v>
      </c>
      <c r="B34" s="11" t="s">
        <v>84</v>
      </c>
      <c r="C34" s="11" t="s">
        <v>85</v>
      </c>
      <c r="D34" t="str">
        <f>VLOOKUP(A34,'Home Town'!A:B,2,0)</f>
        <v>Ottawa</v>
      </c>
      <c r="E34" t="str">
        <f>VLOOKUP(D34,Country!A:B,2,0)</f>
        <v>Canada</v>
      </c>
      <c r="F34" s="12" t="str">
        <f>VLOOKUP(A34,DOB!A:B,2,0)</f>
        <v>6/21/1990</v>
      </c>
      <c r="G34" s="12" t="str">
        <f t="shared" si="1"/>
        <v>7/27/2023</v>
      </c>
      <c r="H34" t="str">
        <f t="shared" si="2"/>
        <v>33</v>
      </c>
      <c r="I34" t="str">
        <f>VLOOKUP(A34,Gender!A:B,2,0)</f>
        <v>Men</v>
      </c>
      <c r="K34" t="str">
        <f t="shared" si="3"/>
        <v>FALSE</v>
      </c>
    </row>
    <row r="35" ht="15.75" customHeight="1">
      <c r="A35" s="10">
        <v>89.0</v>
      </c>
      <c r="B35" s="11" t="s">
        <v>86</v>
      </c>
      <c r="C35" s="11" t="s">
        <v>87</v>
      </c>
      <c r="D35" t="str">
        <f>VLOOKUP(A35,'Home Town'!A:B,2,0)</f>
        <v>Vienna</v>
      </c>
      <c r="E35" t="str">
        <f>VLOOKUP(D35,Country!A:B,2,0)</f>
        <v>USA</v>
      </c>
      <c r="F35" s="12" t="str">
        <f>VLOOKUP(A35,DOB!A:B,2,0)</f>
        <v>2/22/1988</v>
      </c>
      <c r="G35" s="12" t="str">
        <f t="shared" si="1"/>
        <v>7/27/2023</v>
      </c>
      <c r="H35" t="str">
        <f t="shared" si="2"/>
        <v>35</v>
      </c>
      <c r="I35" t="str">
        <f>VLOOKUP(A35,Gender!A:B,2,0)</f>
        <v>Men</v>
      </c>
      <c r="K35" t="str">
        <f t="shared" si="3"/>
        <v>FALSE</v>
      </c>
    </row>
    <row r="36" ht="15.75" customHeight="1">
      <c r="A36" s="10">
        <v>22.0</v>
      </c>
      <c r="B36" s="11" t="s">
        <v>88</v>
      </c>
      <c r="C36" s="11" t="s">
        <v>89</v>
      </c>
      <c r="D36" t="str">
        <f>VLOOKUP(A36,'Home Town'!A:B,2,0)</f>
        <v>Kingston</v>
      </c>
      <c r="E36" t="str">
        <f>VLOOKUP(D36,Country!A:B,2,0)</f>
        <v>Canada</v>
      </c>
      <c r="F36" s="12" t="str">
        <f>VLOOKUP(A36,DOB!A:B,2,0)</f>
        <v>5/5/1989</v>
      </c>
      <c r="G36" s="12" t="str">
        <f t="shared" si="1"/>
        <v>7/27/2023</v>
      </c>
      <c r="H36" t="str">
        <f t="shared" si="2"/>
        <v>34</v>
      </c>
      <c r="I36" t="str">
        <f>VLOOKUP(A36,Gender!A:B,2,0)</f>
        <v>Women</v>
      </c>
      <c r="K36" t="str">
        <f t="shared" si="3"/>
        <v>FALSE</v>
      </c>
    </row>
    <row r="37" ht="15.75" customHeight="1">
      <c r="A37" s="10">
        <v>63.0</v>
      </c>
      <c r="B37" s="11" t="s">
        <v>90</v>
      </c>
      <c r="C37" s="11" t="s">
        <v>91</v>
      </c>
      <c r="D37" t="str">
        <f>VLOOKUP(A37,'Home Town'!A:B,2,0)</f>
        <v>Warroad</v>
      </c>
      <c r="E37" t="str">
        <f>VLOOKUP(D37,Country!A:B,2,0)</f>
        <v>USA</v>
      </c>
      <c r="F37" s="12" t="str">
        <f>VLOOKUP(A37,DOB!A:B,2,0)</f>
        <v>3/7/1987</v>
      </c>
      <c r="G37" s="12" t="str">
        <f t="shared" si="1"/>
        <v>7/27/2023</v>
      </c>
      <c r="H37" t="str">
        <f t="shared" si="2"/>
        <v>36</v>
      </c>
      <c r="I37" t="str">
        <f>VLOOKUP(A37,Gender!A:B,2,0)</f>
        <v>Women</v>
      </c>
      <c r="K37" t="str">
        <f t="shared" si="3"/>
        <v>FALSE</v>
      </c>
    </row>
    <row r="38" ht="15.75" customHeight="1">
      <c r="A38" s="10">
        <v>24.0</v>
      </c>
      <c r="B38" s="11" t="s">
        <v>92</v>
      </c>
      <c r="C38" s="11" t="s">
        <v>93</v>
      </c>
      <c r="D38" t="str">
        <f>VLOOKUP(A38,'Home Town'!A:B,2,0)</f>
        <v>Vancouver</v>
      </c>
      <c r="E38" t="str">
        <f>VLOOKUP(D38,Country!A:B,2,0)</f>
        <v>Canada</v>
      </c>
      <c r="F38" s="12" t="str">
        <f>VLOOKUP(A38,DOB!A:B,2,0)</f>
        <v>1/1/1987</v>
      </c>
      <c r="G38" s="12" t="str">
        <f t="shared" si="1"/>
        <v>7/27/2023</v>
      </c>
      <c r="H38" t="str">
        <f t="shared" si="2"/>
        <v>36</v>
      </c>
      <c r="I38" t="str">
        <f>VLOOKUP(A38,Gender!A:B,2,0)</f>
        <v>Men</v>
      </c>
      <c r="K38" t="str">
        <f t="shared" si="3"/>
        <v>FALSE</v>
      </c>
    </row>
    <row r="39" ht="15.75" customHeight="1">
      <c r="A39" s="10">
        <v>10.0</v>
      </c>
      <c r="B39" s="11" t="s">
        <v>94</v>
      </c>
      <c r="C39" s="11" t="s">
        <v>95</v>
      </c>
      <c r="D39" t="str">
        <f>VLOOKUP(A39,'Home Town'!A:B,2,0)</f>
        <v>Thunder Bay</v>
      </c>
      <c r="E39" t="str">
        <f>VLOOKUP(D39,Country!A:B,2,0)</f>
        <v>Canada</v>
      </c>
      <c r="F39" s="12" t="str">
        <f>VLOOKUP(A39,DOB!A:B,2,0)</f>
        <v>6/6/1988</v>
      </c>
      <c r="G39" s="12" t="str">
        <f t="shared" si="1"/>
        <v>7/27/2023</v>
      </c>
      <c r="H39" t="str">
        <f t="shared" si="2"/>
        <v>35</v>
      </c>
      <c r="I39" t="str">
        <f>VLOOKUP(A39,Gender!A:B,2,0)</f>
        <v>Women</v>
      </c>
      <c r="K39" t="str">
        <f t="shared" si="3"/>
        <v>FALSE</v>
      </c>
    </row>
    <row r="40" ht="15.75" customHeight="1">
      <c r="A40" s="10">
        <v>70.0</v>
      </c>
      <c r="B40" s="11" t="s">
        <v>94</v>
      </c>
      <c r="C40" s="11" t="s">
        <v>96</v>
      </c>
      <c r="D40" t="str">
        <f>VLOOKUP(A40,'Home Town'!A:B,2,0)</f>
        <v>Rockville</v>
      </c>
      <c r="E40" t="str">
        <f>VLOOKUP(D40,Country!A:B,2,0)</f>
        <v>USA</v>
      </c>
      <c r="F40" s="12" t="str">
        <f>VLOOKUP(A40,DOB!A:B,2,0)</f>
        <v>1/3/1994</v>
      </c>
      <c r="G40" s="12" t="str">
        <f t="shared" si="1"/>
        <v>7/27/2023</v>
      </c>
      <c r="H40" t="str">
        <f t="shared" si="2"/>
        <v>29</v>
      </c>
      <c r="I40" t="str">
        <f>VLOOKUP(A40,Gender!A:B,2,0)</f>
        <v>Women</v>
      </c>
      <c r="K40" t="str">
        <f t="shared" si="3"/>
        <v>FALSE</v>
      </c>
    </row>
    <row r="41" ht="15.75" customHeight="1">
      <c r="A41" s="10">
        <v>51.0</v>
      </c>
      <c r="B41" s="11" t="s">
        <v>97</v>
      </c>
      <c r="C41" s="11" t="s">
        <v>98</v>
      </c>
      <c r="D41" t="str">
        <f>VLOOKUP(A41,'Home Town'!A:B,2,0)</f>
        <v>Vadnais Heights</v>
      </c>
      <c r="E41" t="str">
        <f>VLOOKUP(D41,Country!A:B,2,0)</f>
        <v>USA</v>
      </c>
      <c r="F41" s="12" t="str">
        <f>VLOOKUP(A41,DOB!A:B,2,0)</f>
        <v>11/27/1993</v>
      </c>
      <c r="G41" s="12" t="str">
        <f t="shared" si="1"/>
        <v>7/27/2023</v>
      </c>
      <c r="H41" t="str">
        <f t="shared" si="2"/>
        <v>29</v>
      </c>
      <c r="I41" t="str">
        <f>VLOOKUP(A41,Gender!A:B,2,0)</f>
        <v>Women</v>
      </c>
      <c r="K41" t="str">
        <f t="shared" si="3"/>
        <v>FALSE</v>
      </c>
    </row>
    <row r="42" ht="15.75" customHeight="1">
      <c r="A42" s="10">
        <v>60.0</v>
      </c>
      <c r="B42" s="11" t="s">
        <v>99</v>
      </c>
      <c r="C42" s="11" t="s">
        <v>100</v>
      </c>
      <c r="D42" t="str">
        <f>VLOOKUP(A42,'Home Town'!A:B,2,0)</f>
        <v>Sun Valley</v>
      </c>
      <c r="E42" t="str">
        <f>VLOOKUP(D42,Country!A:B,2,0)</f>
        <v>USA</v>
      </c>
      <c r="F42" s="12" t="str">
        <f>VLOOKUP(A42,DOB!A:B,2,0)</f>
        <v>7/12/1989</v>
      </c>
      <c r="G42" s="12" t="str">
        <f t="shared" si="1"/>
        <v>7/27/2023</v>
      </c>
      <c r="H42" t="str">
        <f t="shared" si="2"/>
        <v>34</v>
      </c>
      <c r="I42" t="str">
        <f>VLOOKUP(A42,Gender!A:B,2,0)</f>
        <v>Women</v>
      </c>
      <c r="K42" t="str">
        <f t="shared" si="3"/>
        <v>FALSE</v>
      </c>
    </row>
    <row r="43" ht="15.75" customHeight="1">
      <c r="A43" s="10">
        <v>95.0</v>
      </c>
      <c r="B43" s="11" t="s">
        <v>101</v>
      </c>
      <c r="C43" s="11" t="s">
        <v>102</v>
      </c>
      <c r="D43" t="str">
        <f>VLOOKUP(A43,'Home Town'!A:B,2,0)</f>
        <v>Canton</v>
      </c>
      <c r="E43" t="str">
        <f>VLOOKUP(D43,Country!A:B,2,0)</f>
        <v>USA</v>
      </c>
      <c r="F43" s="12" t="str">
        <f>VLOOKUP(A43,DOB!A:B,2,0)</f>
        <v>2/21/1984</v>
      </c>
      <c r="G43" s="12" t="str">
        <f t="shared" si="1"/>
        <v>7/27/2023</v>
      </c>
      <c r="H43" t="str">
        <f t="shared" si="2"/>
        <v>39</v>
      </c>
      <c r="I43" t="str">
        <f>VLOOKUP(A43,Gender!A:B,2,0)</f>
        <v>Men</v>
      </c>
      <c r="K43" t="str">
        <f t="shared" si="3"/>
        <v>FALSE</v>
      </c>
    </row>
    <row r="44" ht="15.75" customHeight="1">
      <c r="A44" s="10">
        <v>4.0</v>
      </c>
      <c r="B44" s="11" t="s">
        <v>103</v>
      </c>
      <c r="C44" s="11" t="s">
        <v>104</v>
      </c>
      <c r="D44" t="str">
        <f>VLOOKUP(A44,'Home Town'!A:B,2,0)</f>
        <v>Pickering</v>
      </c>
      <c r="E44" t="str">
        <f>VLOOKUP(D44,Country!A:B,2,0)</f>
        <v>Canada</v>
      </c>
      <c r="F44" s="12" t="str">
        <f>VLOOKUP(A44,DOB!A:B,2,0)</f>
        <v>6/15/1989</v>
      </c>
      <c r="G44" s="12" t="str">
        <f t="shared" si="1"/>
        <v>7/27/2023</v>
      </c>
      <c r="H44" t="str">
        <f t="shared" si="2"/>
        <v>34</v>
      </c>
      <c r="I44" t="str">
        <f>VLOOKUP(A44,Gender!A:B,2,0)</f>
        <v>Women</v>
      </c>
      <c r="K44" t="str">
        <f t="shared" si="3"/>
        <v>FALSE</v>
      </c>
    </row>
    <row r="45" ht="15.75" customHeight="1">
      <c r="A45" s="10">
        <v>5.0</v>
      </c>
      <c r="B45" s="11" t="s">
        <v>105</v>
      </c>
      <c r="C45" s="11" t="s">
        <v>106</v>
      </c>
      <c r="D45" t="str">
        <f>VLOOKUP(A45,'Home Town'!A:B,2,0)</f>
        <v>Halifax</v>
      </c>
      <c r="E45" t="str">
        <f>VLOOKUP(D45,Country!A:B,2,0)</f>
        <v>Canada</v>
      </c>
      <c r="F45" s="12" t="str">
        <f>VLOOKUP(A45,DOB!A:B,2,0)</f>
        <v>3/7/1992</v>
      </c>
      <c r="G45" s="12" t="str">
        <f t="shared" si="1"/>
        <v>7/27/2023</v>
      </c>
      <c r="H45" t="str">
        <f t="shared" si="2"/>
        <v>31</v>
      </c>
      <c r="I45" t="str">
        <f>VLOOKUP(A45,Gender!A:B,2,0)</f>
        <v>Women</v>
      </c>
      <c r="K45" t="str">
        <f t="shared" si="3"/>
        <v>FALSE</v>
      </c>
    </row>
    <row r="46" ht="15.75" customHeight="1">
      <c r="A46" s="10">
        <v>91.0</v>
      </c>
      <c r="B46" s="11" t="s">
        <v>107</v>
      </c>
      <c r="C46" s="11" t="s">
        <v>108</v>
      </c>
      <c r="D46" t="str">
        <f>VLOOKUP(A46,'Home Town'!A:B,2,0)</f>
        <v>Lapeer</v>
      </c>
      <c r="E46" t="str">
        <f>VLOOKUP(D46,Country!A:B,2,0)</f>
        <v>USA</v>
      </c>
      <c r="F46" s="12" t="str">
        <f>VLOOKUP(A46,DOB!A:B,2,0)</f>
        <v>12/9/1982</v>
      </c>
      <c r="G46" s="12" t="str">
        <f t="shared" si="1"/>
        <v>7/27/2023</v>
      </c>
      <c r="H46" t="str">
        <f t="shared" si="2"/>
        <v>40</v>
      </c>
      <c r="I46" t="str">
        <f>VLOOKUP(A46,Gender!A:B,2,0)</f>
        <v>Men</v>
      </c>
      <c r="K46" t="str">
        <f t="shared" si="3"/>
        <v>FALSE</v>
      </c>
    </row>
    <row r="47" ht="15.75" customHeight="1">
      <c r="A47" s="10">
        <v>15.0</v>
      </c>
      <c r="B47" s="11" t="s">
        <v>109</v>
      </c>
      <c r="C47" s="11" t="s">
        <v>110</v>
      </c>
      <c r="D47" t="str">
        <f>VLOOKUP(A47,'Home Town'!A:B,2,0)</f>
        <v>Ste. Anne</v>
      </c>
      <c r="E47" t="str">
        <f>VLOOKUP(D47,Country!A:B,2,0)</f>
        <v>Canada</v>
      </c>
      <c r="F47" s="12" t="str">
        <f>VLOOKUP(A47,DOB!A:B,2,0)</f>
        <v>5/19/1988</v>
      </c>
      <c r="G47" s="12" t="str">
        <f t="shared" si="1"/>
        <v>7/27/2023</v>
      </c>
      <c r="H47" t="str">
        <f t="shared" si="2"/>
        <v>35</v>
      </c>
      <c r="I47" t="str">
        <f>VLOOKUP(A47,Gender!A:B,2,0)</f>
        <v>Women</v>
      </c>
      <c r="K47" t="str">
        <f t="shared" si="3"/>
        <v>FALSE</v>
      </c>
    </row>
    <row r="48" ht="15.75" customHeight="1">
      <c r="A48" s="10">
        <v>61.0</v>
      </c>
      <c r="B48" s="11" t="s">
        <v>109</v>
      </c>
      <c r="C48" s="11" t="s">
        <v>111</v>
      </c>
      <c r="D48" t="str">
        <f>VLOOKUP(A48,'Home Town'!A:B,2,0)</f>
        <v>Grand Forks</v>
      </c>
      <c r="E48" t="str">
        <f>VLOOKUP(D48,Country!A:B,2,0)</f>
        <v>USA</v>
      </c>
      <c r="F48" s="12" t="str">
        <f>VLOOKUP(A48,DOB!A:B,2,0)</f>
        <v>7/3/1989</v>
      </c>
      <c r="G48" s="12" t="str">
        <f t="shared" si="1"/>
        <v>7/27/2023</v>
      </c>
      <c r="H48" t="str">
        <f t="shared" si="2"/>
        <v>34</v>
      </c>
      <c r="I48" t="str">
        <f>VLOOKUP(A48,Gender!A:B,2,0)</f>
        <v>Women</v>
      </c>
      <c r="K48" t="str">
        <f t="shared" si="3"/>
        <v>FALSE</v>
      </c>
    </row>
    <row r="49" ht="15.75" customHeight="1">
      <c r="A49" s="10">
        <v>87.0</v>
      </c>
      <c r="B49" s="11" t="s">
        <v>112</v>
      </c>
      <c r="C49" s="11" t="s">
        <v>113</v>
      </c>
      <c r="D49" t="str">
        <f>VLOOKUP(A49,'Home Town'!A:B,2,0)</f>
        <v>Boston</v>
      </c>
      <c r="E49" t="str">
        <f>VLOOKUP(D49,Country!A:B,2,0)</f>
        <v>USA</v>
      </c>
      <c r="F49" s="12" t="str">
        <f>VLOOKUP(A49,DOB!A:B,2,0)</f>
        <v>8/9/1986</v>
      </c>
      <c r="G49" s="12" t="str">
        <f t="shared" si="1"/>
        <v>7/27/2023</v>
      </c>
      <c r="H49" t="str">
        <f t="shared" si="2"/>
        <v>36</v>
      </c>
      <c r="I49" t="str">
        <f>VLOOKUP(A49,Gender!A:B,2,0)</f>
        <v>Men</v>
      </c>
      <c r="K49" t="str">
        <f t="shared" si="3"/>
        <v>FALSE</v>
      </c>
    </row>
    <row r="50" ht="15.75" customHeight="1">
      <c r="A50" s="10">
        <v>74.0</v>
      </c>
      <c r="B50" s="11" t="s">
        <v>114</v>
      </c>
      <c r="C50" s="11" t="s">
        <v>115</v>
      </c>
      <c r="D50" t="str">
        <f>VLOOKUP(A50,'Home Town'!A:B,2,0)</f>
        <v>Ladera Ranch</v>
      </c>
      <c r="E50" t="str">
        <f>VLOOKUP(D50,Country!A:B,2,0)</f>
        <v>USA</v>
      </c>
      <c r="F50" s="12" t="str">
        <f>VLOOKUP(A50,DOB!A:B,2,0)</f>
        <v>1/30/1989</v>
      </c>
      <c r="G50" s="12" t="str">
        <f t="shared" si="1"/>
        <v>7/27/2023</v>
      </c>
      <c r="H50" t="str">
        <f t="shared" si="2"/>
        <v>34</v>
      </c>
      <c r="I50" t="str">
        <f>VLOOKUP(A50,Gender!A:B,2,0)</f>
        <v>Men</v>
      </c>
      <c r="K50" t="str">
        <f t="shared" si="3"/>
        <v>FALSE</v>
      </c>
    </row>
    <row r="51" ht="15.75" customHeight="1">
      <c r="A51" s="10">
        <v>81.0</v>
      </c>
      <c r="B51" s="11" t="s">
        <v>116</v>
      </c>
      <c r="C51" s="11" t="s">
        <v>117</v>
      </c>
      <c r="D51" t="str">
        <f>VLOOKUP(A51,'Home Town'!A:B,2,0)</f>
        <v>Canton</v>
      </c>
      <c r="E51" t="str">
        <f>VLOOKUP(D51,Country!A:B,2,0)</f>
        <v>USA</v>
      </c>
      <c r="F51" s="12" t="str">
        <f>VLOOKUP(A51,DOB!A:B,2,0)</f>
        <v>2/16/1997</v>
      </c>
      <c r="G51" s="12" t="str">
        <f t="shared" si="1"/>
        <v>7/27/2023</v>
      </c>
      <c r="H51" t="str">
        <f t="shared" si="2"/>
        <v>26</v>
      </c>
      <c r="I51" t="str">
        <f>VLOOKUP(A51,Gender!A:B,2,0)</f>
        <v>Men</v>
      </c>
      <c r="K51" t="str">
        <f t="shared" si="3"/>
        <v>FALSE</v>
      </c>
    </row>
    <row r="52" ht="15.75" customHeight="1">
      <c r="A52" s="10">
        <v>48.0</v>
      </c>
      <c r="B52" s="11" t="s">
        <v>118</v>
      </c>
      <c r="C52" s="11" t="s">
        <v>119</v>
      </c>
      <c r="D52" t="str">
        <f>VLOOKUP(A52,'Home Town'!A:B,2,0)</f>
        <v>Blyth</v>
      </c>
      <c r="E52" t="str">
        <f>VLOOKUP(D52,Country!A:B,2,0)</f>
        <v>Canada</v>
      </c>
      <c r="F52" s="12" t="str">
        <f>VLOOKUP(A52,DOB!A:B,2,0)</f>
        <v>8/30/1986</v>
      </c>
      <c r="G52" s="12" t="str">
        <f t="shared" si="1"/>
        <v>7/27/2023</v>
      </c>
      <c r="H52" t="str">
        <f t="shared" si="2"/>
        <v>36</v>
      </c>
      <c r="I52" t="str">
        <f>VLOOKUP(A52,Gender!A:B,2,0)</f>
        <v>Men</v>
      </c>
      <c r="K52" t="str">
        <f t="shared" si="3"/>
        <v>FALSE</v>
      </c>
    </row>
    <row r="53" ht="15.75" customHeight="1">
      <c r="A53" s="10">
        <v>50.0</v>
      </c>
      <c r="B53" s="11" t="s">
        <v>120</v>
      </c>
      <c r="C53" s="11" t="s">
        <v>121</v>
      </c>
      <c r="D53" t="str">
        <f>VLOOKUP(A53,'Home Town'!A:B,2,0)</f>
        <v>Westfield</v>
      </c>
      <c r="E53" t="str">
        <f>VLOOKUP(D53,Country!A:B,2,0)</f>
        <v>USA</v>
      </c>
      <c r="F53" s="12" t="str">
        <f>VLOOKUP(A53,DOB!A:B,2,0)</f>
        <v>4/22/1987</v>
      </c>
      <c r="G53" s="12" t="str">
        <f t="shared" si="1"/>
        <v>7/27/2023</v>
      </c>
      <c r="H53" t="str">
        <f t="shared" si="2"/>
        <v>36</v>
      </c>
      <c r="I53" t="str">
        <f>VLOOKUP(A53,Gender!A:B,2,0)</f>
        <v>Women</v>
      </c>
      <c r="K53" t="str">
        <f t="shared" si="3"/>
        <v>FALSE</v>
      </c>
    </row>
    <row r="54" ht="15.75" customHeight="1">
      <c r="A54" s="10">
        <v>56.0</v>
      </c>
      <c r="B54" s="11" t="s">
        <v>122</v>
      </c>
      <c r="C54" s="11" t="s">
        <v>123</v>
      </c>
      <c r="D54" t="str">
        <f>VLOOKUP(A54,'Home Town'!A:B,2,0)</f>
        <v>Burlington</v>
      </c>
      <c r="E54" t="str">
        <f>VLOOKUP(D54,Country!A:B,2,0)</f>
        <v>USA</v>
      </c>
      <c r="F54" s="12" t="str">
        <f>VLOOKUP(A54,DOB!A:B,2,0)</f>
        <v>9/19/1995</v>
      </c>
      <c r="G54" s="12" t="str">
        <f t="shared" si="1"/>
        <v>7/27/2023</v>
      </c>
      <c r="H54" t="str">
        <f t="shared" si="2"/>
        <v>27</v>
      </c>
      <c r="I54" t="str">
        <f>VLOOKUP(A54,Gender!A:B,2,0)</f>
        <v>Women</v>
      </c>
      <c r="K54" t="str">
        <f t="shared" si="3"/>
        <v>FALSE</v>
      </c>
    </row>
    <row r="55" ht="15.75" customHeight="1">
      <c r="A55" s="10">
        <v>38.0</v>
      </c>
      <c r="B55" s="11" t="s">
        <v>124</v>
      </c>
      <c r="C55" s="11" t="s">
        <v>125</v>
      </c>
      <c r="D55" t="str">
        <f>VLOOKUP(A55,'Home Town'!A:B,2,0)</f>
        <v>Camrose</v>
      </c>
      <c r="E55" t="str">
        <f>VLOOKUP(D55,Country!A:B,2,0)</f>
        <v>Canada</v>
      </c>
      <c r="F55" s="12" t="str">
        <f>VLOOKUP(A55,DOB!A:B,2,0)</f>
        <v>11/21/1987</v>
      </c>
      <c r="G55" s="12" t="str">
        <f t="shared" si="1"/>
        <v>7/27/2023</v>
      </c>
      <c r="H55" t="str">
        <f t="shared" si="2"/>
        <v>35</v>
      </c>
      <c r="I55" t="str">
        <f>VLOOKUP(A55,Gender!A:B,2,0)</f>
        <v>Men</v>
      </c>
      <c r="K55" t="str">
        <f t="shared" si="3"/>
        <v>FALSE</v>
      </c>
    </row>
    <row r="56" ht="15.75" customHeight="1">
      <c r="A56" s="10">
        <v>65.0</v>
      </c>
      <c r="B56" s="11" t="s">
        <v>68</v>
      </c>
      <c r="C56" s="11" t="s">
        <v>126</v>
      </c>
      <c r="D56" t="str">
        <f>VLOOKUP(A56,'Home Town'!A:B,2,0)</f>
        <v>Plymouth</v>
      </c>
      <c r="E56" t="str">
        <f>VLOOKUP(D56,Country!A:B,2,0)</f>
        <v>USA</v>
      </c>
      <c r="F56" s="12" t="str">
        <f>VLOOKUP(A56,DOB!A:B,2,0)</f>
        <v>12/29/1995</v>
      </c>
      <c r="G56" s="12" t="str">
        <f t="shared" si="1"/>
        <v>7/27/2023</v>
      </c>
      <c r="H56" t="str">
        <f t="shared" si="2"/>
        <v>27</v>
      </c>
      <c r="I56" t="str">
        <f>VLOOKUP(A56,Gender!A:B,2,0)</f>
        <v>Women</v>
      </c>
      <c r="K56" t="str">
        <f t="shared" si="3"/>
        <v>FALSE</v>
      </c>
    </row>
    <row r="57" ht="15.75" customHeight="1">
      <c r="A57" s="10">
        <v>53.0</v>
      </c>
      <c r="B57" s="11" t="s">
        <v>127</v>
      </c>
      <c r="C57" s="11" t="s">
        <v>128</v>
      </c>
      <c r="D57" t="str">
        <f>VLOOKUP(A57,'Home Town'!A:B,2,0)</f>
        <v>Palos Heights</v>
      </c>
      <c r="E57" t="str">
        <f>VLOOKUP(D57,Country!A:B,2,0)</f>
        <v>USA</v>
      </c>
      <c r="F57" s="12" t="str">
        <f>VLOOKUP(A57,DOB!A:B,2,0)</f>
        <v>5/25/1992</v>
      </c>
      <c r="G57" s="12" t="str">
        <f t="shared" si="1"/>
        <v>7/27/2023</v>
      </c>
      <c r="H57" t="str">
        <f t="shared" si="2"/>
        <v>31</v>
      </c>
      <c r="I57" t="str">
        <f>VLOOKUP(A57,Gender!A:B,2,0)</f>
        <v>Women</v>
      </c>
      <c r="K57" t="str">
        <f t="shared" si="3"/>
        <v>FALSE</v>
      </c>
    </row>
    <row r="58" ht="15.75" customHeight="1">
      <c r="A58" s="10">
        <v>47.0</v>
      </c>
      <c r="B58" s="11" t="s">
        <v>129</v>
      </c>
      <c r="C58" s="11" t="s">
        <v>130</v>
      </c>
      <c r="D58" t="str">
        <f>VLOOKUP(A58,'Home Town'!A:B,2,0)</f>
        <v>Montreal</v>
      </c>
      <c r="E58" t="str">
        <f>VLOOKUP(D58,Country!A:B,2,0)</f>
        <v>Canada</v>
      </c>
      <c r="F58" s="12" t="str">
        <f>VLOOKUP(A58,DOB!A:B,2,0)</f>
        <v>4/12/1990</v>
      </c>
      <c r="G58" s="12" t="str">
        <f t="shared" si="1"/>
        <v>7/27/2023</v>
      </c>
      <c r="H58" t="str">
        <f t="shared" si="2"/>
        <v>33</v>
      </c>
      <c r="I58" t="str">
        <f>VLOOKUP(A58,Gender!A:B,2,0)</f>
        <v>Men</v>
      </c>
      <c r="K58" t="str">
        <f t="shared" si="3"/>
        <v>FALSE</v>
      </c>
    </row>
    <row r="59" ht="15.75" customHeight="1">
      <c r="A59" s="10">
        <v>3.0</v>
      </c>
      <c r="B59" s="11" t="s">
        <v>131</v>
      </c>
      <c r="C59" s="11" t="s">
        <v>132</v>
      </c>
      <c r="D59" t="str">
        <f>VLOOKUP(A59,'Home Town'!A:B,2,0)</f>
        <v>Kleinburg</v>
      </c>
      <c r="E59" t="str">
        <f>VLOOKUP(D59,Country!A:B,2,0)</f>
        <v>Canada</v>
      </c>
      <c r="F59" s="12" t="str">
        <f>VLOOKUP(A59,DOB!A:B,2,0)</f>
        <v>5/5/1994</v>
      </c>
      <c r="G59" s="12" t="str">
        <f t="shared" si="1"/>
        <v>7/27/2023</v>
      </c>
      <c r="H59" t="str">
        <f t="shared" si="2"/>
        <v>29</v>
      </c>
      <c r="I59" t="str">
        <f>VLOOKUP(A59,Gender!A:B,2,0)</f>
        <v>Women</v>
      </c>
      <c r="K59" t="str">
        <f t="shared" si="3"/>
        <v>FALSE</v>
      </c>
    </row>
    <row r="60" ht="15.75" customHeight="1">
      <c r="A60" s="10">
        <v>18.0</v>
      </c>
      <c r="B60" s="11" t="s">
        <v>131</v>
      </c>
      <c r="C60" s="11" t="s">
        <v>133</v>
      </c>
      <c r="D60" t="str">
        <f>VLOOKUP(A60,'Home Town'!A:B,2,0)</f>
        <v>Hamilton</v>
      </c>
      <c r="E60" t="str">
        <f>VLOOKUP(D60,Country!A:B,2,0)</f>
        <v>Canada</v>
      </c>
      <c r="F60" s="12" t="str">
        <f>VLOOKUP(A60,DOB!A:B,2,0)</f>
        <v>1/30/1991</v>
      </c>
      <c r="G60" s="12" t="str">
        <f t="shared" si="1"/>
        <v>7/27/2023</v>
      </c>
      <c r="H60" t="str">
        <f t="shared" si="2"/>
        <v>32</v>
      </c>
      <c r="I60" t="str">
        <f>VLOOKUP(A60,Gender!A:B,2,0)</f>
        <v>Women</v>
      </c>
      <c r="K60" t="str">
        <f t="shared" si="3"/>
        <v>FALSE</v>
      </c>
    </row>
    <row r="61" ht="15.75" customHeight="1">
      <c r="A61" s="10">
        <v>17.0</v>
      </c>
      <c r="B61" s="11" t="s">
        <v>134</v>
      </c>
      <c r="C61" s="11" t="s">
        <v>135</v>
      </c>
      <c r="D61" t="str">
        <f>VLOOKUP(A61,'Home Town'!A:B,2,0)</f>
        <v>Beaconsfield</v>
      </c>
      <c r="E61" t="str">
        <f>VLOOKUP(D61,Country!A:B,2,0)</f>
        <v>Canada</v>
      </c>
      <c r="F61" s="12" t="str">
        <f>VLOOKUP(A61,DOB!A:B,2,0)</f>
        <v>4/12/1990</v>
      </c>
      <c r="G61" s="12" t="str">
        <f t="shared" si="1"/>
        <v>7/27/2023</v>
      </c>
      <c r="H61" t="str">
        <f t="shared" si="2"/>
        <v>33</v>
      </c>
      <c r="I61" t="str">
        <f>VLOOKUP(A61,Gender!A:B,2,0)</f>
        <v>Women</v>
      </c>
      <c r="K61" t="str">
        <f t="shared" si="3"/>
        <v>FALSE</v>
      </c>
    </row>
    <row r="62" ht="15.75" customHeight="1">
      <c r="A62" s="10">
        <v>71.0</v>
      </c>
      <c r="B62" s="11" t="s">
        <v>69</v>
      </c>
      <c r="C62" s="11" t="s">
        <v>136</v>
      </c>
      <c r="D62" t="str">
        <f>VLOOKUP(A62,'Home Town'!A:B,2,0)</f>
        <v>Roseville</v>
      </c>
      <c r="E62" t="str">
        <f>VLOOKUP(D62,Country!A:B,2,0)</f>
        <v>USA</v>
      </c>
      <c r="F62" s="12" t="str">
        <f>VLOOKUP(A62,DOB!A:B,2,0)</f>
        <v>4/23/1994</v>
      </c>
      <c r="G62" s="12" t="str">
        <f t="shared" si="1"/>
        <v>7/27/2023</v>
      </c>
      <c r="H62" t="str">
        <f t="shared" si="2"/>
        <v>29</v>
      </c>
      <c r="I62" t="str">
        <f>VLOOKUP(A62,Gender!A:B,2,0)</f>
        <v>Women</v>
      </c>
      <c r="K62" t="str">
        <f t="shared" si="3"/>
        <v>FALSE</v>
      </c>
    </row>
    <row r="63" ht="15.75" customHeight="1">
      <c r="A63" s="10">
        <v>36.0</v>
      </c>
      <c r="B63" s="11" t="s">
        <v>137</v>
      </c>
      <c r="C63" s="11" t="s">
        <v>138</v>
      </c>
      <c r="D63" t="str">
        <f>VLOOKUP(A63,'Home Town'!A:B,2,0)</f>
        <v>Wakaw</v>
      </c>
      <c r="E63" t="str">
        <f>VLOOKUP(D63,Country!A:B,2,0)</f>
        <v>Canada</v>
      </c>
      <c r="F63" s="12" t="str">
        <f>VLOOKUP(A63,DOB!A:B,2,0)</f>
        <v>7/17/1991</v>
      </c>
      <c r="G63" s="12" t="str">
        <f t="shared" si="1"/>
        <v>7/27/2023</v>
      </c>
      <c r="H63" t="str">
        <f t="shared" si="2"/>
        <v>32</v>
      </c>
      <c r="I63" t="str">
        <f>VLOOKUP(A63,Gender!A:B,2,0)</f>
        <v>Men</v>
      </c>
      <c r="K63" t="str">
        <f t="shared" si="3"/>
        <v>FALSE</v>
      </c>
    </row>
    <row r="64" ht="15.75" customHeight="1">
      <c r="A64" s="10">
        <v>69.0</v>
      </c>
      <c r="B64" s="11" t="s">
        <v>139</v>
      </c>
      <c r="C64" s="11" t="s">
        <v>140</v>
      </c>
      <c r="D64" t="str">
        <f>VLOOKUP(A64,'Home Town'!A:B,2,0)</f>
        <v>Andover</v>
      </c>
      <c r="E64" t="str">
        <f>VLOOKUP(D64,Country!A:B,2,0)</f>
        <v>USA</v>
      </c>
      <c r="F64" s="12" t="str">
        <f>VLOOKUP(A64,DOB!A:B,2,0)</f>
        <v>7/7/1997</v>
      </c>
      <c r="G64" s="12" t="str">
        <f t="shared" si="1"/>
        <v>7/27/2023</v>
      </c>
      <c r="H64" t="str">
        <f t="shared" si="2"/>
        <v>26</v>
      </c>
      <c r="I64" t="str">
        <f>VLOOKUP(A64,Gender!A:B,2,0)</f>
        <v>Women</v>
      </c>
      <c r="K64" t="str">
        <f t="shared" si="3"/>
        <v>FALSE</v>
      </c>
    </row>
    <row r="65" ht="15.75" customHeight="1">
      <c r="A65" s="10">
        <v>41.0</v>
      </c>
      <c r="B65" s="11" t="s">
        <v>141</v>
      </c>
      <c r="C65" s="11" t="s">
        <v>142</v>
      </c>
      <c r="D65" t="str">
        <f>VLOOKUP(A65,'Home Town'!A:B,2,0)</f>
        <v>L’Île-Bizard</v>
      </c>
      <c r="E65" t="str">
        <f>VLOOKUP(D65,Country!A:B,2,0)</f>
        <v>Canada</v>
      </c>
      <c r="F65" s="12" t="str">
        <f>VLOOKUP(A65,DOB!A:B,2,0)</f>
        <v>3/11/1987</v>
      </c>
      <c r="G65" s="12" t="str">
        <f t="shared" si="1"/>
        <v>7/27/2023</v>
      </c>
      <c r="H65" t="str">
        <f t="shared" si="2"/>
        <v>36</v>
      </c>
      <c r="I65" t="str">
        <f>VLOOKUP(A65,Gender!A:B,2,0)</f>
        <v>Men</v>
      </c>
      <c r="K65" t="str">
        <f t="shared" si="3"/>
        <v>FALSE</v>
      </c>
    </row>
    <row r="66" ht="15.75" customHeight="1">
      <c r="A66" s="10">
        <v>13.0</v>
      </c>
      <c r="B66" s="11" t="s">
        <v>143</v>
      </c>
      <c r="C66" s="11" t="s">
        <v>130</v>
      </c>
      <c r="D66" t="str">
        <f>VLOOKUP(A66,'Home Town'!A:B,2,0)</f>
        <v>Beauceville</v>
      </c>
      <c r="E66" t="str">
        <f>VLOOKUP(D66,Country!A:B,2,0)</f>
        <v>Canada</v>
      </c>
      <c r="F66" s="12" t="str">
        <f>VLOOKUP(A66,DOB!A:B,2,0)</f>
        <v>3/28/1991</v>
      </c>
      <c r="G66" s="12" t="str">
        <f t="shared" si="1"/>
        <v>7/27/2023</v>
      </c>
      <c r="H66" t="str">
        <f t="shared" si="2"/>
        <v>32</v>
      </c>
      <c r="I66" t="str">
        <f>VLOOKUP(A66,Gender!A:B,2,0)</f>
        <v>Women</v>
      </c>
      <c r="K66" t="str">
        <f t="shared" si="3"/>
        <v>FALSE</v>
      </c>
    </row>
    <row r="67" ht="15.75" customHeight="1">
      <c r="A67" s="10">
        <v>72.0</v>
      </c>
      <c r="B67" s="11" t="s">
        <v>144</v>
      </c>
      <c r="C67" s="11" t="s">
        <v>145</v>
      </c>
      <c r="D67" t="str">
        <f>VLOOKUP(A67,'Home Town'!A:B,2,0)</f>
        <v>Milford</v>
      </c>
      <c r="E67" t="str">
        <f>VLOOKUP(D67,Country!A:B,2,0)</f>
        <v>USA</v>
      </c>
      <c r="F67" s="12" t="str">
        <f>VLOOKUP(A67,DOB!A:B,2,0)</f>
        <v>8/12/1988</v>
      </c>
      <c r="G67" s="12" t="str">
        <f t="shared" si="1"/>
        <v>7/27/2023</v>
      </c>
      <c r="H67" t="str">
        <f t="shared" si="2"/>
        <v>34</v>
      </c>
      <c r="I67" t="str">
        <f>VLOOKUP(A67,Gender!A:B,2,0)</f>
        <v>Men</v>
      </c>
      <c r="K67" t="str">
        <f t="shared" si="3"/>
        <v>FALSE</v>
      </c>
    </row>
    <row r="68" ht="15.75" customHeight="1">
      <c r="A68" s="10">
        <v>33.0</v>
      </c>
      <c r="B68" s="11" t="s">
        <v>146</v>
      </c>
      <c r="C68" s="11" t="s">
        <v>147</v>
      </c>
      <c r="D68" t="str">
        <f>VLOOKUP(A68,'Home Town'!A:B,2,0)</f>
        <v>Cochrane</v>
      </c>
      <c r="E68" t="str">
        <f>VLOOKUP(D68,Country!A:B,2,0)</f>
        <v>Canada</v>
      </c>
      <c r="F68" s="12" t="str">
        <f>VLOOKUP(A68,DOB!A:B,2,0)</f>
        <v>9/17/1985</v>
      </c>
      <c r="G68" s="12" t="str">
        <f t="shared" si="1"/>
        <v>7/27/2023</v>
      </c>
      <c r="H68" t="str">
        <f t="shared" si="2"/>
        <v>37</v>
      </c>
      <c r="I68" t="str">
        <f>VLOOKUP(A68,Gender!A:B,2,0)</f>
        <v>Men</v>
      </c>
      <c r="K68" t="str">
        <f t="shared" si="3"/>
        <v>FALSE</v>
      </c>
    </row>
    <row r="69" ht="15.75" customHeight="1">
      <c r="A69" s="10">
        <v>44.0</v>
      </c>
      <c r="B69" s="11" t="s">
        <v>148</v>
      </c>
      <c r="C69" s="11" t="s">
        <v>149</v>
      </c>
      <c r="D69" t="str">
        <f>VLOOKUP(A69,'Home Town'!A:B,2,0)</f>
        <v>Calgary</v>
      </c>
      <c r="E69" t="str">
        <f>VLOOKUP(D69,Country!A:B,2,0)</f>
        <v>Canada</v>
      </c>
      <c r="F69" s="12" t="str">
        <f>VLOOKUP(A69,DOB!A:B,2,0)</f>
        <v>6/20/1986</v>
      </c>
      <c r="G69" s="12" t="str">
        <f t="shared" si="1"/>
        <v>7/27/2023</v>
      </c>
      <c r="H69" t="str">
        <f t="shared" si="2"/>
        <v>37</v>
      </c>
      <c r="I69" t="str">
        <f>VLOOKUP(A69,Gender!A:B,2,0)</f>
        <v>Men</v>
      </c>
      <c r="K69" t="str">
        <f t="shared" si="3"/>
        <v>FALSE</v>
      </c>
    </row>
    <row r="70" ht="15.75" customHeight="1">
      <c r="A70" s="10">
        <v>79.0</v>
      </c>
      <c r="B70" s="11" t="s">
        <v>150</v>
      </c>
      <c r="C70" s="11" t="s">
        <v>151</v>
      </c>
      <c r="D70" t="str">
        <f>VLOOKUP(A70,'Home Town'!A:B,2,0)</f>
        <v>Bellmore</v>
      </c>
      <c r="E70" t="str">
        <f>VLOOKUP(D70,Country!A:B,2,0)</f>
        <v>USA</v>
      </c>
      <c r="F70" s="12" t="str">
        <f>VLOOKUP(A70,DOB!A:B,2,0)</f>
        <v>7/20/1984</v>
      </c>
      <c r="G70" s="12" t="str">
        <f t="shared" si="1"/>
        <v>7/27/2023</v>
      </c>
      <c r="H70" t="str">
        <f t="shared" si="2"/>
        <v>39</v>
      </c>
      <c r="I70" t="str">
        <f>VLOOKUP(A70,Gender!A:B,2,0)</f>
        <v>Men</v>
      </c>
      <c r="K70" t="str">
        <f t="shared" si="3"/>
        <v>FALSE</v>
      </c>
    </row>
    <row r="71" ht="15.75" customHeight="1">
      <c r="A71" s="10">
        <v>35.0</v>
      </c>
      <c r="B71" s="11" t="s">
        <v>152</v>
      </c>
      <c r="C71" s="11" t="s">
        <v>153</v>
      </c>
      <c r="D71" t="str">
        <f>VLOOKUP(A71,'Home Town'!A:B,2,0)</f>
        <v>Brossard</v>
      </c>
      <c r="E71" t="str">
        <f>VLOOKUP(D71,Country!A:B,2,0)</f>
        <v>Canada</v>
      </c>
      <c r="F71" s="12" t="str">
        <f>VLOOKUP(A71,DOB!A:B,2,0)</f>
        <v>3/29/1985</v>
      </c>
      <c r="G71" s="12" t="str">
        <f t="shared" si="1"/>
        <v>7/27/2023</v>
      </c>
      <c r="H71" t="str">
        <f t="shared" si="2"/>
        <v>38</v>
      </c>
      <c r="I71" t="str">
        <f>VLOOKUP(A71,Gender!A:B,2,0)</f>
        <v>Men</v>
      </c>
      <c r="K71" t="str">
        <f t="shared" si="3"/>
        <v>FALSE</v>
      </c>
    </row>
    <row r="72" ht="15.75" customHeight="1">
      <c r="A72" s="10">
        <v>45.0</v>
      </c>
      <c r="B72" s="11" t="s">
        <v>152</v>
      </c>
      <c r="C72" s="11" t="s">
        <v>154</v>
      </c>
      <c r="D72" t="str">
        <f>VLOOKUP(A72,'Home Town'!A:B,2,0)</f>
        <v>Montreal</v>
      </c>
      <c r="E72" t="str">
        <f>VLOOKUP(D72,Country!A:B,2,0)</f>
        <v>Canada</v>
      </c>
      <c r="F72" s="12" t="str">
        <f>VLOOKUP(A72,DOB!A:B,2,0)</f>
        <v>5/24/1987</v>
      </c>
      <c r="G72" s="12" t="str">
        <f t="shared" si="1"/>
        <v>7/27/2023</v>
      </c>
      <c r="H72" t="str">
        <f t="shared" si="2"/>
        <v>36</v>
      </c>
      <c r="I72" t="str">
        <f>VLOOKUP(A72,Gender!A:B,2,0)</f>
        <v>Men</v>
      </c>
      <c r="K72" t="str">
        <f t="shared" si="3"/>
        <v>FALSE</v>
      </c>
    </row>
    <row r="73" ht="15.75" customHeight="1">
      <c r="A73" s="10">
        <v>19.0</v>
      </c>
      <c r="B73" s="11" t="s">
        <v>155</v>
      </c>
      <c r="C73" s="11" t="s">
        <v>156</v>
      </c>
      <c r="D73" t="str">
        <f>VLOOKUP(A73,'Home Town'!A:B,2,0)</f>
        <v>St. Albert</v>
      </c>
      <c r="E73" t="str">
        <f>VLOOKUP(D73,Country!A:B,2,0)</f>
        <v>Canada</v>
      </c>
      <c r="F73" s="12" t="str">
        <f>VLOOKUP(A73,DOB!A:B,2,0)</f>
        <v>1/4/1985</v>
      </c>
      <c r="G73" s="12" t="str">
        <f t="shared" si="1"/>
        <v>7/27/2023</v>
      </c>
      <c r="H73" t="str">
        <f t="shared" si="2"/>
        <v>38</v>
      </c>
      <c r="I73" t="str">
        <f>VLOOKUP(A73,Gender!A:B,2,0)</f>
        <v>Women</v>
      </c>
      <c r="K73" t="str">
        <f t="shared" si="3"/>
        <v>FALSE</v>
      </c>
    </row>
    <row r="74" ht="15.75" customHeight="1">
      <c r="A74" s="10">
        <v>58.0</v>
      </c>
      <c r="B74" s="11" t="s">
        <v>157</v>
      </c>
      <c r="C74" s="11" t="s">
        <v>158</v>
      </c>
      <c r="D74" t="str">
        <f>VLOOKUP(A74,'Home Town'!A:B,2,0)</f>
        <v>Farmington</v>
      </c>
      <c r="E74" t="str">
        <f>VLOOKUP(D74,Country!A:B,2,0)</f>
        <v>USA</v>
      </c>
      <c r="F74" s="12" t="str">
        <f>VLOOKUP(A74,DOB!A:B,2,0)</f>
        <v>5/1/1996</v>
      </c>
      <c r="G74" s="12" t="str">
        <f t="shared" si="1"/>
        <v>7/27/2023</v>
      </c>
      <c r="H74" t="str">
        <f t="shared" si="2"/>
        <v>27</v>
      </c>
      <c r="I74" t="str">
        <f>VLOOKUP(A74,Gender!A:B,2,0)</f>
        <v>Women</v>
      </c>
      <c r="K74" t="str">
        <f t="shared" si="3"/>
        <v>FALSE</v>
      </c>
    </row>
    <row r="75" ht="15.75" customHeight="1">
      <c r="A75" s="10">
        <v>1.0</v>
      </c>
      <c r="B75" s="11" t="s">
        <v>159</v>
      </c>
      <c r="C75" s="11" t="s">
        <v>160</v>
      </c>
      <c r="D75" t="str">
        <f>VLOOKUP(A75,'Home Town'!A:B,2,0)</f>
        <v>Ruthven</v>
      </c>
      <c r="E75" t="str">
        <f>VLOOKUP(D75,Country!A:B,2,0)</f>
        <v>Canada</v>
      </c>
      <c r="F75" s="12" t="str">
        <f>VLOOKUP(A75,DOB!A:B,2,0)</f>
        <v>2/12/1987</v>
      </c>
      <c r="G75" s="12" t="str">
        <f t="shared" si="1"/>
        <v>7/27/2023</v>
      </c>
      <c r="H75" t="str">
        <f t="shared" si="2"/>
        <v>36</v>
      </c>
      <c r="I75" t="str">
        <f>VLOOKUP(A75,Gender!A:B,2,0)</f>
        <v>Women</v>
      </c>
      <c r="K75" t="str">
        <f t="shared" si="3"/>
        <v>FALSE</v>
      </c>
    </row>
    <row r="76" ht="15.75" customHeight="1">
      <c r="A76" s="10">
        <v>55.0</v>
      </c>
      <c r="B76" s="11" t="s">
        <v>159</v>
      </c>
      <c r="C76" s="11" t="s">
        <v>161</v>
      </c>
      <c r="D76" t="str">
        <f>VLOOKUP(A76,'Home Town'!A:B,2,0)</f>
        <v>Danvers</v>
      </c>
      <c r="E76" t="str">
        <f>VLOOKUP(D76,Country!A:B,2,0)</f>
        <v>USA</v>
      </c>
      <c r="F76" s="12" t="str">
        <f>VLOOKUP(A76,DOB!A:B,2,0)</f>
        <v>9/3/1987</v>
      </c>
      <c r="G76" s="12" t="str">
        <f t="shared" si="1"/>
        <v>7/27/2023</v>
      </c>
      <c r="H76" t="str">
        <f t="shared" si="2"/>
        <v>35</v>
      </c>
      <c r="I76" t="str">
        <f>VLOOKUP(A76,Gender!A:B,2,0)</f>
        <v>Women</v>
      </c>
      <c r="K76" t="str">
        <f t="shared" si="3"/>
        <v>FALSE</v>
      </c>
    </row>
    <row r="77" ht="15.75" customHeight="1">
      <c r="A77" s="10">
        <v>6.0</v>
      </c>
      <c r="B77" s="11" t="s">
        <v>162</v>
      </c>
      <c r="C77" s="11" t="s">
        <v>163</v>
      </c>
      <c r="D77" t="str">
        <f>VLOOKUP(A77,'Home Town'!A:B,2,0)</f>
        <v>Valleyfield</v>
      </c>
      <c r="E77" t="str">
        <f>VLOOKUP(D77,Country!A:B,2,0)</f>
        <v>Canada</v>
      </c>
      <c r="F77" s="12" t="str">
        <f>VLOOKUP(A77,DOB!A:B,2,0)</f>
        <v>1/7/1992</v>
      </c>
      <c r="G77" s="12" t="str">
        <f t="shared" si="1"/>
        <v>7/27/2023</v>
      </c>
      <c r="H77" t="str">
        <f t="shared" si="2"/>
        <v>31</v>
      </c>
      <c r="I77" t="str">
        <f>VLOOKUP(A77,Gender!A:B,2,0)</f>
        <v>Women</v>
      </c>
      <c r="K77" t="str">
        <f t="shared" si="3"/>
        <v>FALSE</v>
      </c>
    </row>
    <row r="78" ht="15.75" customHeight="1">
      <c r="A78" s="10">
        <v>62.0</v>
      </c>
      <c r="B78" s="11" t="s">
        <v>164</v>
      </c>
      <c r="C78" s="11" t="s">
        <v>165</v>
      </c>
      <c r="D78" t="str">
        <f>VLOOKUP(A78,'Home Town'!A:B,2,0)</f>
        <v>Grand Forks</v>
      </c>
      <c r="E78" t="str">
        <f>VLOOKUP(D78,Country!A:B,2,0)</f>
        <v>USA</v>
      </c>
      <c r="F78" s="12" t="str">
        <f>VLOOKUP(A78,DOB!A:B,2,0)</f>
        <v>7/3/1989</v>
      </c>
      <c r="G78" s="12" t="str">
        <f t="shared" si="1"/>
        <v>7/27/2023</v>
      </c>
      <c r="H78" t="str">
        <f t="shared" si="2"/>
        <v>34</v>
      </c>
      <c r="I78" t="str">
        <f>VLOOKUP(A78,Gender!A:B,2,0)</f>
        <v>Women</v>
      </c>
      <c r="K78" t="str">
        <f t="shared" si="3"/>
        <v>FALSE</v>
      </c>
    </row>
    <row r="79" ht="15.75" customHeight="1">
      <c r="A79" s="10">
        <v>11.0</v>
      </c>
      <c r="B79" s="11" t="s">
        <v>166</v>
      </c>
      <c r="C79" s="11" t="s">
        <v>167</v>
      </c>
      <c r="D79" t="str">
        <f>VLOOKUP(A79,'Home Town'!A:B,2,0)</f>
        <v>Scarborough</v>
      </c>
      <c r="E79" t="str">
        <f>VLOOKUP(D79,Country!A:B,2,0)</f>
        <v>Canada</v>
      </c>
      <c r="F79" s="12" t="str">
        <f>VLOOKUP(A79,DOB!A:B,2,0)</f>
        <v>10/17/1990</v>
      </c>
      <c r="G79" s="12" t="str">
        <f t="shared" si="1"/>
        <v>7/27/2023</v>
      </c>
      <c r="H79" t="str">
        <f t="shared" si="2"/>
        <v>32</v>
      </c>
      <c r="I79" t="str">
        <f>VLOOKUP(A79,Gender!A:B,2,0)</f>
        <v>Women</v>
      </c>
      <c r="K79" t="str">
        <f t="shared" si="3"/>
        <v>FALSE</v>
      </c>
    </row>
    <row r="80" ht="15.75" customHeight="1">
      <c r="A80" s="10">
        <v>57.0</v>
      </c>
      <c r="B80" s="11" t="s">
        <v>168</v>
      </c>
      <c r="C80" s="11" t="s">
        <v>169</v>
      </c>
      <c r="D80" t="str">
        <f>VLOOKUP(A80,'Home Town'!A:B,2,0)</f>
        <v>Lakewood</v>
      </c>
      <c r="E80" t="str">
        <f>VLOOKUP(D80,Country!A:B,2,0)</f>
        <v>USA</v>
      </c>
      <c r="F80" s="12" t="str">
        <f>VLOOKUP(A80,DOB!A:B,2,0)</f>
        <v>6/23/1994</v>
      </c>
      <c r="G80" s="12" t="str">
        <f t="shared" si="1"/>
        <v>7/27/2023</v>
      </c>
      <c r="H80" t="str">
        <f t="shared" si="2"/>
        <v>29</v>
      </c>
      <c r="I80" t="str">
        <f>VLOOKUP(A80,Gender!A:B,2,0)</f>
        <v>Women</v>
      </c>
      <c r="K80" t="str">
        <f t="shared" si="3"/>
        <v>FALSE</v>
      </c>
    </row>
    <row r="81" ht="15.75" customHeight="1">
      <c r="A81" s="10">
        <v>94.0</v>
      </c>
      <c r="B81" s="11" t="s">
        <v>170</v>
      </c>
      <c r="C81" s="11" t="s">
        <v>171</v>
      </c>
      <c r="D81" t="str">
        <f>VLOOKUP(A81,'Home Town'!A:B,2,0)</f>
        <v>Brighton</v>
      </c>
      <c r="E81" t="str">
        <f>VLOOKUP(D81,Country!A:B,2,0)</f>
        <v>USA</v>
      </c>
      <c r="F81" s="12" t="str">
        <f>VLOOKUP(A81,DOB!A:B,2,0)</f>
        <v>8/26/1982</v>
      </c>
      <c r="G81" s="12" t="str">
        <f t="shared" si="1"/>
        <v>7/27/2023</v>
      </c>
      <c r="H81" t="str">
        <f t="shared" si="2"/>
        <v>40</v>
      </c>
      <c r="I81" t="str">
        <f>VLOOKUP(A81,Gender!A:B,2,0)</f>
        <v>Men</v>
      </c>
      <c r="K81" t="str">
        <f t="shared" si="3"/>
        <v>FALSE</v>
      </c>
    </row>
    <row r="82" ht="15.75" customHeight="1">
      <c r="A82" s="10">
        <v>30.0</v>
      </c>
      <c r="B82" s="11" t="s">
        <v>172</v>
      </c>
      <c r="C82" s="11" t="s">
        <v>173</v>
      </c>
      <c r="D82" t="str">
        <f>VLOOKUP(A82,'Home Town'!A:B,2,0)</f>
        <v>Oakbank</v>
      </c>
      <c r="E82" t="str">
        <f>VLOOKUP(D82,Country!A:B,2,0)</f>
        <v>Canada</v>
      </c>
      <c r="F82" s="12" t="str">
        <f>VLOOKUP(A82,DOB!A:B,2,0)</f>
        <v>1/21/1992</v>
      </c>
      <c r="G82" s="12" t="str">
        <f t="shared" si="1"/>
        <v>7/27/2023</v>
      </c>
      <c r="H82" t="str">
        <f t="shared" si="2"/>
        <v>31</v>
      </c>
      <c r="I82" t="str">
        <f>VLOOKUP(A82,Gender!A:B,2,0)</f>
        <v>Men</v>
      </c>
      <c r="K82" t="str">
        <f t="shared" si="3"/>
        <v>FALSE</v>
      </c>
    </row>
    <row r="83" ht="15.75" customHeight="1">
      <c r="A83" s="10">
        <v>2.0</v>
      </c>
      <c r="B83" s="11" t="s">
        <v>174</v>
      </c>
      <c r="C83" s="11" t="s">
        <v>175</v>
      </c>
      <c r="D83" t="str">
        <f>VLOOKUP(A83,'Home Town'!A:B,2,0)</f>
        <v>Sudbury</v>
      </c>
      <c r="E83" t="str">
        <f>VLOOKUP(D83,Country!A:B,2,0)</f>
        <v>Canada</v>
      </c>
      <c r="F83" s="12" t="str">
        <f>VLOOKUP(A83,DOB!A:B,2,0)</f>
        <v>9/24/1989</v>
      </c>
      <c r="G83" s="12" t="str">
        <f t="shared" si="1"/>
        <v>7/27/2023</v>
      </c>
      <c r="H83" t="str">
        <f t="shared" si="2"/>
        <v>33</v>
      </c>
      <c r="I83" t="str">
        <f>VLOOKUP(A83,Gender!A:B,2,0)</f>
        <v>Women</v>
      </c>
      <c r="K83" t="str">
        <f t="shared" si="3"/>
        <v>FALSE</v>
      </c>
    </row>
    <row r="84" ht="15.75" customHeight="1">
      <c r="A84" s="10">
        <v>20.0</v>
      </c>
      <c r="B84" s="11" t="s">
        <v>176</v>
      </c>
      <c r="C84" s="11" t="s">
        <v>177</v>
      </c>
      <c r="D84" t="str">
        <f>VLOOKUP(A84,'Home Town'!A:B,2,0)</f>
        <v>Burlington</v>
      </c>
      <c r="E84" t="str">
        <f>VLOOKUP(D84,Country!A:B,2,0)</f>
        <v>USA</v>
      </c>
      <c r="F84" s="12" t="str">
        <f>VLOOKUP(A84,DOB!A:B,2,0)</f>
        <v>10/6/1994</v>
      </c>
      <c r="G84" s="12" t="str">
        <f t="shared" si="1"/>
        <v>7/27/2023</v>
      </c>
      <c r="H84" t="str">
        <f t="shared" si="2"/>
        <v>28</v>
      </c>
      <c r="I84" t="str">
        <f>VLOOKUP(A84,Gender!A:B,2,0)</f>
        <v>Women</v>
      </c>
      <c r="K84" t="str">
        <f t="shared" si="3"/>
        <v>FALSE</v>
      </c>
    </row>
    <row r="85" ht="15.75" customHeight="1">
      <c r="A85" s="10">
        <v>31.0</v>
      </c>
      <c r="B85" s="11" t="s">
        <v>178</v>
      </c>
      <c r="C85" s="11" t="s">
        <v>70</v>
      </c>
      <c r="D85" t="str">
        <f>VLOOKUP(A85,'Home Town'!A:B,2,0)</f>
        <v>Lac La Biche</v>
      </c>
      <c r="E85" t="str">
        <f>VLOOKUP(D85,Country!A:B,2,0)</f>
        <v>Canada</v>
      </c>
      <c r="F85" s="12" t="str">
        <f>VLOOKUP(A85,DOB!A:B,2,0)</f>
        <v>12/10/1981</v>
      </c>
      <c r="G85" s="12" t="str">
        <f t="shared" si="1"/>
        <v>7/27/2023</v>
      </c>
      <c r="H85" t="str">
        <f t="shared" si="2"/>
        <v>41</v>
      </c>
      <c r="I85" t="str">
        <f>VLOOKUP(A85,Gender!A:B,2,0)</f>
        <v>Men</v>
      </c>
      <c r="K85" t="str">
        <f t="shared" si="3"/>
        <v>FALSE</v>
      </c>
    </row>
    <row r="86" ht="15.75" customHeight="1">
      <c r="A86" s="10">
        <v>28.0</v>
      </c>
      <c r="B86" s="11" t="s">
        <v>179</v>
      </c>
      <c r="C86" s="11" t="s">
        <v>180</v>
      </c>
      <c r="D86" t="str">
        <f>VLOOKUP(A86,'Home Town'!A:B,2,0)</f>
        <v>Lethbridge</v>
      </c>
      <c r="E86" t="str">
        <f>VLOOKUP(D86,Country!A:B,2,0)</f>
        <v>Canada</v>
      </c>
      <c r="F86" s="12" t="str">
        <f>VLOOKUP(A86,DOB!A:B,2,0)</f>
        <v>8/12/1986</v>
      </c>
      <c r="G86" s="12" t="str">
        <f t="shared" si="1"/>
        <v>7/27/2023</v>
      </c>
      <c r="H86" t="str">
        <f t="shared" si="2"/>
        <v>36</v>
      </c>
      <c r="I86" t="str">
        <f>VLOOKUP(A86,Gender!A:B,2,0)</f>
        <v>Men</v>
      </c>
      <c r="K86" t="str">
        <f t="shared" si="3"/>
        <v>FALSE</v>
      </c>
    </row>
    <row r="87" ht="15.75" customHeight="1">
      <c r="A87" s="10">
        <v>78.0</v>
      </c>
      <c r="B87" s="11" t="s">
        <v>181</v>
      </c>
      <c r="C87" s="11" t="s">
        <v>182</v>
      </c>
      <c r="D87" t="str">
        <f>VLOOKUP(A87,'Home Town'!A:B,2,0)</f>
        <v>Scituate</v>
      </c>
      <c r="E87" t="str">
        <f>VLOOKUP(D87,Country!A:B,2,0)</f>
        <v>USA</v>
      </c>
      <c r="F87" s="12" t="str">
        <f>VLOOKUP(A87,DOB!A:B,2,0)</f>
        <v>4/9/1996</v>
      </c>
      <c r="G87" s="12" t="str">
        <f t="shared" si="1"/>
        <v>7/27/2023</v>
      </c>
      <c r="H87" t="str">
        <f t="shared" si="2"/>
        <v>27</v>
      </c>
      <c r="I87" t="str">
        <f>VLOOKUP(A87,Gender!A:B,2,0)</f>
        <v>Men</v>
      </c>
      <c r="K87" t="str">
        <f t="shared" si="3"/>
        <v>FALSE</v>
      </c>
    </row>
    <row r="88" ht="15.75" customHeight="1">
      <c r="A88" s="10">
        <v>82.0</v>
      </c>
      <c r="B88" s="11" t="s">
        <v>181</v>
      </c>
      <c r="C88" s="11" t="s">
        <v>183</v>
      </c>
      <c r="D88" t="str">
        <f>VLOOKUP(A88,'Home Town'!A:B,2,0)</f>
        <v>Bensalem</v>
      </c>
      <c r="E88" t="str">
        <f>VLOOKUP(D88,Country!A:B,2,0)</f>
        <v>USA</v>
      </c>
      <c r="F88" s="12" t="str">
        <f>VLOOKUP(A88,DOB!A:B,2,0)</f>
        <v>8/16/1985</v>
      </c>
      <c r="G88" s="12" t="str">
        <f t="shared" si="1"/>
        <v>7/27/2023</v>
      </c>
      <c r="H88" t="str">
        <f t="shared" si="2"/>
        <v>37</v>
      </c>
      <c r="I88" t="str">
        <f>VLOOKUP(A88,Gender!A:B,2,0)</f>
        <v>Men</v>
      </c>
      <c r="K88" t="str">
        <f t="shared" si="3"/>
        <v>FALSE</v>
      </c>
    </row>
    <row r="89" ht="15.75" customHeight="1">
      <c r="A89" s="10">
        <v>92.0</v>
      </c>
      <c r="B89" s="11" t="s">
        <v>181</v>
      </c>
      <c r="C89" s="11" t="s">
        <v>184</v>
      </c>
      <c r="D89" t="str">
        <f>VLOOKUP(A89,'Home Town'!A:B,2,0)</f>
        <v>Bloomington</v>
      </c>
      <c r="E89" t="str">
        <f>VLOOKUP(D89,Country!A:B,2,0)</f>
        <v>USA</v>
      </c>
      <c r="F89" s="12" t="str">
        <f>VLOOKUP(A89,DOB!A:B,2,0)</f>
        <v>4/13/1987</v>
      </c>
      <c r="G89" s="12" t="str">
        <f t="shared" si="1"/>
        <v>7/27/2023</v>
      </c>
      <c r="H89" t="str">
        <f t="shared" si="2"/>
        <v>36</v>
      </c>
      <c r="I89" t="str">
        <f>VLOOKUP(A89,Gender!A:B,2,0)</f>
        <v>Men</v>
      </c>
      <c r="K89" t="str">
        <f t="shared" si="3"/>
        <v>FALSE</v>
      </c>
    </row>
    <row r="90" ht="15.75" customHeight="1">
      <c r="A90" s="10">
        <v>96.0</v>
      </c>
      <c r="B90" s="11" t="s">
        <v>181</v>
      </c>
      <c r="C90" s="11" t="s">
        <v>185</v>
      </c>
      <c r="D90" t="str">
        <f>VLOOKUP(A90,'Home Town'!A:B,2,0)</f>
        <v>Erie</v>
      </c>
      <c r="E90" t="str">
        <f>VLOOKUP(D90,Country!A:B,2,0)</f>
        <v>USA</v>
      </c>
      <c r="F90" s="12" t="str">
        <f>VLOOKUP(A90,DOB!A:B,2,0)</f>
        <v>11/11/1986</v>
      </c>
      <c r="G90" s="12" t="str">
        <f t="shared" si="1"/>
        <v>7/27/2023</v>
      </c>
      <c r="H90" t="str">
        <f t="shared" si="2"/>
        <v>36</v>
      </c>
      <c r="I90" t="str">
        <f>VLOOKUP(A90,Gender!A:B,2,0)</f>
        <v>Men</v>
      </c>
      <c r="K90" t="str">
        <f t="shared" si="3"/>
        <v>FALSE</v>
      </c>
    </row>
    <row r="91" ht="15.75" customHeight="1">
      <c r="A91" s="10">
        <v>9.0</v>
      </c>
      <c r="B91" s="11" t="s">
        <v>186</v>
      </c>
      <c r="C91" s="11" t="s">
        <v>187</v>
      </c>
      <c r="D91" t="str">
        <f>VLOOKUP(A91,'Home Town'!A:B,2,0)</f>
        <v>Hamilton</v>
      </c>
      <c r="E91" t="str">
        <f>VLOOKUP(D91,Country!A:B,2,0)</f>
        <v>Canada</v>
      </c>
      <c r="F91" s="12" t="str">
        <f>VLOOKUP(A91,DOB!A:B,2,0)</f>
        <v>1/4/1995</v>
      </c>
      <c r="G91" s="12" t="str">
        <f t="shared" si="1"/>
        <v>7/27/2023</v>
      </c>
      <c r="H91" t="str">
        <f t="shared" si="2"/>
        <v>28</v>
      </c>
      <c r="I91" t="str">
        <f>VLOOKUP(A91,Gender!A:B,2,0)</f>
        <v>Women</v>
      </c>
      <c r="K91" t="str">
        <f t="shared" si="3"/>
        <v>FALSE</v>
      </c>
    </row>
    <row r="92" ht="15.75" customHeight="1">
      <c r="A92" s="10">
        <v>21.0</v>
      </c>
      <c r="B92" s="11" t="s">
        <v>188</v>
      </c>
      <c r="C92" s="11" t="s">
        <v>189</v>
      </c>
      <c r="D92" t="str">
        <f>VLOOKUP(A92,'Home Town'!A:B,2,0)</f>
        <v>Edmonton</v>
      </c>
      <c r="E92" t="str">
        <f>VLOOKUP(D92,Country!A:B,2,0)</f>
        <v>Canada</v>
      </c>
      <c r="F92" s="12" t="str">
        <f>VLOOKUP(A92,DOB!A:B,2,0)</f>
        <v>8/6/1986</v>
      </c>
      <c r="G92" s="12" t="str">
        <f t="shared" si="1"/>
        <v>7/27/2023</v>
      </c>
      <c r="H92" t="str">
        <f t="shared" si="2"/>
        <v>36</v>
      </c>
      <c r="I92" t="str">
        <f>VLOOKUP(A92,Gender!A:B,2,0)</f>
        <v>Women</v>
      </c>
      <c r="K92" t="str">
        <f t="shared" si="3"/>
        <v>FALSE</v>
      </c>
    </row>
    <row r="93" ht="15.75" customHeight="1">
      <c r="A93" s="10">
        <v>64.0</v>
      </c>
      <c r="B93" s="11" t="s">
        <v>190</v>
      </c>
      <c r="C93" s="11" t="s">
        <v>191</v>
      </c>
      <c r="D93" t="str">
        <f>VLOOKUP(A93,'Home Town'!A:B,2,0)</f>
        <v>Minnetonka</v>
      </c>
      <c r="E93" t="str">
        <f>VLOOKUP(D93,Country!A:B,2,0)</f>
        <v>USA</v>
      </c>
      <c r="F93" s="12" t="str">
        <f>VLOOKUP(A93,DOB!A:B,2,0)</f>
        <v>6/6/1995</v>
      </c>
      <c r="G93" s="12" t="str">
        <f t="shared" si="1"/>
        <v>7/27/2023</v>
      </c>
      <c r="H93" t="str">
        <f t="shared" si="2"/>
        <v>28</v>
      </c>
      <c r="I93" t="str">
        <f>VLOOKUP(A93,Gender!A:B,2,0)</f>
        <v>Women</v>
      </c>
      <c r="K93" t="str">
        <f t="shared" si="3"/>
        <v>FALSE</v>
      </c>
    </row>
    <row r="94" ht="15.75" customHeight="1">
      <c r="A94" s="10">
        <v>42.0</v>
      </c>
      <c r="B94" s="11" t="s">
        <v>192</v>
      </c>
      <c r="C94" s="11" t="s">
        <v>193</v>
      </c>
      <c r="D94" t="str">
        <f>VLOOKUP(A94,'Home Town'!A:B,2,0)</f>
        <v>Vancouver</v>
      </c>
      <c r="E94" t="str">
        <f>VLOOKUP(D94,Country!A:B,2,0)</f>
        <v>Canada</v>
      </c>
      <c r="F94" s="12" t="str">
        <f>VLOOKUP(A94,DOB!A:B,2,0)</f>
        <v>1/30/1991</v>
      </c>
      <c r="G94" s="12" t="str">
        <f t="shared" si="1"/>
        <v>7/27/2023</v>
      </c>
      <c r="H94" t="str">
        <f t="shared" si="2"/>
        <v>32</v>
      </c>
      <c r="I94" t="str">
        <f>VLOOKUP(A94,Gender!A:B,2,0)</f>
        <v>Men</v>
      </c>
      <c r="K94" t="str">
        <f t="shared" si="3"/>
        <v>FALSE</v>
      </c>
    </row>
    <row r="95" ht="15.75" customHeight="1">
      <c r="A95" s="10">
        <v>93.0</v>
      </c>
      <c r="B95" s="11" t="s">
        <v>194</v>
      </c>
      <c r="C95" s="11" t="s">
        <v>195</v>
      </c>
      <c r="D95" t="str">
        <f>VLOOKUP(A95,'Home Town'!A:B,2,0)</f>
        <v>Highlands Ranch</v>
      </c>
      <c r="E95" t="str">
        <f>VLOOKUP(D95,Country!A:B,2,0)</f>
        <v>USA</v>
      </c>
      <c r="F95" s="12" t="str">
        <f>VLOOKUP(A95,DOB!A:B,2,0)</f>
        <v>9/10/1997</v>
      </c>
      <c r="G95" s="12" t="str">
        <f t="shared" si="1"/>
        <v>7/27/2023</v>
      </c>
      <c r="H95" t="str">
        <f t="shared" si="2"/>
        <v>25</v>
      </c>
      <c r="I95" t="str">
        <f>VLOOKUP(A95,Gender!A:B,2,0)</f>
        <v>Men</v>
      </c>
      <c r="K95" t="str">
        <f t="shared" si="3"/>
        <v>FALSE</v>
      </c>
    </row>
    <row r="96" ht="15.75" customHeight="1">
      <c r="A96" s="10">
        <v>75.0</v>
      </c>
      <c r="B96" s="11" t="s">
        <v>196</v>
      </c>
      <c r="C96" s="11" t="s">
        <v>197</v>
      </c>
      <c r="D96" t="str">
        <f>VLOOKUP(A96,'Home Town'!A:B,2,0)</f>
        <v>Moorhead</v>
      </c>
      <c r="E96" t="str">
        <f>VLOOKUP(D96,Country!A:B,2,0)</f>
        <v>USA</v>
      </c>
      <c r="F96" s="12" t="str">
        <f>VLOOKUP(A96,DOB!A:B,2,0)</f>
        <v>12/19/1996</v>
      </c>
      <c r="G96" s="12" t="str">
        <f t="shared" si="1"/>
        <v>7/27/2023</v>
      </c>
      <c r="H96" t="str">
        <f t="shared" si="2"/>
        <v>26</v>
      </c>
      <c r="I96" t="str">
        <f>VLOOKUP(A96,Gender!A:B,2,0)</f>
        <v>Men</v>
      </c>
      <c r="K96" t="str">
        <f t="shared" si="3"/>
        <v>FALSE</v>
      </c>
    </row>
    <row r="97" ht="15.75" customHeight="1">
      <c r="A97" s="13">
        <v>25.0</v>
      </c>
      <c r="B97" s="14" t="s">
        <v>198</v>
      </c>
      <c r="C97" s="14" t="s">
        <v>199</v>
      </c>
      <c r="D97" t="str">
        <f>VLOOKUP(A97,'Home Town'!A:B,2,0)</f>
        <v>Toronto</v>
      </c>
      <c r="E97" t="str">
        <f>VLOOKUP(D97,Country!A:B,2,0)</f>
        <v>Canada</v>
      </c>
      <c r="F97" s="12" t="str">
        <f>VLOOKUP(A97,DOB!A:B,2,0)</f>
        <v>2/24/1986</v>
      </c>
      <c r="G97" s="12" t="str">
        <f t="shared" si="1"/>
        <v>7/27/2023</v>
      </c>
      <c r="H97" t="str">
        <f t="shared" si="2"/>
        <v>37</v>
      </c>
      <c r="I97" t="str">
        <f>VLOOKUP(A97,Gender!A:B,2,0)</f>
        <v>Men</v>
      </c>
      <c r="K97" t="str">
        <f t="shared" si="3"/>
        <v>FALSE</v>
      </c>
    </row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0"/>
    <col customWidth="1" min="3" max="3" width="20.0"/>
    <col customWidth="1" min="4" max="4" width="13.14"/>
    <col customWidth="1" min="5" max="5" width="13.71"/>
    <col customWidth="1" min="6" max="6" width="11.57"/>
    <col customWidth="1" min="7" max="8" width="13.71"/>
    <col customWidth="1" min="9" max="9" width="8.71"/>
    <col customWidth="1" min="10" max="10" width="13.71"/>
    <col customWidth="1" min="11" max="11" width="10.43"/>
    <col customWidth="1" min="12" max="12" width="14.14"/>
    <col customWidth="1" min="13" max="13" width="14.71"/>
    <col customWidth="1" min="14" max="14" width="22.14"/>
    <col customWidth="1" min="15" max="18" width="8.71"/>
    <col customWidth="1" min="19" max="19" width="11.57"/>
    <col customWidth="1" min="20" max="21" width="8.71"/>
  </cols>
  <sheetData>
    <row r="1">
      <c r="A1" s="7" t="s">
        <v>18</v>
      </c>
      <c r="B1" s="8" t="s">
        <v>19</v>
      </c>
      <c r="C1" s="8" t="s">
        <v>20</v>
      </c>
      <c r="D1" s="8" t="s">
        <v>200</v>
      </c>
      <c r="E1" s="15" t="s">
        <v>201</v>
      </c>
      <c r="F1" s="9" t="s">
        <v>202</v>
      </c>
      <c r="G1" s="9" t="s">
        <v>203</v>
      </c>
      <c r="H1" s="9" t="s">
        <v>204</v>
      </c>
      <c r="I1" s="9" t="s">
        <v>205</v>
      </c>
      <c r="J1" s="9" t="s">
        <v>206</v>
      </c>
      <c r="K1" s="8" t="s">
        <v>207</v>
      </c>
      <c r="L1" s="9" t="s">
        <v>208</v>
      </c>
      <c r="M1" s="9" t="s">
        <v>22</v>
      </c>
      <c r="N1" s="9" t="s">
        <v>209</v>
      </c>
      <c r="O1" s="9" t="s">
        <v>26</v>
      </c>
      <c r="Q1" s="9" t="s">
        <v>210</v>
      </c>
      <c r="S1" s="9" t="s">
        <v>211</v>
      </c>
    </row>
    <row r="2">
      <c r="A2" s="10">
        <v>68.0</v>
      </c>
      <c r="B2" s="11" t="s">
        <v>28</v>
      </c>
      <c r="C2" s="11" t="s">
        <v>29</v>
      </c>
      <c r="D2" s="11">
        <v>150.0</v>
      </c>
      <c r="E2" s="16" t="s">
        <v>212</v>
      </c>
      <c r="F2" t="str">
        <f t="shared" ref="F2:F97" si="1">SUBSTITUTE(SUBSTITUTE(E2,"""",""),"'",".")</f>
        <v>5.7</v>
      </c>
      <c r="G2" t="str">
        <f t="shared" ref="G2:G97" si="2">CONVERT(F2,"ft","m")</f>
        <v>1.73736</v>
      </c>
      <c r="H2" t="str">
        <f t="shared" ref="H2:H97" si="3">G2*G2</f>
        <v>3.01841977</v>
      </c>
      <c r="I2" t="str">
        <f t="shared" ref="I2:I97" si="4">TRUNC(D2*0.45359237)</f>
        <v>68</v>
      </c>
      <c r="J2" t="str">
        <f t="shared" ref="J2:J97" si="5">I2/H2</f>
        <v>22.52834436</v>
      </c>
      <c r="K2" s="11" t="s">
        <v>213</v>
      </c>
      <c r="L2" t="str">
        <f>VLOOKUP('Main Sheet'!A2,'Home Town'!A:B,2,0)</f>
        <v>Delafield</v>
      </c>
      <c r="M2" t="str">
        <f>VLOOKUP('que 2'!D2,Country!A:B,2,0)</f>
        <v>USA</v>
      </c>
      <c r="N2" t="str">
        <f>VLOOKUP(C2,Position!A:B,2,TRUE)</f>
        <v>Forward</v>
      </c>
      <c r="O2" t="str">
        <f>VLOOKUP(A2,Gender!A:B,2,0)</f>
        <v>Women</v>
      </c>
      <c r="Q2" t="str">
        <f t="shared" ref="Q2:Q97" si="6">AND(N:N="Defence",O:O="Women",M:M="USA",J:J&gt;26)</f>
        <v>FALSE</v>
      </c>
      <c r="S2" t="str">
        <f t="shared" ref="S2:S97" si="7">AND(J:J&lt;22,E:E&gt;6)</f>
        <v>FALSE</v>
      </c>
      <c r="U2" t="s">
        <v>214</v>
      </c>
    </row>
    <row r="3">
      <c r="A3" s="10">
        <v>59.0</v>
      </c>
      <c r="B3" s="11" t="s">
        <v>30</v>
      </c>
      <c r="C3" s="11" t="s">
        <v>31</v>
      </c>
      <c r="D3" s="11">
        <v>136.0</v>
      </c>
      <c r="E3" s="17" t="s">
        <v>215</v>
      </c>
      <c r="F3" t="str">
        <f t="shared" si="1"/>
        <v>5.5</v>
      </c>
      <c r="G3" t="str">
        <f t="shared" si="2"/>
        <v>1.6764</v>
      </c>
      <c r="H3" t="str">
        <f t="shared" si="3"/>
        <v>2.81031696</v>
      </c>
      <c r="I3" t="str">
        <f t="shared" si="4"/>
        <v>61</v>
      </c>
      <c r="J3" t="str">
        <f t="shared" si="5"/>
        <v>21.70573671</v>
      </c>
      <c r="K3" s="11" t="s">
        <v>213</v>
      </c>
      <c r="L3" t="str">
        <f>VLOOKUP('Main Sheet'!A3,'Home Town'!A:B,2,0)</f>
        <v>Madison</v>
      </c>
      <c r="M3" t="str">
        <f>VLOOKUP(L3,Country!A:B,2,0)</f>
        <v>USA</v>
      </c>
      <c r="N3" t="str">
        <f>VLOOKUP(C3,Position!A:B,2,TRUE)</f>
        <v>Forward</v>
      </c>
      <c r="O3" t="str">
        <f>VLOOKUP(A3,Gender!A:B,2,0)</f>
        <v>Women</v>
      </c>
      <c r="Q3" t="str">
        <f t="shared" si="6"/>
        <v>FALSE</v>
      </c>
      <c r="S3" s="18" t="str">
        <f t="shared" si="7"/>
        <v>TRUE</v>
      </c>
      <c r="U3" t="s">
        <v>216</v>
      </c>
    </row>
    <row r="4">
      <c r="A4" s="10">
        <v>66.0</v>
      </c>
      <c r="B4" s="11" t="s">
        <v>30</v>
      </c>
      <c r="C4" s="11" t="s">
        <v>32</v>
      </c>
      <c r="D4" s="11">
        <v>135.0</v>
      </c>
      <c r="E4" s="17" t="s">
        <v>217</v>
      </c>
      <c r="F4" t="str">
        <f t="shared" si="1"/>
        <v>5.3</v>
      </c>
      <c r="G4" t="str">
        <f t="shared" si="2"/>
        <v>1.61544</v>
      </c>
      <c r="H4" t="str">
        <f t="shared" si="3"/>
        <v>2.609646394</v>
      </c>
      <c r="I4" t="str">
        <f t="shared" si="4"/>
        <v>61</v>
      </c>
      <c r="J4" t="str">
        <f t="shared" si="5"/>
        <v>23.37481436</v>
      </c>
      <c r="K4" s="11" t="s">
        <v>218</v>
      </c>
      <c r="L4" t="str">
        <f>VLOOKUP('Main Sheet'!A4,'Home Town'!A:B,2,0)</f>
        <v>Montpelier</v>
      </c>
      <c r="M4" t="str">
        <f>VLOOKUP(L4,Country!A:B,2,0)</f>
        <v>USA</v>
      </c>
      <c r="N4" t="str">
        <f>VLOOKUP(C4,Position!A:B,2,TRUE)</f>
        <v>Defence</v>
      </c>
      <c r="O4" t="str">
        <f>VLOOKUP(A4,Gender!A:B,2,0)</f>
        <v>Women</v>
      </c>
      <c r="Q4" t="str">
        <f t="shared" si="6"/>
        <v>FALSE</v>
      </c>
      <c r="S4" t="str">
        <f t="shared" si="7"/>
        <v>FALSE</v>
      </c>
    </row>
    <row r="5">
      <c r="A5" s="10">
        <v>32.0</v>
      </c>
      <c r="B5" s="11" t="s">
        <v>33</v>
      </c>
      <c r="C5" s="11" t="s">
        <v>34</v>
      </c>
      <c r="D5" s="11">
        <v>176.0</v>
      </c>
      <c r="E5" s="17" t="s">
        <v>219</v>
      </c>
      <c r="F5" t="str">
        <f t="shared" si="1"/>
        <v>5.9</v>
      </c>
      <c r="G5" t="str">
        <f t="shared" si="2"/>
        <v>1.79832</v>
      </c>
      <c r="H5" t="str">
        <f t="shared" si="3"/>
        <v>3.233954822</v>
      </c>
      <c r="I5" t="str">
        <f t="shared" si="4"/>
        <v>79</v>
      </c>
      <c r="J5" t="str">
        <f t="shared" si="5"/>
        <v>24.42829425</v>
      </c>
      <c r="K5" s="11" t="s">
        <v>220</v>
      </c>
      <c r="L5" t="str">
        <f>VLOOKUP('Main Sheet'!A5,'Home Town'!A:B,2,0)</f>
        <v>Vernon</v>
      </c>
      <c r="M5" t="str">
        <f>VLOOKUP(L5,Country!A:B,2,0)</f>
        <v>Canada</v>
      </c>
      <c r="N5" t="str">
        <f>VLOOKUP(C5,Position!A:B,2,TRUE)</f>
        <v>Forward</v>
      </c>
      <c r="O5" t="str">
        <f>VLOOKUP(A5,Gender!A:B,2,0)</f>
        <v>Men</v>
      </c>
      <c r="Q5" t="str">
        <f t="shared" si="6"/>
        <v>FALSE</v>
      </c>
      <c r="S5" t="str">
        <f t="shared" si="7"/>
        <v>FALSE</v>
      </c>
      <c r="U5" t="s">
        <v>221</v>
      </c>
    </row>
    <row r="6">
      <c r="A6" s="10">
        <v>23.0</v>
      </c>
      <c r="B6" s="11" t="s">
        <v>35</v>
      </c>
      <c r="C6" s="11" t="s">
        <v>36</v>
      </c>
      <c r="D6" s="11">
        <v>160.0</v>
      </c>
      <c r="E6" s="17" t="s">
        <v>219</v>
      </c>
      <c r="F6" t="str">
        <f t="shared" si="1"/>
        <v>5.9</v>
      </c>
      <c r="G6" t="str">
        <f t="shared" si="2"/>
        <v>1.79832</v>
      </c>
      <c r="H6" t="str">
        <f t="shared" si="3"/>
        <v>3.233954822</v>
      </c>
      <c r="I6" t="str">
        <f t="shared" si="4"/>
        <v>72</v>
      </c>
      <c r="J6" t="str">
        <f t="shared" si="5"/>
        <v>22.26376185</v>
      </c>
      <c r="K6" s="11" t="s">
        <v>222</v>
      </c>
      <c r="L6" t="str">
        <f>VLOOKUP('Main Sheet'!A6,'Home Town'!A:B,2,0)</f>
        <v>La Malbaie</v>
      </c>
      <c r="M6" t="str">
        <f>VLOOKUP(L6,Country!A:B,2,0)</f>
        <v>Canada</v>
      </c>
      <c r="N6" t="str">
        <f>VLOOKUP(C6,Position!A:B,2,TRUE)</f>
        <v>Forward</v>
      </c>
      <c r="O6" t="str">
        <f>VLOOKUP(A6,Gender!A:B,2,0)</f>
        <v>Women</v>
      </c>
      <c r="Q6" t="str">
        <f t="shared" si="6"/>
        <v>FALSE</v>
      </c>
      <c r="S6" t="str">
        <f t="shared" si="7"/>
        <v>FALSE</v>
      </c>
      <c r="T6" t="s">
        <v>223</v>
      </c>
      <c r="U6" s="19" t="str">
        <f>COUNTIF(S2:S98,"True")/COUNTA(S2:S98)</f>
        <v>14.58%</v>
      </c>
    </row>
    <row r="7">
      <c r="A7" s="10">
        <v>7.0</v>
      </c>
      <c r="B7" s="11" t="s">
        <v>37</v>
      </c>
      <c r="C7" s="11" t="s">
        <v>38</v>
      </c>
      <c r="D7" s="11">
        <v>150.0</v>
      </c>
      <c r="E7" s="17" t="s">
        <v>224</v>
      </c>
      <c r="F7" t="str">
        <f t="shared" si="1"/>
        <v>5.8</v>
      </c>
      <c r="G7" t="str">
        <f t="shared" si="2"/>
        <v>1.76784</v>
      </c>
      <c r="H7" t="str">
        <f t="shared" si="3"/>
        <v>3.125258266</v>
      </c>
      <c r="I7" t="str">
        <f t="shared" si="4"/>
        <v>68</v>
      </c>
      <c r="J7" t="str">
        <f t="shared" si="5"/>
        <v>21.75820179</v>
      </c>
      <c r="K7" s="11" t="s">
        <v>225</v>
      </c>
      <c r="L7" t="str">
        <f>VLOOKUP('Main Sheet'!A7,'Home Town'!A:B,2,0)</f>
        <v>St. Anne</v>
      </c>
      <c r="M7" t="str">
        <f>VLOOKUP(L7,Country!A:B,2,0)</f>
        <v>Canada</v>
      </c>
      <c r="N7" t="str">
        <f>VLOOKUP(C7,Position!A:B,2,TRUE)</f>
        <v>Defence</v>
      </c>
      <c r="O7" t="str">
        <f>VLOOKUP(A7,Gender!A:B,2,0)</f>
        <v>Women</v>
      </c>
      <c r="Q7" t="str">
        <f t="shared" si="6"/>
        <v>FALSE</v>
      </c>
      <c r="S7" s="18" t="str">
        <f t="shared" si="7"/>
        <v>TRUE</v>
      </c>
      <c r="U7" t="s">
        <v>226</v>
      </c>
    </row>
    <row r="8">
      <c r="A8" s="10">
        <v>46.0</v>
      </c>
      <c r="B8" s="11" t="s">
        <v>39</v>
      </c>
      <c r="C8" s="11" t="s">
        <v>40</v>
      </c>
      <c r="D8" s="11">
        <v>181.0</v>
      </c>
      <c r="E8" s="17" t="s">
        <v>227</v>
      </c>
      <c r="F8" t="str">
        <f t="shared" si="1"/>
        <v>6.2</v>
      </c>
      <c r="G8" t="str">
        <f t="shared" si="2"/>
        <v>1.88976</v>
      </c>
      <c r="H8" t="str">
        <f t="shared" si="3"/>
        <v>3.571192858</v>
      </c>
      <c r="I8" t="str">
        <f t="shared" si="4"/>
        <v>82</v>
      </c>
      <c r="J8" t="str">
        <f t="shared" si="5"/>
        <v>22.96151546</v>
      </c>
      <c r="K8" s="11" t="s">
        <v>228</v>
      </c>
      <c r="L8" t="str">
        <f>VLOOKUP('Main Sheet'!A8,'Home Town'!A:B,2,0)</f>
        <v>Spruce Grove</v>
      </c>
      <c r="M8" t="str">
        <f>VLOOKUP(L8,Country!A:B,2,0)</f>
        <v>Canada</v>
      </c>
      <c r="N8" t="str">
        <f>VLOOKUP(C8,Position!A:B,2,TRUE)</f>
        <v>Forward</v>
      </c>
      <c r="O8" t="str">
        <f>VLOOKUP(A8,Gender!A:B,2,0)</f>
        <v>Men</v>
      </c>
      <c r="Q8" t="str">
        <f t="shared" si="6"/>
        <v>FALSE</v>
      </c>
      <c r="S8" t="str">
        <f t="shared" si="7"/>
        <v>FALSE</v>
      </c>
    </row>
    <row r="9">
      <c r="A9" s="10">
        <v>14.0</v>
      </c>
      <c r="B9" s="11" t="s">
        <v>41</v>
      </c>
      <c r="C9" s="11" t="s">
        <v>42</v>
      </c>
      <c r="D9" s="11">
        <v>155.0</v>
      </c>
      <c r="E9" s="17" t="s">
        <v>212</v>
      </c>
      <c r="F9" t="str">
        <f t="shared" si="1"/>
        <v>5.7</v>
      </c>
      <c r="G9" t="str">
        <f t="shared" si="2"/>
        <v>1.73736</v>
      </c>
      <c r="H9" t="str">
        <f t="shared" si="3"/>
        <v>3.01841977</v>
      </c>
      <c r="I9" t="str">
        <f t="shared" si="4"/>
        <v>70</v>
      </c>
      <c r="J9" t="str">
        <f t="shared" si="5"/>
        <v>23.19094273</v>
      </c>
      <c r="K9" s="11" t="s">
        <v>229</v>
      </c>
      <c r="L9" t="str">
        <f>VLOOKUP('Main Sheet'!A9,'Home Town'!A:B,2,0)</f>
        <v>Stellarton</v>
      </c>
      <c r="M9" t="str">
        <f>VLOOKUP(L9,Country!A:B,2,0)</f>
        <v>Canada</v>
      </c>
      <c r="N9" t="str">
        <f>VLOOKUP(C9,Position!A:B,2,TRUE)</f>
        <v>Forward</v>
      </c>
      <c r="O9" t="str">
        <f>VLOOKUP(A9,Gender!A:B,2,0)</f>
        <v>Women</v>
      </c>
      <c r="Q9" t="str">
        <f t="shared" si="6"/>
        <v>FALSE</v>
      </c>
      <c r="S9" t="str">
        <f t="shared" si="7"/>
        <v>FALSE</v>
      </c>
    </row>
    <row r="10">
      <c r="A10" s="10">
        <v>77.0</v>
      </c>
      <c r="B10" s="11" t="s">
        <v>43</v>
      </c>
      <c r="C10" s="11" t="s">
        <v>44</v>
      </c>
      <c r="D10" s="11">
        <v>189.0</v>
      </c>
      <c r="E10" s="17" t="s">
        <v>230</v>
      </c>
      <c r="F10" t="str">
        <f t="shared" si="1"/>
        <v>6.0</v>
      </c>
      <c r="G10" t="str">
        <f t="shared" si="2"/>
        <v>1.8288</v>
      </c>
      <c r="H10" t="str">
        <f t="shared" si="3"/>
        <v>3.34450944</v>
      </c>
      <c r="I10" t="str">
        <f t="shared" si="4"/>
        <v>85</v>
      </c>
      <c r="J10" t="str">
        <f t="shared" si="5"/>
        <v>25.41478848</v>
      </c>
      <c r="K10" s="11" t="s">
        <v>231</v>
      </c>
      <c r="L10" t="str">
        <f>VLOOKUP('Main Sheet'!A10,'Home Town'!A:B,2,0)</f>
        <v>Marlborough</v>
      </c>
      <c r="M10" t="str">
        <f>VLOOKUP(L10,Country!A:B,2,0)</f>
        <v>USA</v>
      </c>
      <c r="N10" t="str">
        <f>VLOOKUP(C10,Position!A:B,2,TRUE)</f>
        <v>Forward</v>
      </c>
      <c r="O10" t="str">
        <f>VLOOKUP(A10,Gender!A:B,2,0)</f>
        <v>Men</v>
      </c>
      <c r="Q10" t="str">
        <f t="shared" si="6"/>
        <v>FALSE</v>
      </c>
      <c r="S10" t="str">
        <f t="shared" si="7"/>
        <v>FALSE</v>
      </c>
    </row>
    <row r="11">
      <c r="A11" s="10">
        <v>90.0</v>
      </c>
      <c r="B11" s="11" t="s">
        <v>43</v>
      </c>
      <c r="C11" s="11" t="s">
        <v>45</v>
      </c>
      <c r="D11" s="11">
        <v>190.0</v>
      </c>
      <c r="E11" s="17" t="s">
        <v>227</v>
      </c>
      <c r="F11" t="str">
        <f t="shared" si="1"/>
        <v>6.2</v>
      </c>
      <c r="G11" t="str">
        <f t="shared" si="2"/>
        <v>1.88976</v>
      </c>
      <c r="H11" t="str">
        <f t="shared" si="3"/>
        <v>3.571192858</v>
      </c>
      <c r="I11" t="str">
        <f t="shared" si="4"/>
        <v>86</v>
      </c>
      <c r="J11" t="str">
        <f t="shared" si="5"/>
        <v>24.08158938</v>
      </c>
      <c r="K11" s="11" t="s">
        <v>232</v>
      </c>
      <c r="L11" t="str">
        <f>VLOOKUP('Main Sheet'!A11,'Home Town'!A:B,2,0)</f>
        <v>Wilmington</v>
      </c>
      <c r="M11" t="str">
        <f>VLOOKUP(L11,Country!A:B,2,0)</f>
        <v>USA</v>
      </c>
      <c r="N11" t="str">
        <f>VLOOKUP(C11,Position!A:B,2,TRUE)</f>
        <v>Goalie</v>
      </c>
      <c r="O11" t="str">
        <f>VLOOKUP(A11,Gender!A:B,2,0)</f>
        <v>Men</v>
      </c>
      <c r="Q11" t="str">
        <f t="shared" si="6"/>
        <v>FALSE</v>
      </c>
      <c r="S11" t="str">
        <f t="shared" si="7"/>
        <v>FALSE</v>
      </c>
    </row>
    <row r="12">
      <c r="A12" s="10">
        <v>29.0</v>
      </c>
      <c r="B12" s="11" t="s">
        <v>46</v>
      </c>
      <c r="C12" s="11" t="s">
        <v>47</v>
      </c>
      <c r="D12" s="11">
        <v>170.0</v>
      </c>
      <c r="E12" s="17" t="s">
        <v>224</v>
      </c>
      <c r="F12" t="str">
        <f t="shared" si="1"/>
        <v>5.8</v>
      </c>
      <c r="G12" t="str">
        <f t="shared" si="2"/>
        <v>1.76784</v>
      </c>
      <c r="H12" t="str">
        <f t="shared" si="3"/>
        <v>3.125258266</v>
      </c>
      <c r="I12" t="str">
        <f t="shared" si="4"/>
        <v>77</v>
      </c>
      <c r="J12" t="str">
        <f t="shared" si="5"/>
        <v>24.6379638</v>
      </c>
      <c r="K12" s="11" t="s">
        <v>228</v>
      </c>
      <c r="L12" t="str">
        <f>VLOOKUP('Main Sheet'!A12,'Home Town'!A:B,2,0)</f>
        <v>Calgary</v>
      </c>
      <c r="M12" t="str">
        <f>VLOOKUP(L12,Country!A:B,2,0)</f>
        <v>Canada</v>
      </c>
      <c r="N12" t="str">
        <f>VLOOKUP(C12,Position!A:B,2,TRUE)</f>
        <v>Goalie</v>
      </c>
      <c r="O12" t="str">
        <f>VLOOKUP(A12,Gender!A:B,2,0)</f>
        <v>Men</v>
      </c>
      <c r="Q12" t="str">
        <f t="shared" si="6"/>
        <v>FALSE</v>
      </c>
      <c r="S12" t="str">
        <f t="shared" si="7"/>
        <v>FALSE</v>
      </c>
    </row>
    <row r="13">
      <c r="A13" s="10">
        <v>86.0</v>
      </c>
      <c r="B13" s="11" t="s">
        <v>46</v>
      </c>
      <c r="C13" s="11" t="s">
        <v>48</v>
      </c>
      <c r="D13" s="11">
        <v>196.0</v>
      </c>
      <c r="E13" s="17" t="s">
        <v>233</v>
      </c>
      <c r="F13" t="str">
        <f t="shared" si="1"/>
        <v>6.1</v>
      </c>
      <c r="G13" t="str">
        <f t="shared" si="2"/>
        <v>1.85928</v>
      </c>
      <c r="H13" t="str">
        <f t="shared" si="3"/>
        <v>3.456922118</v>
      </c>
      <c r="I13" t="str">
        <f t="shared" si="4"/>
        <v>88</v>
      </c>
      <c r="J13" t="str">
        <f t="shared" si="5"/>
        <v>25.45617083</v>
      </c>
      <c r="K13" s="11" t="s">
        <v>234</v>
      </c>
      <c r="L13" t="str">
        <f>VLOOKUP('Main Sheet'!A13,'Home Town'!A:B,2,0)</f>
        <v>Winter Park</v>
      </c>
      <c r="M13" t="str">
        <f>VLOOKUP(L13,Country!A:B,2,0)</f>
        <v>USA</v>
      </c>
      <c r="N13" t="str">
        <f>VLOOKUP(C13,Position!A:B,2,TRUE)</f>
        <v>Defence</v>
      </c>
      <c r="O13" t="str">
        <f>VLOOKUP(A13,Gender!A:B,2,0)</f>
        <v>Men</v>
      </c>
      <c r="Q13" t="str">
        <f t="shared" si="6"/>
        <v>FALSE</v>
      </c>
      <c r="S13" t="str">
        <f t="shared" si="7"/>
        <v>FALSE</v>
      </c>
    </row>
    <row r="14">
      <c r="A14" s="10">
        <v>80.0</v>
      </c>
      <c r="B14" s="11" t="s">
        <v>49</v>
      </c>
      <c r="C14" s="11" t="s">
        <v>50</v>
      </c>
      <c r="D14" s="11">
        <v>175.0</v>
      </c>
      <c r="E14" s="17" t="s">
        <v>212</v>
      </c>
      <c r="F14" t="str">
        <f t="shared" si="1"/>
        <v>5.7</v>
      </c>
      <c r="G14" t="str">
        <f t="shared" si="2"/>
        <v>1.73736</v>
      </c>
      <c r="H14" t="str">
        <f t="shared" si="3"/>
        <v>3.01841977</v>
      </c>
      <c r="I14" t="str">
        <f t="shared" si="4"/>
        <v>79</v>
      </c>
      <c r="J14" t="str">
        <f t="shared" si="5"/>
        <v>26.17263536</v>
      </c>
      <c r="K14" s="11" t="s">
        <v>235</v>
      </c>
      <c r="L14" t="str">
        <f>VLOOKUP('Main Sheet'!A14,'Home Town'!A:B,2,0)</f>
        <v>Rochester</v>
      </c>
      <c r="M14" t="str">
        <f>VLOOKUP(L14,Country!A:B,2,0)</f>
        <v>USA</v>
      </c>
      <c r="N14" t="str">
        <f>VLOOKUP(C14,Position!A:B,2,TRUE)</f>
        <v>Forward</v>
      </c>
      <c r="O14" t="str">
        <f>VLOOKUP(A14,Gender!A:B,2,0)</f>
        <v>Men</v>
      </c>
      <c r="Q14" t="str">
        <f t="shared" si="6"/>
        <v>FALSE</v>
      </c>
      <c r="S14" t="str">
        <f t="shared" si="7"/>
        <v>FALSE</v>
      </c>
    </row>
    <row r="15">
      <c r="A15" s="10">
        <v>88.0</v>
      </c>
      <c r="B15" s="11" t="s">
        <v>49</v>
      </c>
      <c r="C15" s="11" t="s">
        <v>51</v>
      </c>
      <c r="D15" s="11">
        <v>174.0</v>
      </c>
      <c r="E15" s="17" t="s">
        <v>219</v>
      </c>
      <c r="F15" t="str">
        <f t="shared" si="1"/>
        <v>5.9</v>
      </c>
      <c r="G15" t="str">
        <f t="shared" si="2"/>
        <v>1.79832</v>
      </c>
      <c r="H15" t="str">
        <f t="shared" si="3"/>
        <v>3.233954822</v>
      </c>
      <c r="I15" t="str">
        <f t="shared" si="4"/>
        <v>78</v>
      </c>
      <c r="J15" t="str">
        <f t="shared" si="5"/>
        <v>24.11907534</v>
      </c>
      <c r="K15" s="11" t="s">
        <v>236</v>
      </c>
      <c r="L15" t="str">
        <f>VLOOKUP('Main Sheet'!A15,'Home Town'!A:B,2,0)</f>
        <v>Yardley</v>
      </c>
      <c r="M15" t="str">
        <f>VLOOKUP(L15,Country!A:B,2,0)</f>
        <v>USA</v>
      </c>
      <c r="N15" t="str">
        <f>VLOOKUP(C15,Position!A:B,2,TRUE)</f>
        <v>Defence</v>
      </c>
      <c r="O15" t="str">
        <f>VLOOKUP(A15,Gender!A:B,2,0)</f>
        <v>Men</v>
      </c>
      <c r="Q15" t="str">
        <f t="shared" si="6"/>
        <v>FALSE</v>
      </c>
      <c r="S15" t="str">
        <f t="shared" si="7"/>
        <v>FALSE</v>
      </c>
    </row>
    <row r="16">
      <c r="A16" s="10">
        <v>54.0</v>
      </c>
      <c r="B16" s="11" t="s">
        <v>52</v>
      </c>
      <c r="C16" s="11" t="s">
        <v>53</v>
      </c>
      <c r="D16" s="11">
        <v>150.0</v>
      </c>
      <c r="E16" s="17" t="s">
        <v>237</v>
      </c>
      <c r="F16" t="str">
        <f t="shared" si="1"/>
        <v>5.4</v>
      </c>
      <c r="G16" t="str">
        <f t="shared" si="2"/>
        <v>1.64592</v>
      </c>
      <c r="H16" t="str">
        <f t="shared" si="3"/>
        <v>2.709052646</v>
      </c>
      <c r="I16" t="str">
        <f t="shared" si="4"/>
        <v>68</v>
      </c>
      <c r="J16" t="str">
        <f t="shared" si="5"/>
        <v>25.10102566</v>
      </c>
      <c r="K16" s="11" t="s">
        <v>213</v>
      </c>
      <c r="L16" t="str">
        <f>VLOOKUP('Main Sheet'!A16,'Home Town'!A:B,2,0)</f>
        <v>Dousman</v>
      </c>
      <c r="M16" t="str">
        <f>VLOOKUP(L16,Country!A:B,2,0)</f>
        <v>USA</v>
      </c>
      <c r="N16" t="str">
        <f>VLOOKUP(C16,Position!A:B,2,TRUE)</f>
        <v>Goalie</v>
      </c>
      <c r="O16" t="str">
        <f>VLOOKUP(A16,Gender!A:B,2,0)</f>
        <v>Women</v>
      </c>
      <c r="Q16" t="str">
        <f t="shared" si="6"/>
        <v>FALSE</v>
      </c>
      <c r="S16" t="str">
        <f t="shared" si="7"/>
        <v>FALSE</v>
      </c>
    </row>
    <row r="17">
      <c r="A17" s="10">
        <v>8.0</v>
      </c>
      <c r="B17" s="11" t="s">
        <v>54</v>
      </c>
      <c r="C17" s="11" t="s">
        <v>55</v>
      </c>
      <c r="D17" s="11">
        <v>156.0</v>
      </c>
      <c r="E17" s="17" t="s">
        <v>219</v>
      </c>
      <c r="F17" t="str">
        <f t="shared" si="1"/>
        <v>5.9</v>
      </c>
      <c r="G17" t="str">
        <f t="shared" si="2"/>
        <v>1.79832</v>
      </c>
      <c r="H17" t="str">
        <f t="shared" si="3"/>
        <v>3.233954822</v>
      </c>
      <c r="I17" t="str">
        <f t="shared" si="4"/>
        <v>70</v>
      </c>
      <c r="J17" t="str">
        <f t="shared" si="5"/>
        <v>21.64532402</v>
      </c>
      <c r="K17" s="11" t="s">
        <v>238</v>
      </c>
      <c r="L17" t="str">
        <f>VLOOKUP('Main Sheet'!A17,'Home Town'!A:B,2,0)</f>
        <v>Oakville</v>
      </c>
      <c r="M17" t="str">
        <f>VLOOKUP(L17,Country!A:B,2,0)</f>
        <v>Canada</v>
      </c>
      <c r="N17" t="str">
        <f>VLOOKUP(C17,Position!A:B,2,TRUE)</f>
        <v>Defence</v>
      </c>
      <c r="O17" t="str">
        <f>VLOOKUP(A17,Gender!A:B,2,0)</f>
        <v>Women</v>
      </c>
      <c r="Q17" t="str">
        <f t="shared" si="6"/>
        <v>FALSE</v>
      </c>
      <c r="S17" s="18" t="str">
        <f t="shared" si="7"/>
        <v>TRUE</v>
      </c>
    </row>
    <row r="18">
      <c r="A18" s="10">
        <v>16.0</v>
      </c>
      <c r="B18" s="11" t="s">
        <v>56</v>
      </c>
      <c r="C18" s="11" t="s">
        <v>57</v>
      </c>
      <c r="D18" s="11">
        <v>180.0</v>
      </c>
      <c r="E18" s="17" t="s">
        <v>239</v>
      </c>
      <c r="F18" t="str">
        <f t="shared" si="1"/>
        <v>5.6</v>
      </c>
      <c r="G18" t="str">
        <f t="shared" si="2"/>
        <v>1.70688</v>
      </c>
      <c r="H18" t="str">
        <f t="shared" si="3"/>
        <v>2.913439334</v>
      </c>
      <c r="I18" t="str">
        <f t="shared" si="4"/>
        <v>81</v>
      </c>
      <c r="J18" t="str">
        <f t="shared" si="5"/>
        <v>27.80219208</v>
      </c>
      <c r="K18" s="11" t="s">
        <v>225</v>
      </c>
      <c r="L18" t="str">
        <f>VLOOKUP('Main Sheet'!A18,'Home Town'!A:B,2,0)</f>
        <v>Mallard</v>
      </c>
      <c r="M18" t="str">
        <f>VLOOKUP(L18,Country!A:B,2,0)</f>
        <v>Canada</v>
      </c>
      <c r="N18" t="str">
        <f>VLOOKUP(C18,Position!A:B,2,TRUE)</f>
        <v>Goalie</v>
      </c>
      <c r="O18" t="str">
        <f>VLOOKUP(A18,Gender!A:B,2,0)</f>
        <v>Women</v>
      </c>
      <c r="Q18" t="str">
        <f t="shared" si="6"/>
        <v>FALSE</v>
      </c>
      <c r="S18" t="str">
        <f t="shared" si="7"/>
        <v>FALSE</v>
      </c>
    </row>
    <row r="19">
      <c r="A19" s="10">
        <v>85.0</v>
      </c>
      <c r="B19" s="11" t="s">
        <v>58</v>
      </c>
      <c r="C19" s="11" t="s">
        <v>59</v>
      </c>
      <c r="D19" s="11">
        <v>170.0</v>
      </c>
      <c r="E19" s="17" t="s">
        <v>219</v>
      </c>
      <c r="F19" t="str">
        <f t="shared" si="1"/>
        <v>5.9</v>
      </c>
      <c r="G19" t="str">
        <f t="shared" si="2"/>
        <v>1.79832</v>
      </c>
      <c r="H19" t="str">
        <f t="shared" si="3"/>
        <v>3.233954822</v>
      </c>
      <c r="I19" t="str">
        <f t="shared" si="4"/>
        <v>77</v>
      </c>
      <c r="J19" t="str">
        <f t="shared" si="5"/>
        <v>23.80985642</v>
      </c>
      <c r="K19" s="11" t="s">
        <v>240</v>
      </c>
      <c r="L19" t="str">
        <f>VLOOKUP('Main Sheet'!A19,'Home Town'!A:B,2,0)</f>
        <v>Rindge</v>
      </c>
      <c r="M19" t="str">
        <f>VLOOKUP(L19,Country!A:B,2,0)</f>
        <v>USA</v>
      </c>
      <c r="N19" t="str">
        <f>VLOOKUP(C19,Position!A:B,2,TRUE)</f>
        <v>Forward</v>
      </c>
      <c r="O19" t="str">
        <f>VLOOKUP(A19,Gender!A:B,2,0)</f>
        <v>Men</v>
      </c>
      <c r="Q19" t="str">
        <f t="shared" si="6"/>
        <v>FALSE</v>
      </c>
      <c r="S19" t="str">
        <f t="shared" si="7"/>
        <v>FALSE</v>
      </c>
    </row>
    <row r="20">
      <c r="A20" s="10">
        <v>49.0</v>
      </c>
      <c r="B20" s="11" t="s">
        <v>60</v>
      </c>
      <c r="C20" s="11" t="s">
        <v>61</v>
      </c>
      <c r="D20" s="11">
        <v>145.0</v>
      </c>
      <c r="E20" s="17" t="s">
        <v>241</v>
      </c>
      <c r="F20" t="str">
        <f t="shared" si="1"/>
        <v>5.1</v>
      </c>
      <c r="G20" t="str">
        <f t="shared" si="2"/>
        <v>1.55448</v>
      </c>
      <c r="H20" t="str">
        <f t="shared" si="3"/>
        <v>2.41640807</v>
      </c>
      <c r="I20" t="str">
        <f t="shared" si="4"/>
        <v>65</v>
      </c>
      <c r="J20" t="str">
        <f t="shared" si="5"/>
        <v>26.89943011</v>
      </c>
      <c r="K20" s="11" t="s">
        <v>242</v>
      </c>
      <c r="L20" t="str">
        <f>VLOOKUP('Main Sheet'!A20,'Home Town'!A:B,2,0)</f>
        <v>Eastvale</v>
      </c>
      <c r="M20" t="str">
        <f>VLOOKUP(L20,Country!A:B,2,0)</f>
        <v>USA</v>
      </c>
      <c r="N20" t="str">
        <f>VLOOKUP(C20,Position!A:B,2,TRUE)</f>
        <v>Forward</v>
      </c>
      <c r="O20" t="str">
        <f>VLOOKUP(A20,Gender!A:B,2,0)</f>
        <v>Women</v>
      </c>
      <c r="Q20" t="str">
        <f t="shared" si="6"/>
        <v>FALSE</v>
      </c>
      <c r="S20" t="str">
        <f t="shared" si="7"/>
        <v>FALSE</v>
      </c>
    </row>
    <row r="21" ht="15.75" customHeight="1">
      <c r="A21" s="10">
        <v>73.0</v>
      </c>
      <c r="B21" s="11" t="s">
        <v>62</v>
      </c>
      <c r="C21" s="11" t="s">
        <v>63</v>
      </c>
      <c r="D21" s="11">
        <v>185.0</v>
      </c>
      <c r="E21" s="17" t="s">
        <v>243</v>
      </c>
      <c r="F21" t="str">
        <f t="shared" si="1"/>
        <v>5.10</v>
      </c>
      <c r="G21" t="str">
        <f t="shared" si="2"/>
        <v>1.55448</v>
      </c>
      <c r="H21" t="str">
        <f t="shared" si="3"/>
        <v>2.41640807</v>
      </c>
      <c r="I21" t="str">
        <f t="shared" si="4"/>
        <v>83</v>
      </c>
      <c r="J21" t="str">
        <f t="shared" si="5"/>
        <v>34.34850306</v>
      </c>
      <c r="K21" s="11" t="s">
        <v>244</v>
      </c>
      <c r="L21" t="str">
        <f>VLOOKUP('Main Sheet'!A21,'Home Town'!A:B,2,0)</f>
        <v>Marysville</v>
      </c>
      <c r="M21" t="str">
        <f>VLOOKUP(L21,Country!A:B,2,0)</f>
        <v>USA</v>
      </c>
      <c r="N21" t="str">
        <f>VLOOKUP(C21,Position!A:B,2,TRUE)</f>
        <v>Goalie</v>
      </c>
      <c r="O21" t="str">
        <f>VLOOKUP(A21,Gender!A:B,2,0)</f>
        <v>Men</v>
      </c>
      <c r="Q21" t="str">
        <f t="shared" si="6"/>
        <v>FALSE</v>
      </c>
      <c r="S21" t="str">
        <f t="shared" si="7"/>
        <v>FALSE</v>
      </c>
    </row>
    <row r="22" ht="15.75" customHeight="1">
      <c r="A22" s="10">
        <v>83.0</v>
      </c>
      <c r="B22" s="11" t="s">
        <v>62</v>
      </c>
      <c r="C22" s="11" t="s">
        <v>64</v>
      </c>
      <c r="D22" s="11">
        <v>185.0</v>
      </c>
      <c r="E22" s="17" t="s">
        <v>245</v>
      </c>
      <c r="F22" t="str">
        <f t="shared" si="1"/>
        <v>5.11</v>
      </c>
      <c r="G22" t="str">
        <f t="shared" si="2"/>
        <v>1.557528</v>
      </c>
      <c r="H22" t="str">
        <f t="shared" si="3"/>
        <v>2.425893471</v>
      </c>
      <c r="I22" t="str">
        <f t="shared" si="4"/>
        <v>83</v>
      </c>
      <c r="J22" t="str">
        <f t="shared" si="5"/>
        <v>34.21419819</v>
      </c>
      <c r="K22" s="11" t="s">
        <v>236</v>
      </c>
      <c r="L22" t="str">
        <f>VLOOKUP('Main Sheet'!A22,'Home Town'!A:B,2,0)</f>
        <v>Abington</v>
      </c>
      <c r="M22" t="str">
        <f>VLOOKUP(L22,Country!A:B,2,0)</f>
        <v>USA</v>
      </c>
      <c r="N22" t="str">
        <f>VLOOKUP(C22,Position!A:B,2,TRUE)</f>
        <v>Goalie</v>
      </c>
      <c r="O22" t="str">
        <f>VLOOKUP(A22,Gender!A:B,2,0)</f>
        <v>Men</v>
      </c>
      <c r="Q22" t="str">
        <f t="shared" si="6"/>
        <v>FALSE</v>
      </c>
      <c r="S22" t="str">
        <f t="shared" si="7"/>
        <v>FALSE</v>
      </c>
    </row>
    <row r="23" ht="15.75" customHeight="1">
      <c r="A23" s="10">
        <v>40.0</v>
      </c>
      <c r="B23" s="11" t="s">
        <v>65</v>
      </c>
      <c r="C23" s="11" t="s">
        <v>66</v>
      </c>
      <c r="D23" s="11">
        <v>170.0</v>
      </c>
      <c r="E23" s="17" t="s">
        <v>219</v>
      </c>
      <c r="F23" t="str">
        <f t="shared" si="1"/>
        <v>5.9</v>
      </c>
      <c r="G23" t="str">
        <f t="shared" si="2"/>
        <v>1.79832</v>
      </c>
      <c r="H23" t="str">
        <f t="shared" si="3"/>
        <v>3.233954822</v>
      </c>
      <c r="I23" t="str">
        <f t="shared" si="4"/>
        <v>77</v>
      </c>
      <c r="J23" t="str">
        <f t="shared" si="5"/>
        <v>23.80985642</v>
      </c>
      <c r="K23" s="11" t="s">
        <v>225</v>
      </c>
      <c r="L23" t="str">
        <f>VLOOKUP('Main Sheet'!A23,'Home Town'!A:B,2,0)</f>
        <v>Morden</v>
      </c>
      <c r="M23" t="str">
        <f>VLOOKUP(L23,Country!A:B,2,0)</f>
        <v>Canada</v>
      </c>
      <c r="N23" t="str">
        <f>VLOOKUP(C23,Position!A:B,2,TRUE)</f>
        <v>Goalie</v>
      </c>
      <c r="O23" t="str">
        <f>VLOOKUP(A23,Gender!A:B,2,0)</f>
        <v>Men</v>
      </c>
      <c r="Q23" t="str">
        <f t="shared" si="6"/>
        <v>FALSE</v>
      </c>
      <c r="S23" t="str">
        <f t="shared" si="7"/>
        <v>FALSE</v>
      </c>
    </row>
    <row r="24" ht="15.75" customHeight="1">
      <c r="A24" s="10">
        <v>27.0</v>
      </c>
      <c r="B24" s="11" t="s">
        <v>67</v>
      </c>
      <c r="C24" s="11" t="s">
        <v>68</v>
      </c>
      <c r="D24" s="11">
        <v>194.0</v>
      </c>
      <c r="E24" s="17" t="s">
        <v>230</v>
      </c>
      <c r="F24" t="str">
        <f t="shared" si="1"/>
        <v>6.0</v>
      </c>
      <c r="G24" t="str">
        <f t="shared" si="2"/>
        <v>1.8288</v>
      </c>
      <c r="H24" t="str">
        <f t="shared" si="3"/>
        <v>3.34450944</v>
      </c>
      <c r="I24" t="str">
        <f t="shared" si="4"/>
        <v>87</v>
      </c>
      <c r="J24" t="str">
        <f t="shared" si="5"/>
        <v>26.01278351</v>
      </c>
      <c r="K24" s="11" t="s">
        <v>238</v>
      </c>
      <c r="L24" t="str">
        <f>VLOOKUP('Main Sheet'!A24,'Home Town'!A:B,2,0)</f>
        <v>Toronto</v>
      </c>
      <c r="M24" t="str">
        <f>VLOOKUP(L24,Country!A:B,2,0)</f>
        <v>Canada</v>
      </c>
      <c r="N24" t="str">
        <f>VLOOKUP(C24,Position!A:B,2,TRUE)</f>
        <v>Defence</v>
      </c>
      <c r="O24" t="str">
        <f>VLOOKUP(A24,Gender!A:B,2,0)</f>
        <v>Men</v>
      </c>
      <c r="Q24" t="str">
        <f t="shared" si="6"/>
        <v>FALSE</v>
      </c>
      <c r="S24" t="str">
        <f t="shared" si="7"/>
        <v>FALSE</v>
      </c>
    </row>
    <row r="25" ht="15.75" customHeight="1">
      <c r="A25" s="10">
        <v>39.0</v>
      </c>
      <c r="B25" s="11" t="s">
        <v>67</v>
      </c>
      <c r="C25" s="11" t="s">
        <v>69</v>
      </c>
      <c r="D25" s="11">
        <v>187.0</v>
      </c>
      <c r="E25" s="17" t="s">
        <v>230</v>
      </c>
      <c r="F25" t="str">
        <f t="shared" si="1"/>
        <v>6.0</v>
      </c>
      <c r="G25" t="str">
        <f t="shared" si="2"/>
        <v>1.8288</v>
      </c>
      <c r="H25" t="str">
        <f t="shared" si="3"/>
        <v>3.34450944</v>
      </c>
      <c r="I25" t="str">
        <f t="shared" si="4"/>
        <v>84</v>
      </c>
      <c r="J25" t="str">
        <f t="shared" si="5"/>
        <v>25.11579097</v>
      </c>
      <c r="K25" s="11" t="s">
        <v>238</v>
      </c>
      <c r="L25" t="str">
        <f>VLOOKUP('Main Sheet'!A25,'Home Town'!A:B,2,0)</f>
        <v>MacTier</v>
      </c>
      <c r="M25" t="str">
        <f>VLOOKUP(L25,Country!A:B,2,0)</f>
        <v>Canada</v>
      </c>
      <c r="N25" t="str">
        <f>VLOOKUP(C25,Position!A:B,2,TRUE)</f>
        <v>Defence</v>
      </c>
      <c r="O25" t="str">
        <f>VLOOKUP(A25,Gender!A:B,2,0)</f>
        <v>Men</v>
      </c>
      <c r="Q25" t="str">
        <f t="shared" si="6"/>
        <v>FALSE</v>
      </c>
      <c r="S25" t="str">
        <f t="shared" si="7"/>
        <v>FALSE</v>
      </c>
    </row>
    <row r="26" ht="15.75" customHeight="1">
      <c r="A26" s="10">
        <v>76.0</v>
      </c>
      <c r="B26" s="11" t="s">
        <v>67</v>
      </c>
      <c r="C26" s="11" t="s">
        <v>70</v>
      </c>
      <c r="D26" s="11">
        <v>180.0</v>
      </c>
      <c r="E26" s="17" t="s">
        <v>224</v>
      </c>
      <c r="F26" t="str">
        <f t="shared" si="1"/>
        <v>5.8</v>
      </c>
      <c r="G26" t="str">
        <f t="shared" si="2"/>
        <v>1.76784</v>
      </c>
      <c r="H26" t="str">
        <f t="shared" si="3"/>
        <v>3.125258266</v>
      </c>
      <c r="I26" t="str">
        <f t="shared" si="4"/>
        <v>81</v>
      </c>
      <c r="J26" t="str">
        <f t="shared" si="5"/>
        <v>25.91785802</v>
      </c>
      <c r="K26" s="11" t="s">
        <v>231</v>
      </c>
      <c r="L26" t="str">
        <f>VLOOKUP('Main Sheet'!A26,'Home Town'!A:B,2,0)</f>
        <v>North Reading</v>
      </c>
      <c r="M26" t="str">
        <f>VLOOKUP(L26,Country!A:B,2,0)</f>
        <v>USA</v>
      </c>
      <c r="N26" t="str">
        <f>VLOOKUP(C26,Position!A:B,2,TRUE)</f>
        <v>Defence</v>
      </c>
      <c r="O26" t="str">
        <f>VLOOKUP(A26,Gender!A:B,2,0)</f>
        <v>Men</v>
      </c>
      <c r="Q26" t="str">
        <f t="shared" si="6"/>
        <v>FALSE</v>
      </c>
      <c r="S26" t="str">
        <f t="shared" si="7"/>
        <v>FALSE</v>
      </c>
    </row>
    <row r="27" ht="15.75" customHeight="1">
      <c r="A27" s="10">
        <v>37.0</v>
      </c>
      <c r="B27" s="11" t="s">
        <v>71</v>
      </c>
      <c r="C27" s="11" t="s">
        <v>72</v>
      </c>
      <c r="D27" s="11">
        <v>174.0</v>
      </c>
      <c r="E27" s="17" t="s">
        <v>219</v>
      </c>
      <c r="F27" t="str">
        <f t="shared" si="1"/>
        <v>5.9</v>
      </c>
      <c r="G27" t="str">
        <f t="shared" si="2"/>
        <v>1.79832</v>
      </c>
      <c r="H27" t="str">
        <f t="shared" si="3"/>
        <v>3.233954822</v>
      </c>
      <c r="I27" t="str">
        <f t="shared" si="4"/>
        <v>78</v>
      </c>
      <c r="J27" t="str">
        <f t="shared" si="5"/>
        <v>24.11907534</v>
      </c>
      <c r="K27" s="11" t="s">
        <v>238</v>
      </c>
      <c r="L27" t="str">
        <f>VLOOKUP('Main Sheet'!A27,'Home Town'!A:B,2,0)</f>
        <v>Toronto</v>
      </c>
      <c r="M27" t="str">
        <f>VLOOKUP(L27,Country!A:B,2,0)</f>
        <v>Canada</v>
      </c>
      <c r="N27" t="str">
        <f>VLOOKUP(C27,Position!A:B,2,TRUE)</f>
        <v>Defence</v>
      </c>
      <c r="O27" t="str">
        <f>VLOOKUP(A27,Gender!A:B,2,0)</f>
        <v>Men</v>
      </c>
      <c r="Q27" t="str">
        <f t="shared" si="6"/>
        <v>FALSE</v>
      </c>
      <c r="S27" t="str">
        <f t="shared" si="7"/>
        <v>FALSE</v>
      </c>
    </row>
    <row r="28" ht="15.75" customHeight="1">
      <c r="A28" s="10">
        <v>43.0</v>
      </c>
      <c r="B28" s="11" t="s">
        <v>73</v>
      </c>
      <c r="C28" s="11" t="s">
        <v>74</v>
      </c>
      <c r="D28" s="11">
        <v>200.0</v>
      </c>
      <c r="E28" s="17" t="s">
        <v>233</v>
      </c>
      <c r="F28" t="str">
        <f t="shared" si="1"/>
        <v>6.1</v>
      </c>
      <c r="G28" t="str">
        <f t="shared" si="2"/>
        <v>1.85928</v>
      </c>
      <c r="H28" t="str">
        <f t="shared" si="3"/>
        <v>3.456922118</v>
      </c>
      <c r="I28" t="str">
        <f t="shared" si="4"/>
        <v>90</v>
      </c>
      <c r="J28" t="str">
        <f t="shared" si="5"/>
        <v>26.03472017</v>
      </c>
      <c r="K28" s="11" t="s">
        <v>238</v>
      </c>
      <c r="L28" t="str">
        <f>VLOOKUP('Main Sheet'!A28,'Home Town'!A:B,2,0)</f>
        <v>Oakville</v>
      </c>
      <c r="M28" t="str">
        <f>VLOOKUP(L28,Country!A:B,2,0)</f>
        <v>Canada</v>
      </c>
      <c r="N28" t="str">
        <f>VLOOKUP(C28,Position!A:B,2,TRUE)</f>
        <v>Forward</v>
      </c>
      <c r="O28" t="str">
        <f>VLOOKUP(A28,Gender!A:B,2,0)</f>
        <v>Men</v>
      </c>
      <c r="Q28" t="str">
        <f t="shared" si="6"/>
        <v>FALSE</v>
      </c>
      <c r="S28" t="str">
        <f t="shared" si="7"/>
        <v>FALSE</v>
      </c>
    </row>
    <row r="29" ht="15.75" customHeight="1">
      <c r="A29" s="10">
        <v>52.0</v>
      </c>
      <c r="B29" s="11" t="s">
        <v>75</v>
      </c>
      <c r="C29" s="11" t="s">
        <v>76</v>
      </c>
      <c r="D29" s="11">
        <v>148.0</v>
      </c>
      <c r="E29" s="17" t="s">
        <v>215</v>
      </c>
      <c r="F29" t="str">
        <f t="shared" si="1"/>
        <v>5.5</v>
      </c>
      <c r="G29" t="str">
        <f t="shared" si="2"/>
        <v>1.6764</v>
      </c>
      <c r="H29" t="str">
        <f t="shared" si="3"/>
        <v>2.81031696</v>
      </c>
      <c r="I29" t="str">
        <f t="shared" si="4"/>
        <v>67</v>
      </c>
      <c r="J29" t="str">
        <f t="shared" si="5"/>
        <v>23.8407272</v>
      </c>
      <c r="K29" s="11" t="s">
        <v>246</v>
      </c>
      <c r="L29" t="str">
        <f>VLOOKUP('Main Sheet'!A29,'Home Town'!A:B,2,0)</f>
        <v>Plymouth</v>
      </c>
      <c r="M29" t="str">
        <f>VLOOKUP(L29,Country!A:B,2,0)</f>
        <v>USA</v>
      </c>
      <c r="N29" t="str">
        <f>VLOOKUP(C29,Position!A:B,2,TRUE)</f>
        <v>Forward</v>
      </c>
      <c r="O29" t="str">
        <f>VLOOKUP(A29,Gender!A:B,2,0)</f>
        <v>Women</v>
      </c>
      <c r="Q29" t="str">
        <f t="shared" si="6"/>
        <v>FALSE</v>
      </c>
      <c r="S29" t="str">
        <f t="shared" si="7"/>
        <v>FALSE</v>
      </c>
    </row>
    <row r="30" ht="15.75" customHeight="1">
      <c r="A30" s="10">
        <v>84.0</v>
      </c>
      <c r="B30" s="11" t="s">
        <v>77</v>
      </c>
      <c r="C30" s="11" t="s">
        <v>78</v>
      </c>
      <c r="D30" s="11">
        <v>185.0</v>
      </c>
      <c r="E30" s="17" t="s">
        <v>230</v>
      </c>
      <c r="F30" t="str">
        <f t="shared" si="1"/>
        <v>6.0</v>
      </c>
      <c r="G30" t="str">
        <f t="shared" si="2"/>
        <v>1.8288</v>
      </c>
      <c r="H30" t="str">
        <f t="shared" si="3"/>
        <v>3.34450944</v>
      </c>
      <c r="I30" t="str">
        <f t="shared" si="4"/>
        <v>83</v>
      </c>
      <c r="J30" t="str">
        <f t="shared" si="5"/>
        <v>24.81679346</v>
      </c>
      <c r="K30" s="11" t="s">
        <v>235</v>
      </c>
      <c r="L30" t="str">
        <f>VLOOKUP('Main Sheet'!A30,'Home Town'!A:B,2,0)</f>
        <v>Buffalo</v>
      </c>
      <c r="M30" t="str">
        <f>VLOOKUP(L30,Country!A:B,2,0)</f>
        <v>USA</v>
      </c>
      <c r="N30" t="str">
        <f>VLOOKUP(C30,Position!A:B,2,TRUE)</f>
        <v>Defence</v>
      </c>
      <c r="O30" t="str">
        <f>VLOOKUP(A30,Gender!A:B,2,0)</f>
        <v>Men</v>
      </c>
      <c r="Q30" t="str">
        <f t="shared" si="6"/>
        <v>FALSE</v>
      </c>
      <c r="S30" t="str">
        <f t="shared" si="7"/>
        <v>FALSE</v>
      </c>
    </row>
    <row r="31" ht="15.75" customHeight="1">
      <c r="A31" s="10">
        <v>26.0</v>
      </c>
      <c r="B31" s="11" t="s">
        <v>79</v>
      </c>
      <c r="C31" s="11" t="s">
        <v>80</v>
      </c>
      <c r="D31" s="11">
        <v>187.0</v>
      </c>
      <c r="E31" s="17" t="s">
        <v>219</v>
      </c>
      <c r="F31" t="str">
        <f t="shared" si="1"/>
        <v>5.9</v>
      </c>
      <c r="G31" t="str">
        <f t="shared" si="2"/>
        <v>1.79832</v>
      </c>
      <c r="H31" t="str">
        <f t="shared" si="3"/>
        <v>3.233954822</v>
      </c>
      <c r="I31" t="str">
        <f t="shared" si="4"/>
        <v>84</v>
      </c>
      <c r="J31" t="str">
        <f t="shared" si="5"/>
        <v>25.97438883</v>
      </c>
      <c r="K31" s="11" t="s">
        <v>238</v>
      </c>
      <c r="L31" t="str">
        <f>VLOOKUP('Main Sheet'!A31,'Home Town'!A:B,2,0)</f>
        <v>Rockland</v>
      </c>
      <c r="M31" t="str">
        <f>VLOOKUP(L31,Country!A:B,2,0)</f>
        <v>Canada</v>
      </c>
      <c r="N31" t="str">
        <f>VLOOKUP(C31,Position!A:B,2,TRUE)</f>
        <v>Forward</v>
      </c>
      <c r="O31" t="str">
        <f>VLOOKUP(A31,Gender!A:B,2,0)</f>
        <v>Men</v>
      </c>
      <c r="Q31" t="str">
        <f t="shared" si="6"/>
        <v>FALSE</v>
      </c>
      <c r="S31" t="str">
        <f t="shared" si="7"/>
        <v>FALSE</v>
      </c>
    </row>
    <row r="32" ht="15.75" customHeight="1">
      <c r="A32" s="10">
        <v>12.0</v>
      </c>
      <c r="B32" s="11" t="s">
        <v>81</v>
      </c>
      <c r="C32" s="11" t="s">
        <v>82</v>
      </c>
      <c r="D32" s="11">
        <v>130.0</v>
      </c>
      <c r="E32" s="17" t="s">
        <v>212</v>
      </c>
      <c r="F32" t="str">
        <f t="shared" si="1"/>
        <v>5.7</v>
      </c>
      <c r="G32" t="str">
        <f t="shared" si="2"/>
        <v>1.73736</v>
      </c>
      <c r="H32" t="str">
        <f t="shared" si="3"/>
        <v>3.01841977</v>
      </c>
      <c r="I32" t="str">
        <f t="shared" si="4"/>
        <v>58</v>
      </c>
      <c r="J32" t="str">
        <f t="shared" si="5"/>
        <v>19.21535254</v>
      </c>
      <c r="K32" s="11" t="s">
        <v>247</v>
      </c>
      <c r="L32" t="str">
        <f>VLOOKUP('Main Sheet'!A32,'Home Town'!A:B,2,0)</f>
        <v>Saskatoon</v>
      </c>
      <c r="M32" t="str">
        <f>VLOOKUP(L32,Country!A:B,2,0)</f>
        <v>Canada</v>
      </c>
      <c r="N32" t="str">
        <f>VLOOKUP(C32,Position!A:B,2,TRUE)</f>
        <v>Forward</v>
      </c>
      <c r="O32" t="str">
        <f>VLOOKUP(A32,Gender!A:B,2,0)</f>
        <v>Women</v>
      </c>
      <c r="Q32" t="str">
        <f t="shared" si="6"/>
        <v>FALSE</v>
      </c>
      <c r="S32" s="18" t="str">
        <f t="shared" si="7"/>
        <v>TRUE</v>
      </c>
    </row>
    <row r="33" ht="15.75" customHeight="1">
      <c r="A33" s="10">
        <v>67.0</v>
      </c>
      <c r="B33" s="11" t="s">
        <v>81</v>
      </c>
      <c r="C33" s="11" t="s">
        <v>83</v>
      </c>
      <c r="D33" s="11">
        <v>125.0</v>
      </c>
      <c r="E33" s="17" t="s">
        <v>217</v>
      </c>
      <c r="F33" t="str">
        <f t="shared" si="1"/>
        <v>5.3</v>
      </c>
      <c r="G33" t="str">
        <f t="shared" si="2"/>
        <v>1.61544</v>
      </c>
      <c r="H33" t="str">
        <f t="shared" si="3"/>
        <v>2.609646394</v>
      </c>
      <c r="I33" t="str">
        <f t="shared" si="4"/>
        <v>56</v>
      </c>
      <c r="J33" t="str">
        <f t="shared" si="5"/>
        <v>21.45884597</v>
      </c>
      <c r="K33" s="11" t="s">
        <v>235</v>
      </c>
      <c r="L33" t="str">
        <f>VLOOKUP('Main Sheet'!A33,'Home Town'!A:B,2,0)</f>
        <v>Buffalo</v>
      </c>
      <c r="M33" t="str">
        <f>VLOOKUP(L33,Country!A:B,2,0)</f>
        <v>USA</v>
      </c>
      <c r="N33" t="str">
        <f>VLOOKUP(C33,Position!A:B,2,TRUE)</f>
        <v>Defence</v>
      </c>
      <c r="O33" t="str">
        <f>VLOOKUP(A33,Gender!A:B,2,0)</f>
        <v>Women</v>
      </c>
      <c r="Q33" t="str">
        <f t="shared" si="6"/>
        <v>FALSE</v>
      </c>
      <c r="S33" s="18" t="str">
        <f t="shared" si="7"/>
        <v>TRUE</v>
      </c>
    </row>
    <row r="34" ht="15.75" customHeight="1">
      <c r="A34" s="10">
        <v>34.0</v>
      </c>
      <c r="B34" s="11" t="s">
        <v>84</v>
      </c>
      <c r="C34" s="11" t="s">
        <v>85</v>
      </c>
      <c r="D34" s="11">
        <v>201.0</v>
      </c>
      <c r="E34" s="17" t="s">
        <v>233</v>
      </c>
      <c r="F34" t="str">
        <f t="shared" si="1"/>
        <v>6.1</v>
      </c>
      <c r="G34" t="str">
        <f t="shared" si="2"/>
        <v>1.85928</v>
      </c>
      <c r="H34" t="str">
        <f t="shared" si="3"/>
        <v>3.456922118</v>
      </c>
      <c r="I34" t="str">
        <f t="shared" si="4"/>
        <v>91</v>
      </c>
      <c r="J34" t="str">
        <f t="shared" si="5"/>
        <v>26.32399484</v>
      </c>
      <c r="K34" s="11" t="s">
        <v>238</v>
      </c>
      <c r="L34" t="str">
        <f>VLOOKUP('Main Sheet'!A34,'Home Town'!A:B,2,0)</f>
        <v>Ottawa</v>
      </c>
      <c r="M34" t="str">
        <f>VLOOKUP(L34,Country!A:B,2,0)</f>
        <v>Canada</v>
      </c>
      <c r="N34" t="str">
        <f>VLOOKUP(C34,Position!A:B,2,TRUE)</f>
        <v>Defence</v>
      </c>
      <c r="O34" t="str">
        <f>VLOOKUP(A34,Gender!A:B,2,0)</f>
        <v>Men</v>
      </c>
      <c r="Q34" t="str">
        <f t="shared" si="6"/>
        <v>FALSE</v>
      </c>
      <c r="S34" t="str">
        <f t="shared" si="7"/>
        <v>FALSE</v>
      </c>
    </row>
    <row r="35" ht="15.75" customHeight="1">
      <c r="A35" s="10">
        <v>89.0</v>
      </c>
      <c r="B35" s="11" t="s">
        <v>86</v>
      </c>
      <c r="C35" s="11" t="s">
        <v>87</v>
      </c>
      <c r="D35" s="11">
        <v>178.0</v>
      </c>
      <c r="E35" s="17" t="s">
        <v>219</v>
      </c>
      <c r="F35" t="str">
        <f t="shared" si="1"/>
        <v>5.9</v>
      </c>
      <c r="G35" t="str">
        <f t="shared" si="2"/>
        <v>1.79832</v>
      </c>
      <c r="H35" t="str">
        <f t="shared" si="3"/>
        <v>3.233954822</v>
      </c>
      <c r="I35" t="str">
        <f t="shared" si="4"/>
        <v>80</v>
      </c>
      <c r="J35" t="str">
        <f t="shared" si="5"/>
        <v>24.73751317</v>
      </c>
      <c r="K35" s="11" t="s">
        <v>248</v>
      </c>
      <c r="L35" t="str">
        <f>VLOOKUP('Main Sheet'!A35,'Home Town'!A:B,2,0)</f>
        <v>Vienna</v>
      </c>
      <c r="M35" t="str">
        <f>VLOOKUP(L35,Country!A:B,2,0)</f>
        <v>USA</v>
      </c>
      <c r="N35" t="str">
        <f>VLOOKUP(C35,Position!A:B,2,TRUE)</f>
        <v>Forward</v>
      </c>
      <c r="O35" t="str">
        <f>VLOOKUP(A35,Gender!A:B,2,0)</f>
        <v>Men</v>
      </c>
      <c r="Q35" t="str">
        <f t="shared" si="6"/>
        <v>FALSE</v>
      </c>
      <c r="S35" t="str">
        <f t="shared" si="7"/>
        <v>FALSE</v>
      </c>
    </row>
    <row r="36" ht="15.75" customHeight="1">
      <c r="A36" s="10">
        <v>22.0</v>
      </c>
      <c r="B36" s="11" t="s">
        <v>88</v>
      </c>
      <c r="C36" s="11" t="s">
        <v>89</v>
      </c>
      <c r="D36" s="11">
        <v>136.0</v>
      </c>
      <c r="E36" s="17" t="s">
        <v>224</v>
      </c>
      <c r="F36" t="str">
        <f t="shared" si="1"/>
        <v>5.8</v>
      </c>
      <c r="G36" t="str">
        <f t="shared" si="2"/>
        <v>1.76784</v>
      </c>
      <c r="H36" t="str">
        <f t="shared" si="3"/>
        <v>3.125258266</v>
      </c>
      <c r="I36" t="str">
        <f t="shared" si="4"/>
        <v>61</v>
      </c>
      <c r="J36" t="str">
        <f t="shared" si="5"/>
        <v>19.5183869</v>
      </c>
      <c r="K36" s="11" t="s">
        <v>238</v>
      </c>
      <c r="L36" t="str">
        <f>VLOOKUP('Main Sheet'!A36,'Home Town'!A:B,2,0)</f>
        <v>Kingston</v>
      </c>
      <c r="M36" t="str">
        <f>VLOOKUP(L36,Country!A:B,2,0)</f>
        <v>Canada</v>
      </c>
      <c r="N36" t="str">
        <f>VLOOKUP(C36,Position!A:B,2,TRUE)</f>
        <v>Goalie</v>
      </c>
      <c r="O36" t="str">
        <f>VLOOKUP(A36,Gender!A:B,2,0)</f>
        <v>Women</v>
      </c>
      <c r="Q36" t="str">
        <f t="shared" si="6"/>
        <v>FALSE</v>
      </c>
      <c r="S36" s="18" t="str">
        <f t="shared" si="7"/>
        <v>TRUE</v>
      </c>
    </row>
    <row r="37" ht="15.75" customHeight="1">
      <c r="A37" s="10">
        <v>63.0</v>
      </c>
      <c r="B37" s="11" t="s">
        <v>90</v>
      </c>
      <c r="C37" s="11" t="s">
        <v>91</v>
      </c>
      <c r="D37" s="11">
        <v>159.0</v>
      </c>
      <c r="E37" s="17" t="s">
        <v>224</v>
      </c>
      <c r="F37" t="str">
        <f t="shared" si="1"/>
        <v>5.8</v>
      </c>
      <c r="G37" t="str">
        <f t="shared" si="2"/>
        <v>1.76784</v>
      </c>
      <c r="H37" t="str">
        <f t="shared" si="3"/>
        <v>3.125258266</v>
      </c>
      <c r="I37" t="str">
        <f t="shared" si="4"/>
        <v>72</v>
      </c>
      <c r="J37" t="str">
        <f t="shared" si="5"/>
        <v>23.03809602</v>
      </c>
      <c r="K37" s="11" t="s">
        <v>246</v>
      </c>
      <c r="L37" t="str">
        <f>VLOOKUP('Main Sheet'!A37,'Home Town'!A:B,2,0)</f>
        <v>Warroad</v>
      </c>
      <c r="M37" t="str">
        <f>VLOOKUP(L37,Country!A:B,2,0)</f>
        <v>USA</v>
      </c>
      <c r="N37" t="str">
        <f>VLOOKUP(C37,Position!A:B,2,TRUE)</f>
        <v>Forward</v>
      </c>
      <c r="O37" t="str">
        <f>VLOOKUP(A37,Gender!A:B,2,0)</f>
        <v>Women</v>
      </c>
      <c r="Q37" t="str">
        <f t="shared" si="6"/>
        <v>FALSE</v>
      </c>
      <c r="S37" t="str">
        <f t="shared" si="7"/>
        <v>FALSE</v>
      </c>
    </row>
    <row r="38" ht="15.75" customHeight="1">
      <c r="A38" s="10">
        <v>24.0</v>
      </c>
      <c r="B38" s="11" t="s">
        <v>92</v>
      </c>
      <c r="C38" s="11" t="s">
        <v>93</v>
      </c>
      <c r="D38" s="11">
        <v>190.0</v>
      </c>
      <c r="E38" s="17" t="s">
        <v>245</v>
      </c>
      <c r="F38" t="str">
        <f t="shared" si="1"/>
        <v>5.11</v>
      </c>
      <c r="G38" t="str">
        <f t="shared" si="2"/>
        <v>1.557528</v>
      </c>
      <c r="H38" t="str">
        <f t="shared" si="3"/>
        <v>2.425893471</v>
      </c>
      <c r="I38" t="str">
        <f t="shared" si="4"/>
        <v>86</v>
      </c>
      <c r="J38" t="str">
        <f t="shared" si="5"/>
        <v>35.45085596</v>
      </c>
      <c r="K38" s="11" t="s">
        <v>220</v>
      </c>
      <c r="L38" t="str">
        <f>VLOOKUP('Main Sheet'!A38,'Home Town'!A:B,2,0)</f>
        <v>Vancouver</v>
      </c>
      <c r="M38" t="str">
        <f>VLOOKUP(L38,Country!A:B,2,0)</f>
        <v>Canada</v>
      </c>
      <c r="N38" t="str">
        <f>VLOOKUP(C38,Position!A:B,2,TRUE)</f>
        <v>Forward</v>
      </c>
      <c r="O38" t="str">
        <f>VLOOKUP(A38,Gender!A:B,2,0)</f>
        <v>Men</v>
      </c>
      <c r="Q38" t="str">
        <f t="shared" si="6"/>
        <v>FALSE</v>
      </c>
      <c r="S38" t="str">
        <f t="shared" si="7"/>
        <v>FALSE</v>
      </c>
    </row>
    <row r="39" ht="15.75" customHeight="1">
      <c r="A39" s="10">
        <v>10.0</v>
      </c>
      <c r="B39" s="11" t="s">
        <v>94</v>
      </c>
      <c r="C39" s="11" t="s">
        <v>95</v>
      </c>
      <c r="D39" s="11">
        <v>170.0</v>
      </c>
      <c r="E39" s="17" t="s">
        <v>212</v>
      </c>
      <c r="F39" t="str">
        <f t="shared" si="1"/>
        <v>5.7</v>
      </c>
      <c r="G39" t="str">
        <f t="shared" si="2"/>
        <v>1.73736</v>
      </c>
      <c r="H39" t="str">
        <f t="shared" si="3"/>
        <v>3.01841977</v>
      </c>
      <c r="I39" t="str">
        <f t="shared" si="4"/>
        <v>77</v>
      </c>
      <c r="J39" t="str">
        <f t="shared" si="5"/>
        <v>25.510037</v>
      </c>
      <c r="K39" s="11" t="s">
        <v>238</v>
      </c>
      <c r="L39" t="str">
        <f>VLOOKUP('Main Sheet'!A39,'Home Town'!A:B,2,0)</f>
        <v>Thunder Bay</v>
      </c>
      <c r="M39" t="str">
        <f>VLOOKUP(L39,Country!A:B,2,0)</f>
        <v>Canada</v>
      </c>
      <c r="N39" t="str">
        <f>VLOOKUP(C39,Position!A:B,2,TRUE)</f>
        <v>Forward</v>
      </c>
      <c r="O39" t="str">
        <f>VLOOKUP(A39,Gender!A:B,2,0)</f>
        <v>Women</v>
      </c>
      <c r="Q39" t="str">
        <f t="shared" si="6"/>
        <v>FALSE</v>
      </c>
      <c r="S39" t="str">
        <f t="shared" si="7"/>
        <v>FALSE</v>
      </c>
    </row>
    <row r="40" ht="15.75" customHeight="1">
      <c r="A40" s="10">
        <v>70.0</v>
      </c>
      <c r="B40" s="11" t="s">
        <v>94</v>
      </c>
      <c r="C40" s="11" t="s">
        <v>96</v>
      </c>
      <c r="D40" s="11">
        <v>140.0</v>
      </c>
      <c r="E40" s="17" t="s">
        <v>239</v>
      </c>
      <c r="F40" t="str">
        <f t="shared" si="1"/>
        <v>5.6</v>
      </c>
      <c r="G40" t="str">
        <f t="shared" si="2"/>
        <v>1.70688</v>
      </c>
      <c r="H40" t="str">
        <f t="shared" si="3"/>
        <v>2.913439334</v>
      </c>
      <c r="I40" t="str">
        <f t="shared" si="4"/>
        <v>63</v>
      </c>
      <c r="J40" t="str">
        <f t="shared" si="5"/>
        <v>21.62392718</v>
      </c>
      <c r="K40" s="11" t="s">
        <v>249</v>
      </c>
      <c r="L40" t="str">
        <f>VLOOKUP('Main Sheet'!A40,'Home Town'!A:B,2,0)</f>
        <v>Rockville</v>
      </c>
      <c r="M40" t="str">
        <f>VLOOKUP(L40,Country!A:B,2,0)</f>
        <v>USA</v>
      </c>
      <c r="N40" t="str">
        <f>VLOOKUP(C40,Position!A:B,2,TRUE)</f>
        <v>Defence</v>
      </c>
      <c r="O40" t="str">
        <f>VLOOKUP(A40,Gender!A:B,2,0)</f>
        <v>Women</v>
      </c>
      <c r="Q40" t="str">
        <f t="shared" si="6"/>
        <v>FALSE</v>
      </c>
      <c r="S40" s="18" t="str">
        <f t="shared" si="7"/>
        <v>TRUE</v>
      </c>
    </row>
    <row r="41" ht="15.75" customHeight="1">
      <c r="A41" s="10">
        <v>51.0</v>
      </c>
      <c r="B41" s="11" t="s">
        <v>97</v>
      </c>
      <c r="C41" s="11" t="s">
        <v>98</v>
      </c>
      <c r="D41" s="11">
        <v>150.0</v>
      </c>
      <c r="E41" s="17" t="s">
        <v>239</v>
      </c>
      <c r="F41" t="str">
        <f t="shared" si="1"/>
        <v>5.6</v>
      </c>
      <c r="G41" t="str">
        <f t="shared" si="2"/>
        <v>1.70688</v>
      </c>
      <c r="H41" t="str">
        <f t="shared" si="3"/>
        <v>2.913439334</v>
      </c>
      <c r="I41" t="str">
        <f t="shared" si="4"/>
        <v>68</v>
      </c>
      <c r="J41" t="str">
        <f t="shared" si="5"/>
        <v>23.34011187</v>
      </c>
      <c r="K41" s="11" t="s">
        <v>246</v>
      </c>
      <c r="L41" t="str">
        <f>VLOOKUP('Main Sheet'!A41,'Home Town'!A:B,2,0)</f>
        <v>Vadnais Heights</v>
      </c>
      <c r="M41" t="str">
        <f>VLOOKUP(L41,Country!A:B,2,0)</f>
        <v>USA</v>
      </c>
      <c r="N41" t="str">
        <f>VLOOKUP(C41,Position!A:B,2,TRUE)</f>
        <v>Goalie</v>
      </c>
      <c r="O41" t="str">
        <f>VLOOKUP(A41,Gender!A:B,2,0)</f>
        <v>Women</v>
      </c>
      <c r="Q41" t="str">
        <f t="shared" si="6"/>
        <v>FALSE</v>
      </c>
      <c r="S41" t="str">
        <f t="shared" si="7"/>
        <v>FALSE</v>
      </c>
    </row>
    <row r="42" ht="15.75" customHeight="1">
      <c r="A42" s="10">
        <v>60.0</v>
      </c>
      <c r="B42" s="11" t="s">
        <v>99</v>
      </c>
      <c r="C42" s="11" t="s">
        <v>100</v>
      </c>
      <c r="D42" s="11">
        <v>175.0</v>
      </c>
      <c r="E42" s="17" t="s">
        <v>245</v>
      </c>
      <c r="F42" t="str">
        <f t="shared" si="1"/>
        <v>5.11</v>
      </c>
      <c r="G42" t="str">
        <f t="shared" si="2"/>
        <v>1.557528</v>
      </c>
      <c r="H42" t="str">
        <f t="shared" si="3"/>
        <v>2.425893471</v>
      </c>
      <c r="I42" t="str">
        <f t="shared" si="4"/>
        <v>79</v>
      </c>
      <c r="J42" t="str">
        <f t="shared" si="5"/>
        <v>32.56532117</v>
      </c>
      <c r="K42" s="11" t="s">
        <v>250</v>
      </c>
      <c r="L42" t="str">
        <f>VLOOKUP('Main Sheet'!A42,'Home Town'!A:B,2,0)</f>
        <v>Sun Valley</v>
      </c>
      <c r="M42" t="str">
        <f>VLOOKUP(L42,Country!A:B,2,0)</f>
        <v>USA</v>
      </c>
      <c r="N42" t="str">
        <f>VLOOKUP(C42,Position!A:B,2,TRUE)</f>
        <v>Goalie</v>
      </c>
      <c r="O42" t="str">
        <f>VLOOKUP(A42,Gender!A:B,2,0)</f>
        <v>Women</v>
      </c>
      <c r="Q42" t="str">
        <f t="shared" si="6"/>
        <v>FALSE</v>
      </c>
      <c r="S42" t="str">
        <f t="shared" si="7"/>
        <v>FALSE</v>
      </c>
    </row>
    <row r="43" ht="15.75" customHeight="1">
      <c r="A43" s="10">
        <v>95.0</v>
      </c>
      <c r="B43" s="11" t="s">
        <v>101</v>
      </c>
      <c r="C43" s="11" t="s">
        <v>102</v>
      </c>
      <c r="D43" s="11">
        <v>205.0</v>
      </c>
      <c r="E43" s="17" t="s">
        <v>230</v>
      </c>
      <c r="F43" t="str">
        <f t="shared" si="1"/>
        <v>6.0</v>
      </c>
      <c r="G43" t="str">
        <f t="shared" si="2"/>
        <v>1.8288</v>
      </c>
      <c r="H43" t="str">
        <f t="shared" si="3"/>
        <v>3.34450944</v>
      </c>
      <c r="I43" t="str">
        <f t="shared" si="4"/>
        <v>92</v>
      </c>
      <c r="J43" t="str">
        <f t="shared" si="5"/>
        <v>27.50777106</v>
      </c>
      <c r="K43" s="11" t="s">
        <v>244</v>
      </c>
      <c r="L43" t="str">
        <f>VLOOKUP('Main Sheet'!A43,'Home Town'!A:B,2,0)</f>
        <v>Canton</v>
      </c>
      <c r="M43" t="str">
        <f>VLOOKUP(L43,Country!A:B,2,0)</f>
        <v>USA</v>
      </c>
      <c r="N43" t="str">
        <f>VLOOKUP(C43,Position!A:B,2,TRUE)</f>
        <v>Defence</v>
      </c>
      <c r="O43" t="str">
        <f>VLOOKUP(A43,Gender!A:B,2,0)</f>
        <v>Men</v>
      </c>
      <c r="Q43" t="str">
        <f t="shared" si="6"/>
        <v>FALSE</v>
      </c>
      <c r="S43" t="str">
        <f t="shared" si="7"/>
        <v>FALSE</v>
      </c>
    </row>
    <row r="44" ht="15.75" customHeight="1">
      <c r="A44" s="10">
        <v>4.0</v>
      </c>
      <c r="B44" s="11" t="s">
        <v>103</v>
      </c>
      <c r="C44" s="11" t="s">
        <v>104</v>
      </c>
      <c r="D44" s="11">
        <v>172.0</v>
      </c>
      <c r="E44" s="17" t="s">
        <v>243</v>
      </c>
      <c r="F44" t="str">
        <f t="shared" si="1"/>
        <v>5.10</v>
      </c>
      <c r="G44" t="str">
        <f t="shared" si="2"/>
        <v>1.55448</v>
      </c>
      <c r="H44" t="str">
        <f t="shared" si="3"/>
        <v>2.41640807</v>
      </c>
      <c r="I44" t="str">
        <f t="shared" si="4"/>
        <v>78</v>
      </c>
      <c r="J44" t="str">
        <f t="shared" si="5"/>
        <v>32.27931613</v>
      </c>
      <c r="K44" s="11" t="s">
        <v>238</v>
      </c>
      <c r="L44" t="str">
        <f>VLOOKUP('Main Sheet'!A44,'Home Town'!A:B,2,0)</f>
        <v>Pickering</v>
      </c>
      <c r="M44" t="str">
        <f>VLOOKUP(L44,Country!A:B,2,0)</f>
        <v>Canada</v>
      </c>
      <c r="N44" t="str">
        <f>VLOOKUP(C44,Position!A:B,2,TRUE)</f>
        <v>Forward</v>
      </c>
      <c r="O44" t="str">
        <f>VLOOKUP(A44,Gender!A:B,2,0)</f>
        <v>Women</v>
      </c>
      <c r="Q44" t="str">
        <f t="shared" si="6"/>
        <v>FALSE</v>
      </c>
      <c r="S44" t="str">
        <f t="shared" si="7"/>
        <v>FALSE</v>
      </c>
    </row>
    <row r="45" ht="15.75" customHeight="1">
      <c r="A45" s="10">
        <v>5.0</v>
      </c>
      <c r="B45" s="11" t="s">
        <v>105</v>
      </c>
      <c r="C45" s="11" t="s">
        <v>106</v>
      </c>
      <c r="D45" s="11">
        <v>144.0</v>
      </c>
      <c r="E45" s="17" t="s">
        <v>215</v>
      </c>
      <c r="F45" t="str">
        <f t="shared" si="1"/>
        <v>5.5</v>
      </c>
      <c r="G45" t="str">
        <f t="shared" si="2"/>
        <v>1.6764</v>
      </c>
      <c r="H45" t="str">
        <f t="shared" si="3"/>
        <v>2.81031696</v>
      </c>
      <c r="I45" t="str">
        <f t="shared" si="4"/>
        <v>65</v>
      </c>
      <c r="J45" t="str">
        <f t="shared" si="5"/>
        <v>23.12906371</v>
      </c>
      <c r="K45" s="11" t="s">
        <v>229</v>
      </c>
      <c r="L45" t="str">
        <f>VLOOKUP('Main Sheet'!A45,'Home Town'!A:B,2,0)</f>
        <v>Halifax</v>
      </c>
      <c r="M45" t="str">
        <f>VLOOKUP(L45,Country!A:B,2,0)</f>
        <v>Canada</v>
      </c>
      <c r="N45" t="str">
        <f>VLOOKUP(C45,Position!A:B,2,TRUE)</f>
        <v>Forward</v>
      </c>
      <c r="O45" t="str">
        <f>VLOOKUP(A45,Gender!A:B,2,0)</f>
        <v>Women</v>
      </c>
      <c r="Q45" t="str">
        <f t="shared" si="6"/>
        <v>FALSE</v>
      </c>
      <c r="S45" t="str">
        <f t="shared" si="7"/>
        <v>FALSE</v>
      </c>
    </row>
    <row r="46" ht="15.75" customHeight="1">
      <c r="A46" s="10">
        <v>91.0</v>
      </c>
      <c r="B46" s="11" t="s">
        <v>107</v>
      </c>
      <c r="C46" s="11" t="s">
        <v>108</v>
      </c>
      <c r="D46" s="11">
        <v>200.0</v>
      </c>
      <c r="E46" s="17" t="s">
        <v>230</v>
      </c>
      <c r="F46" t="str">
        <f t="shared" si="1"/>
        <v>6.0</v>
      </c>
      <c r="G46" t="str">
        <f t="shared" si="2"/>
        <v>1.8288</v>
      </c>
      <c r="H46" t="str">
        <f t="shared" si="3"/>
        <v>3.34450944</v>
      </c>
      <c r="I46" t="str">
        <f t="shared" si="4"/>
        <v>90</v>
      </c>
      <c r="J46" t="str">
        <f t="shared" si="5"/>
        <v>26.90977604</v>
      </c>
      <c r="K46" s="11" t="s">
        <v>244</v>
      </c>
      <c r="L46" t="str">
        <f>VLOOKUP('Main Sheet'!A46,'Home Town'!A:B,2,0)</f>
        <v>Lapeer</v>
      </c>
      <c r="M46" t="str">
        <f>VLOOKUP(L46,Country!A:B,2,0)</f>
        <v>USA</v>
      </c>
      <c r="N46" t="str">
        <f>VLOOKUP(C46,Position!A:B,2,TRUE)</f>
        <v>Defence</v>
      </c>
      <c r="O46" t="str">
        <f>VLOOKUP(A46,Gender!A:B,2,0)</f>
        <v>Men</v>
      </c>
      <c r="Q46" t="str">
        <f t="shared" si="6"/>
        <v>FALSE</v>
      </c>
      <c r="S46" t="str">
        <f t="shared" si="7"/>
        <v>FALSE</v>
      </c>
    </row>
    <row r="47" ht="15.75" customHeight="1">
      <c r="A47" s="10">
        <v>15.0</v>
      </c>
      <c r="B47" s="11" t="s">
        <v>109</v>
      </c>
      <c r="C47" s="11" t="s">
        <v>110</v>
      </c>
      <c r="D47" s="11">
        <v>139.0</v>
      </c>
      <c r="E47" s="17" t="s">
        <v>239</v>
      </c>
      <c r="F47" t="str">
        <f t="shared" si="1"/>
        <v>5.6</v>
      </c>
      <c r="G47" t="str">
        <f t="shared" si="2"/>
        <v>1.70688</v>
      </c>
      <c r="H47" t="str">
        <f t="shared" si="3"/>
        <v>2.913439334</v>
      </c>
      <c r="I47" t="str">
        <f t="shared" si="4"/>
        <v>63</v>
      </c>
      <c r="J47" t="str">
        <f t="shared" si="5"/>
        <v>21.62392718</v>
      </c>
      <c r="K47" s="11" t="s">
        <v>225</v>
      </c>
      <c r="L47" t="str">
        <f>VLOOKUP('Main Sheet'!A47,'Home Town'!A:B,2,0)</f>
        <v>Ste. Anne</v>
      </c>
      <c r="M47" t="str">
        <f>VLOOKUP(L47,Country!A:B,2,0)</f>
        <v>Canada</v>
      </c>
      <c r="N47" t="str">
        <f>VLOOKUP(C47,Position!A:B,2,TRUE)</f>
        <v>Goalie</v>
      </c>
      <c r="O47" t="str">
        <f>VLOOKUP(A47,Gender!A:B,2,0)</f>
        <v>Women</v>
      </c>
      <c r="Q47" t="str">
        <f t="shared" si="6"/>
        <v>FALSE</v>
      </c>
      <c r="S47" s="18" t="str">
        <f t="shared" si="7"/>
        <v>TRUE</v>
      </c>
    </row>
    <row r="48" ht="15.75" customHeight="1">
      <c r="A48" s="10">
        <v>61.0</v>
      </c>
      <c r="B48" s="11" t="s">
        <v>109</v>
      </c>
      <c r="C48" s="11" t="s">
        <v>111</v>
      </c>
      <c r="D48" s="11">
        <v>150.0</v>
      </c>
      <c r="E48" s="17" t="s">
        <v>239</v>
      </c>
      <c r="F48" t="str">
        <f t="shared" si="1"/>
        <v>5.6</v>
      </c>
      <c r="G48" t="str">
        <f t="shared" si="2"/>
        <v>1.70688</v>
      </c>
      <c r="H48" t="str">
        <f t="shared" si="3"/>
        <v>2.913439334</v>
      </c>
      <c r="I48" t="str">
        <f t="shared" si="4"/>
        <v>68</v>
      </c>
      <c r="J48" t="str">
        <f t="shared" si="5"/>
        <v>23.34011187</v>
      </c>
      <c r="K48" s="11" t="s">
        <v>251</v>
      </c>
      <c r="L48" t="str">
        <f>VLOOKUP('Main Sheet'!A48,'Home Town'!A:B,2,0)</f>
        <v>Grand Forks</v>
      </c>
      <c r="M48" t="str">
        <f>VLOOKUP(L48,Country!A:B,2,0)</f>
        <v>USA</v>
      </c>
      <c r="N48" t="str">
        <f>VLOOKUP(C48,Position!A:B,2,TRUE)</f>
        <v>Goalie</v>
      </c>
      <c r="O48" t="str">
        <f>VLOOKUP(A48,Gender!A:B,2,0)</f>
        <v>Women</v>
      </c>
      <c r="Q48" t="str">
        <f t="shared" si="6"/>
        <v>FALSE</v>
      </c>
      <c r="S48" t="str">
        <f t="shared" si="7"/>
        <v>FALSE</v>
      </c>
    </row>
    <row r="49" ht="15.75" customHeight="1">
      <c r="A49" s="10">
        <v>87.0</v>
      </c>
      <c r="B49" s="11" t="s">
        <v>112</v>
      </c>
      <c r="C49" s="11" t="s">
        <v>113</v>
      </c>
      <c r="D49" s="11">
        <v>195.0</v>
      </c>
      <c r="E49" s="17" t="s">
        <v>233</v>
      </c>
      <c r="F49" t="str">
        <f t="shared" si="1"/>
        <v>6.1</v>
      </c>
      <c r="G49" t="str">
        <f t="shared" si="2"/>
        <v>1.85928</v>
      </c>
      <c r="H49" t="str">
        <f t="shared" si="3"/>
        <v>3.456922118</v>
      </c>
      <c r="I49" t="str">
        <f t="shared" si="4"/>
        <v>88</v>
      </c>
      <c r="J49" t="str">
        <f t="shared" si="5"/>
        <v>25.45617083</v>
      </c>
      <c r="K49" s="11" t="s">
        <v>231</v>
      </c>
      <c r="L49" t="str">
        <f>VLOOKUP('Main Sheet'!A49,'Home Town'!A:B,2,0)</f>
        <v>Boston</v>
      </c>
      <c r="M49" t="str">
        <f>VLOOKUP(L49,Country!A:B,2,0)</f>
        <v>USA</v>
      </c>
      <c r="N49" t="str">
        <f>VLOOKUP(C49,Position!A:B,2,TRUE)</f>
        <v>Defence</v>
      </c>
      <c r="O49" t="str">
        <f>VLOOKUP(A49,Gender!A:B,2,0)</f>
        <v>Men</v>
      </c>
      <c r="Q49" t="str">
        <f t="shared" si="6"/>
        <v>FALSE</v>
      </c>
      <c r="S49" t="str">
        <f t="shared" si="7"/>
        <v>FALSE</v>
      </c>
    </row>
    <row r="50" ht="15.75" customHeight="1">
      <c r="A50" s="10">
        <v>74.0</v>
      </c>
      <c r="B50" s="11" t="s">
        <v>114</v>
      </c>
      <c r="C50" s="11" t="s">
        <v>115</v>
      </c>
      <c r="D50" s="11">
        <v>195.0</v>
      </c>
      <c r="E50" s="17" t="s">
        <v>233</v>
      </c>
      <c r="F50" t="str">
        <f t="shared" si="1"/>
        <v>6.1</v>
      </c>
      <c r="G50" t="str">
        <f t="shared" si="2"/>
        <v>1.85928</v>
      </c>
      <c r="H50" t="str">
        <f t="shared" si="3"/>
        <v>3.456922118</v>
      </c>
      <c r="I50" t="str">
        <f t="shared" si="4"/>
        <v>88</v>
      </c>
      <c r="J50" t="str">
        <f t="shared" si="5"/>
        <v>25.45617083</v>
      </c>
      <c r="K50" s="11" t="s">
        <v>242</v>
      </c>
      <c r="L50" t="str">
        <f>VLOOKUP('Main Sheet'!A50,'Home Town'!A:B,2,0)</f>
        <v>Ladera Ranch</v>
      </c>
      <c r="M50" t="str">
        <f>VLOOKUP(L50,Country!A:B,2,0)</f>
        <v>USA</v>
      </c>
      <c r="N50" t="str">
        <f>VLOOKUP(C50,Position!A:B,2,TRUE)</f>
        <v>Forward</v>
      </c>
      <c r="O50" t="str">
        <f>VLOOKUP(A50,Gender!A:B,2,0)</f>
        <v>Men</v>
      </c>
      <c r="Q50" t="str">
        <f t="shared" si="6"/>
        <v>FALSE</v>
      </c>
      <c r="S50" t="str">
        <f t="shared" si="7"/>
        <v>FALSE</v>
      </c>
    </row>
    <row r="51" ht="15.75" customHeight="1">
      <c r="A51" s="10">
        <v>81.0</v>
      </c>
      <c r="B51" s="11" t="s">
        <v>116</v>
      </c>
      <c r="C51" s="11" t="s">
        <v>117</v>
      </c>
      <c r="D51" s="11">
        <v>235.0</v>
      </c>
      <c r="E51" s="17" t="s">
        <v>252</v>
      </c>
      <c r="F51" t="str">
        <f t="shared" si="1"/>
        <v>6.5</v>
      </c>
      <c r="G51" t="str">
        <f t="shared" si="2"/>
        <v>1.9812</v>
      </c>
      <c r="H51" t="str">
        <f t="shared" si="3"/>
        <v>3.92515344</v>
      </c>
      <c r="I51" t="str">
        <f t="shared" si="4"/>
        <v>106</v>
      </c>
      <c r="J51" t="str">
        <f t="shared" si="5"/>
        <v>27.00531371</v>
      </c>
      <c r="K51" s="11" t="s">
        <v>235</v>
      </c>
      <c r="L51" t="str">
        <f>VLOOKUP('Main Sheet'!A51,'Home Town'!A:B,2,0)</f>
        <v>Canton</v>
      </c>
      <c r="M51" t="str">
        <f>VLOOKUP(L51,Country!A:B,2,0)</f>
        <v>USA</v>
      </c>
      <c r="N51" t="str">
        <f>VLOOKUP(C51,Position!A:B,2,TRUE)</f>
        <v>Forward</v>
      </c>
      <c r="O51" t="str">
        <f>VLOOKUP(A51,Gender!A:B,2,0)</f>
        <v>Men</v>
      </c>
      <c r="Q51" t="str">
        <f t="shared" si="6"/>
        <v>FALSE</v>
      </c>
      <c r="S51" t="str">
        <f t="shared" si="7"/>
        <v>FALSE</v>
      </c>
    </row>
    <row r="52" ht="15.75" customHeight="1">
      <c r="A52" s="10">
        <v>48.0</v>
      </c>
      <c r="B52" s="11" t="s">
        <v>118</v>
      </c>
      <c r="C52" s="11" t="s">
        <v>119</v>
      </c>
      <c r="D52" s="11">
        <v>210.0</v>
      </c>
      <c r="E52" s="17" t="s">
        <v>233</v>
      </c>
      <c r="F52" t="str">
        <f t="shared" si="1"/>
        <v>6.1</v>
      </c>
      <c r="G52" t="str">
        <f t="shared" si="2"/>
        <v>1.85928</v>
      </c>
      <c r="H52" t="str">
        <f t="shared" si="3"/>
        <v>3.456922118</v>
      </c>
      <c r="I52" t="str">
        <f t="shared" si="4"/>
        <v>95</v>
      </c>
      <c r="J52" t="str">
        <f t="shared" si="5"/>
        <v>27.48109351</v>
      </c>
      <c r="K52" s="11" t="s">
        <v>238</v>
      </c>
      <c r="L52" t="str">
        <f>VLOOKUP('Main Sheet'!A52,'Home Town'!A:B,2,0)</f>
        <v>Blyth</v>
      </c>
      <c r="M52" t="str">
        <f>VLOOKUP(L52,Country!A:B,2,0)</f>
        <v>Canada</v>
      </c>
      <c r="N52" t="str">
        <f>VLOOKUP(C52,Position!A:B,2,TRUE)</f>
        <v>Defence</v>
      </c>
      <c r="O52" t="str">
        <f>VLOOKUP(A52,Gender!A:B,2,0)</f>
        <v>Men</v>
      </c>
      <c r="Q52" t="str">
        <f t="shared" si="6"/>
        <v>FALSE</v>
      </c>
      <c r="S52" t="str">
        <f t="shared" si="7"/>
        <v>FALSE</v>
      </c>
    </row>
    <row r="53" ht="15.75" customHeight="1">
      <c r="A53" s="10">
        <v>50.0</v>
      </c>
      <c r="B53" s="11" t="s">
        <v>120</v>
      </c>
      <c r="C53" s="11" t="s">
        <v>121</v>
      </c>
      <c r="D53" s="11">
        <v>145.0</v>
      </c>
      <c r="E53" s="17" t="s">
        <v>212</v>
      </c>
      <c r="F53" t="str">
        <f t="shared" si="1"/>
        <v>5.7</v>
      </c>
      <c r="G53" t="str">
        <f t="shared" si="2"/>
        <v>1.73736</v>
      </c>
      <c r="H53" t="str">
        <f t="shared" si="3"/>
        <v>3.01841977</v>
      </c>
      <c r="I53" t="str">
        <f t="shared" si="4"/>
        <v>65</v>
      </c>
      <c r="J53" t="str">
        <f t="shared" si="5"/>
        <v>21.53444682</v>
      </c>
      <c r="K53" s="11" t="s">
        <v>231</v>
      </c>
      <c r="L53" t="str">
        <f>VLOOKUP('Main Sheet'!A53,'Home Town'!A:B,2,0)</f>
        <v>Westfield</v>
      </c>
      <c r="M53" t="str">
        <f>VLOOKUP(L53,Country!A:B,2,0)</f>
        <v>USA</v>
      </c>
      <c r="N53" t="str">
        <f>VLOOKUP(C53,Position!A:B,2,TRUE)</f>
        <v>Forward</v>
      </c>
      <c r="O53" t="str">
        <f>VLOOKUP(A53,Gender!A:B,2,0)</f>
        <v>Women</v>
      </c>
      <c r="Q53" t="str">
        <f t="shared" si="6"/>
        <v>FALSE</v>
      </c>
      <c r="S53" s="18" t="str">
        <f t="shared" si="7"/>
        <v>TRUE</v>
      </c>
    </row>
    <row r="54" ht="15.75" customHeight="1">
      <c r="A54" s="10">
        <v>56.0</v>
      </c>
      <c r="B54" s="11" t="s">
        <v>122</v>
      </c>
      <c r="C54" s="11" t="s">
        <v>123</v>
      </c>
      <c r="D54" s="11">
        <v>142.0</v>
      </c>
      <c r="E54" s="17" t="s">
        <v>237</v>
      </c>
      <c r="F54" t="str">
        <f t="shared" si="1"/>
        <v>5.4</v>
      </c>
      <c r="G54" t="str">
        <f t="shared" si="2"/>
        <v>1.64592</v>
      </c>
      <c r="H54" t="str">
        <f t="shared" si="3"/>
        <v>2.709052646</v>
      </c>
      <c r="I54" t="str">
        <f t="shared" si="4"/>
        <v>64</v>
      </c>
      <c r="J54" t="str">
        <f t="shared" si="5"/>
        <v>23.62449474</v>
      </c>
      <c r="K54" s="11" t="s">
        <v>231</v>
      </c>
      <c r="L54" t="str">
        <f>VLOOKUP('Main Sheet'!A54,'Home Town'!A:B,2,0)</f>
        <v>Burlington</v>
      </c>
      <c r="M54" t="str">
        <f>VLOOKUP(L54,Country!A:B,2,0)</f>
        <v>USA</v>
      </c>
      <c r="N54" t="str">
        <f>VLOOKUP(C54,Position!A:B,2,TRUE)</f>
        <v>Forward</v>
      </c>
      <c r="O54" t="str">
        <f>VLOOKUP(A54,Gender!A:B,2,0)</f>
        <v>Women</v>
      </c>
      <c r="Q54" t="str">
        <f t="shared" si="6"/>
        <v>FALSE</v>
      </c>
      <c r="S54" t="str">
        <f t="shared" si="7"/>
        <v>FALSE</v>
      </c>
    </row>
    <row r="55" ht="15.75" customHeight="1">
      <c r="A55" s="10">
        <v>38.0</v>
      </c>
      <c r="B55" s="11" t="s">
        <v>124</v>
      </c>
      <c r="C55" s="11" t="s">
        <v>125</v>
      </c>
      <c r="D55" s="11">
        <v>181.0</v>
      </c>
      <c r="E55" s="17" t="s">
        <v>245</v>
      </c>
      <c r="F55" t="str">
        <f t="shared" si="1"/>
        <v>5.11</v>
      </c>
      <c r="G55" t="str">
        <f t="shared" si="2"/>
        <v>1.557528</v>
      </c>
      <c r="H55" t="str">
        <f t="shared" si="3"/>
        <v>2.425893471</v>
      </c>
      <c r="I55" t="str">
        <f t="shared" si="4"/>
        <v>82</v>
      </c>
      <c r="J55" t="str">
        <f t="shared" si="5"/>
        <v>33.80197894</v>
      </c>
      <c r="K55" s="11" t="s">
        <v>228</v>
      </c>
      <c r="L55" t="str">
        <f>VLOOKUP('Main Sheet'!A55,'Home Town'!A:B,2,0)</f>
        <v>Camrose</v>
      </c>
      <c r="M55" t="str">
        <f>VLOOKUP(L55,Country!A:B,2,0)</f>
        <v>Canada</v>
      </c>
      <c r="N55" t="str">
        <f>VLOOKUP(C55,Position!A:B,2,TRUE)</f>
        <v>Defence</v>
      </c>
      <c r="O55" t="str">
        <f>VLOOKUP(A55,Gender!A:B,2,0)</f>
        <v>Men</v>
      </c>
      <c r="Q55" t="str">
        <f t="shared" si="6"/>
        <v>FALSE</v>
      </c>
      <c r="S55" t="str">
        <f t="shared" si="7"/>
        <v>FALSE</v>
      </c>
    </row>
    <row r="56" ht="15.75" customHeight="1">
      <c r="A56" s="10">
        <v>65.0</v>
      </c>
      <c r="B56" s="11" t="s">
        <v>68</v>
      </c>
      <c r="C56" s="11" t="s">
        <v>126</v>
      </c>
      <c r="D56" s="11">
        <v>165.0</v>
      </c>
      <c r="E56" s="17" t="s">
        <v>224</v>
      </c>
      <c r="F56" t="str">
        <f t="shared" si="1"/>
        <v>5.8</v>
      </c>
      <c r="G56" t="str">
        <f t="shared" si="2"/>
        <v>1.76784</v>
      </c>
      <c r="H56" t="str">
        <f t="shared" si="3"/>
        <v>3.125258266</v>
      </c>
      <c r="I56" t="str">
        <f t="shared" si="4"/>
        <v>74</v>
      </c>
      <c r="J56" t="str">
        <f t="shared" si="5"/>
        <v>23.67804313</v>
      </c>
      <c r="K56" s="11" t="s">
        <v>246</v>
      </c>
      <c r="L56" t="str">
        <f>VLOOKUP('Main Sheet'!A56,'Home Town'!A:B,2,0)</f>
        <v>Plymouth</v>
      </c>
      <c r="M56" t="str">
        <f>VLOOKUP(L56,Country!A:B,2,0)</f>
        <v>USA</v>
      </c>
      <c r="N56" t="str">
        <f>VLOOKUP(C56,Position!A:B,2,TRUE)</f>
        <v>Defence</v>
      </c>
      <c r="O56" t="str">
        <f>VLOOKUP(A56,Gender!A:B,2,0)</f>
        <v>Women</v>
      </c>
      <c r="Q56" t="str">
        <f t="shared" si="6"/>
        <v>FALSE</v>
      </c>
      <c r="S56" t="str">
        <f t="shared" si="7"/>
        <v>FALSE</v>
      </c>
    </row>
    <row r="57" ht="15.75" customHeight="1">
      <c r="A57" s="10">
        <v>53.0</v>
      </c>
      <c r="B57" s="11" t="s">
        <v>127</v>
      </c>
      <c r="C57" s="11" t="s">
        <v>128</v>
      </c>
      <c r="D57" s="11">
        <v>123.0</v>
      </c>
      <c r="E57" s="17" t="s">
        <v>253</v>
      </c>
      <c r="F57" t="str">
        <f t="shared" si="1"/>
        <v>5.2</v>
      </c>
      <c r="G57" t="str">
        <f t="shared" si="2"/>
        <v>1.58496</v>
      </c>
      <c r="H57" t="str">
        <f t="shared" si="3"/>
        <v>2.512098202</v>
      </c>
      <c r="I57" t="str">
        <f t="shared" si="4"/>
        <v>55</v>
      </c>
      <c r="J57" t="str">
        <f t="shared" si="5"/>
        <v>21.89404855</v>
      </c>
      <c r="K57" s="11" t="s">
        <v>254</v>
      </c>
      <c r="L57" t="str">
        <f>VLOOKUP('Main Sheet'!A57,'Home Town'!A:B,2,0)</f>
        <v>Palos Heights</v>
      </c>
      <c r="M57" t="str">
        <f>VLOOKUP(L57,Country!A:B,2,0)</f>
        <v>USA</v>
      </c>
      <c r="N57" t="str">
        <f>VLOOKUP(C57,Position!A:B,2,TRUE)</f>
        <v>Defence</v>
      </c>
      <c r="O57" t="str">
        <f>VLOOKUP(A57,Gender!A:B,2,0)</f>
        <v>Women</v>
      </c>
      <c r="Q57" t="str">
        <f t="shared" si="6"/>
        <v>FALSE</v>
      </c>
      <c r="S57" s="18" t="str">
        <f t="shared" si="7"/>
        <v>TRUE</v>
      </c>
    </row>
    <row r="58" ht="15.75" customHeight="1">
      <c r="A58" s="10">
        <v>47.0</v>
      </c>
      <c r="B58" s="11" t="s">
        <v>129</v>
      </c>
      <c r="C58" s="11" t="s">
        <v>130</v>
      </c>
      <c r="D58" s="11">
        <v>205.0</v>
      </c>
      <c r="E58" s="17" t="s">
        <v>227</v>
      </c>
      <c r="F58" t="str">
        <f t="shared" si="1"/>
        <v>6.2</v>
      </c>
      <c r="G58" t="str">
        <f t="shared" si="2"/>
        <v>1.88976</v>
      </c>
      <c r="H58" t="str">
        <f t="shared" si="3"/>
        <v>3.571192858</v>
      </c>
      <c r="I58" t="str">
        <f t="shared" si="4"/>
        <v>92</v>
      </c>
      <c r="J58" t="str">
        <f t="shared" si="5"/>
        <v>25.76170027</v>
      </c>
      <c r="K58" s="11" t="s">
        <v>222</v>
      </c>
      <c r="L58" t="str">
        <f>VLOOKUP('Main Sheet'!A58,'Home Town'!A:B,2,0)</f>
        <v>Montreal</v>
      </c>
      <c r="M58" t="str">
        <f>VLOOKUP(L58,Country!A:B,2,0)</f>
        <v>Canada</v>
      </c>
      <c r="N58" t="str">
        <f>VLOOKUP(C58,Position!A:B,2,TRUE)</f>
        <v>Defence</v>
      </c>
      <c r="O58" t="str">
        <f>VLOOKUP(A58,Gender!A:B,2,0)</f>
        <v>Men</v>
      </c>
      <c r="Q58" t="str">
        <f t="shared" si="6"/>
        <v>FALSE</v>
      </c>
      <c r="S58" t="str">
        <f t="shared" si="7"/>
        <v>FALSE</v>
      </c>
    </row>
    <row r="59" ht="15.75" customHeight="1">
      <c r="A59" s="10">
        <v>3.0</v>
      </c>
      <c r="B59" s="11" t="s">
        <v>131</v>
      </c>
      <c r="C59" s="11" t="s">
        <v>132</v>
      </c>
      <c r="D59" s="11">
        <v>156.0</v>
      </c>
      <c r="E59" s="17" t="s">
        <v>243</v>
      </c>
      <c r="F59" t="str">
        <f t="shared" si="1"/>
        <v>5.10</v>
      </c>
      <c r="G59" t="str">
        <f t="shared" si="2"/>
        <v>1.55448</v>
      </c>
      <c r="H59" t="str">
        <f t="shared" si="3"/>
        <v>2.41640807</v>
      </c>
      <c r="I59" t="str">
        <f t="shared" si="4"/>
        <v>70</v>
      </c>
      <c r="J59" t="str">
        <f t="shared" si="5"/>
        <v>28.96861704</v>
      </c>
      <c r="K59" s="11" t="s">
        <v>238</v>
      </c>
      <c r="L59" t="str">
        <f>VLOOKUP('Main Sheet'!A59,'Home Town'!A:B,2,0)</f>
        <v>Kleinburg</v>
      </c>
      <c r="M59" t="str">
        <f>VLOOKUP(L59,Country!A:B,2,0)</f>
        <v>Canada</v>
      </c>
      <c r="N59" t="str">
        <f>VLOOKUP(C59,Position!A:B,2,TRUE)</f>
        <v>Defence</v>
      </c>
      <c r="O59" t="str">
        <f>VLOOKUP(A59,Gender!A:B,2,0)</f>
        <v>Women</v>
      </c>
      <c r="Q59" t="str">
        <f t="shared" si="6"/>
        <v>FALSE</v>
      </c>
      <c r="S59" t="str">
        <f t="shared" si="7"/>
        <v>FALSE</v>
      </c>
    </row>
    <row r="60" ht="15.75" customHeight="1">
      <c r="A60" s="10">
        <v>18.0</v>
      </c>
      <c r="B60" s="11" t="s">
        <v>131</v>
      </c>
      <c r="C60" s="11" t="s">
        <v>133</v>
      </c>
      <c r="D60" s="11">
        <v>137.0</v>
      </c>
      <c r="E60" s="17" t="s">
        <v>237</v>
      </c>
      <c r="F60" t="str">
        <f t="shared" si="1"/>
        <v>5.4</v>
      </c>
      <c r="G60" t="str">
        <f t="shared" si="2"/>
        <v>1.64592</v>
      </c>
      <c r="H60" t="str">
        <f t="shared" si="3"/>
        <v>2.709052646</v>
      </c>
      <c r="I60" t="str">
        <f t="shared" si="4"/>
        <v>62</v>
      </c>
      <c r="J60" t="str">
        <f t="shared" si="5"/>
        <v>22.88622928</v>
      </c>
      <c r="K60" s="11" t="s">
        <v>238</v>
      </c>
      <c r="L60" t="str">
        <f>VLOOKUP('Main Sheet'!A60,'Home Town'!A:B,2,0)</f>
        <v>Hamilton</v>
      </c>
      <c r="M60" t="str">
        <f>VLOOKUP(L60,Country!A:B,2,0)</f>
        <v>Canada</v>
      </c>
      <c r="N60" t="str">
        <f>VLOOKUP(C60,Position!A:B,2,TRUE)</f>
        <v>Forward</v>
      </c>
      <c r="O60" t="str">
        <f>VLOOKUP(A60,Gender!A:B,2,0)</f>
        <v>Women</v>
      </c>
      <c r="Q60" t="str">
        <f t="shared" si="6"/>
        <v>FALSE</v>
      </c>
      <c r="S60" t="str">
        <f t="shared" si="7"/>
        <v>FALSE</v>
      </c>
    </row>
    <row r="61" ht="15.75" customHeight="1">
      <c r="A61" s="10">
        <v>17.0</v>
      </c>
      <c r="B61" s="11" t="s">
        <v>134</v>
      </c>
      <c r="C61" s="11" t="s">
        <v>135</v>
      </c>
      <c r="D61" s="11">
        <v>167.0</v>
      </c>
      <c r="E61" s="17" t="s">
        <v>224</v>
      </c>
      <c r="F61" t="str">
        <f t="shared" si="1"/>
        <v>5.8</v>
      </c>
      <c r="G61" t="str">
        <f t="shared" si="2"/>
        <v>1.76784</v>
      </c>
      <c r="H61" t="str">
        <f t="shared" si="3"/>
        <v>3.125258266</v>
      </c>
      <c r="I61" t="str">
        <f t="shared" si="4"/>
        <v>75</v>
      </c>
      <c r="J61" t="str">
        <f t="shared" si="5"/>
        <v>23.99801668</v>
      </c>
      <c r="K61" s="11" t="s">
        <v>222</v>
      </c>
      <c r="L61" t="str">
        <f>VLOOKUP('Main Sheet'!A61,'Home Town'!A:B,2,0)</f>
        <v>Beaconsfield</v>
      </c>
      <c r="M61" t="str">
        <f>VLOOKUP(L61,Country!A:B,2,0)</f>
        <v>Canada</v>
      </c>
      <c r="N61" t="str">
        <f>VLOOKUP(C61,Position!A:B,2,TRUE)</f>
        <v>Forward</v>
      </c>
      <c r="O61" t="str">
        <f>VLOOKUP(A61,Gender!A:B,2,0)</f>
        <v>Women</v>
      </c>
      <c r="Q61" t="str">
        <f t="shared" si="6"/>
        <v>FALSE</v>
      </c>
      <c r="S61" t="str">
        <f t="shared" si="7"/>
        <v>FALSE</v>
      </c>
    </row>
    <row r="62" ht="15.75" customHeight="1">
      <c r="A62" s="10">
        <v>71.0</v>
      </c>
      <c r="B62" s="11" t="s">
        <v>69</v>
      </c>
      <c r="C62" s="11" t="s">
        <v>136</v>
      </c>
      <c r="D62" s="11">
        <v>175.0</v>
      </c>
      <c r="E62" s="17" t="s">
        <v>230</v>
      </c>
      <c r="F62" t="str">
        <f t="shared" si="1"/>
        <v>6.0</v>
      </c>
      <c r="G62" t="str">
        <f t="shared" si="2"/>
        <v>1.8288</v>
      </c>
      <c r="H62" t="str">
        <f t="shared" si="3"/>
        <v>3.34450944</v>
      </c>
      <c r="I62" t="str">
        <f t="shared" si="4"/>
        <v>79</v>
      </c>
      <c r="J62" t="str">
        <f t="shared" si="5"/>
        <v>23.62080341</v>
      </c>
      <c r="K62" s="11" t="s">
        <v>246</v>
      </c>
      <c r="L62" t="str">
        <f>VLOOKUP('Main Sheet'!A62,'Home Town'!A:B,2,0)</f>
        <v>Roseville</v>
      </c>
      <c r="M62" t="str">
        <f>VLOOKUP(L62,Country!A:B,2,0)</f>
        <v>USA</v>
      </c>
      <c r="N62" t="str">
        <f>VLOOKUP(C62,Position!A:B,2,TRUE)</f>
        <v>Defence</v>
      </c>
      <c r="O62" t="str">
        <f>VLOOKUP(A62,Gender!A:B,2,0)</f>
        <v>Women</v>
      </c>
      <c r="Q62" t="str">
        <f t="shared" si="6"/>
        <v>FALSE</v>
      </c>
      <c r="S62" t="str">
        <f t="shared" si="7"/>
        <v>FALSE</v>
      </c>
    </row>
    <row r="63" ht="15.75" customHeight="1">
      <c r="A63" s="10">
        <v>36.0</v>
      </c>
      <c r="B63" s="11" t="s">
        <v>137</v>
      </c>
      <c r="C63" s="11" t="s">
        <v>138</v>
      </c>
      <c r="D63" s="11">
        <v>190.0</v>
      </c>
      <c r="E63" s="17" t="s">
        <v>230</v>
      </c>
      <c r="F63" t="str">
        <f t="shared" si="1"/>
        <v>6.0</v>
      </c>
      <c r="G63" t="str">
        <f t="shared" si="2"/>
        <v>1.8288</v>
      </c>
      <c r="H63" t="str">
        <f t="shared" si="3"/>
        <v>3.34450944</v>
      </c>
      <c r="I63" t="str">
        <f t="shared" si="4"/>
        <v>86</v>
      </c>
      <c r="J63" t="str">
        <f t="shared" si="5"/>
        <v>25.713786</v>
      </c>
      <c r="K63" s="11" t="s">
        <v>247</v>
      </c>
      <c r="L63" t="str">
        <f>VLOOKUP('Main Sheet'!A63,'Home Town'!A:B,2,0)</f>
        <v>Wakaw</v>
      </c>
      <c r="M63" t="str">
        <f>VLOOKUP(L63,Country!A:B,2,0)</f>
        <v>Canada</v>
      </c>
      <c r="N63" t="str">
        <f>VLOOKUP(C63,Position!A:B,2,TRUE)</f>
        <v>Forward</v>
      </c>
      <c r="O63" t="str">
        <f>VLOOKUP(A63,Gender!A:B,2,0)</f>
        <v>Men</v>
      </c>
      <c r="Q63" t="str">
        <f t="shared" si="6"/>
        <v>FALSE</v>
      </c>
      <c r="S63" t="str">
        <f t="shared" si="7"/>
        <v>FALSE</v>
      </c>
    </row>
    <row r="64" ht="15.75" customHeight="1">
      <c r="A64" s="10">
        <v>69.0</v>
      </c>
      <c r="B64" s="11" t="s">
        <v>139</v>
      </c>
      <c r="C64" s="11" t="s">
        <v>140</v>
      </c>
      <c r="D64" s="11">
        <v>145.0</v>
      </c>
      <c r="E64" s="17" t="s">
        <v>215</v>
      </c>
      <c r="F64" t="str">
        <f t="shared" si="1"/>
        <v>5.5</v>
      </c>
      <c r="G64" t="str">
        <f t="shared" si="2"/>
        <v>1.6764</v>
      </c>
      <c r="H64" t="str">
        <f t="shared" si="3"/>
        <v>2.81031696</v>
      </c>
      <c r="I64" t="str">
        <f t="shared" si="4"/>
        <v>65</v>
      </c>
      <c r="J64" t="str">
        <f t="shared" si="5"/>
        <v>23.12906371</v>
      </c>
      <c r="K64" s="11" t="s">
        <v>246</v>
      </c>
      <c r="L64" t="str">
        <f>VLOOKUP('Main Sheet'!A64,'Home Town'!A:B,2,0)</f>
        <v>Andover</v>
      </c>
      <c r="M64" t="str">
        <f>VLOOKUP(L64,Country!A:B,2,0)</f>
        <v>USA</v>
      </c>
      <c r="N64" t="str">
        <f>VLOOKUP(C64,Position!A:B,2,TRUE)</f>
        <v>Forward</v>
      </c>
      <c r="O64" t="str">
        <f>VLOOKUP(A64,Gender!A:B,2,0)</f>
        <v>Women</v>
      </c>
      <c r="Q64" t="str">
        <f t="shared" si="6"/>
        <v>FALSE</v>
      </c>
      <c r="S64" t="str">
        <f t="shared" si="7"/>
        <v>FALSE</v>
      </c>
    </row>
    <row r="65" ht="15.75" customHeight="1">
      <c r="A65" s="10">
        <v>41.0</v>
      </c>
      <c r="B65" s="11" t="s">
        <v>141</v>
      </c>
      <c r="C65" s="11" t="s">
        <v>142</v>
      </c>
      <c r="D65" s="11">
        <v>205.0</v>
      </c>
      <c r="E65" s="17" t="s">
        <v>255</v>
      </c>
      <c r="F65" t="str">
        <f t="shared" si="1"/>
        <v>6.3</v>
      </c>
      <c r="G65" t="str">
        <f t="shared" si="2"/>
        <v>1.92024</v>
      </c>
      <c r="H65" t="str">
        <f t="shared" si="3"/>
        <v>3.687321658</v>
      </c>
      <c r="I65" t="str">
        <f t="shared" si="4"/>
        <v>92</v>
      </c>
      <c r="J65" t="str">
        <f t="shared" si="5"/>
        <v>24.95035924</v>
      </c>
      <c r="K65" s="11" t="s">
        <v>222</v>
      </c>
      <c r="L65" t="str">
        <f>VLOOKUP('Main Sheet'!A65,'Home Town'!A:B,2,0)</f>
        <v>L’Île-Bizard</v>
      </c>
      <c r="M65" t="str">
        <f>VLOOKUP(L65,Country!A:B,2,0)</f>
        <v>Canada</v>
      </c>
      <c r="N65" t="str">
        <f>VLOOKUP(C65,Position!A:B,2,TRUE)</f>
        <v>Forward</v>
      </c>
      <c r="O65" t="str">
        <f>VLOOKUP(A65,Gender!A:B,2,0)</f>
        <v>Men</v>
      </c>
      <c r="Q65" t="str">
        <f t="shared" si="6"/>
        <v>FALSE</v>
      </c>
      <c r="S65" t="str">
        <f t="shared" si="7"/>
        <v>FALSE</v>
      </c>
    </row>
    <row r="66" ht="15.75" customHeight="1">
      <c r="A66" s="10">
        <v>13.0</v>
      </c>
      <c r="B66" s="11" t="s">
        <v>143</v>
      </c>
      <c r="C66" s="11" t="s">
        <v>130</v>
      </c>
      <c r="D66" s="11">
        <v>160.0</v>
      </c>
      <c r="E66" s="17" t="s">
        <v>212</v>
      </c>
      <c r="F66" t="str">
        <f t="shared" si="1"/>
        <v>5.7</v>
      </c>
      <c r="G66" t="str">
        <f t="shared" si="2"/>
        <v>1.73736</v>
      </c>
      <c r="H66" t="str">
        <f t="shared" si="3"/>
        <v>3.01841977</v>
      </c>
      <c r="I66" t="str">
        <f t="shared" si="4"/>
        <v>72</v>
      </c>
      <c r="J66" t="str">
        <f t="shared" si="5"/>
        <v>23.85354109</v>
      </c>
      <c r="K66" s="11" t="s">
        <v>222</v>
      </c>
      <c r="L66" t="str">
        <f>VLOOKUP('Main Sheet'!A66,'Home Town'!A:B,2,0)</f>
        <v>Beauceville</v>
      </c>
      <c r="M66" t="str">
        <f>VLOOKUP(L66,Country!A:B,2,0)</f>
        <v>Canada</v>
      </c>
      <c r="N66" t="str">
        <f>VLOOKUP(C66,Position!A:B,2,TRUE)</f>
        <v>Defence</v>
      </c>
      <c r="O66" t="str">
        <f>VLOOKUP(A66,Gender!A:B,2,0)</f>
        <v>Women</v>
      </c>
      <c r="Q66" t="str">
        <f t="shared" si="6"/>
        <v>FALSE</v>
      </c>
      <c r="S66" t="str">
        <f t="shared" si="7"/>
        <v>FALSE</v>
      </c>
    </row>
    <row r="67" ht="15.75" customHeight="1">
      <c r="A67" s="10">
        <v>72.0</v>
      </c>
      <c r="B67" s="11" t="s">
        <v>144</v>
      </c>
      <c r="C67" s="11" t="s">
        <v>145</v>
      </c>
      <c r="D67" s="11">
        <v>170.0</v>
      </c>
      <c r="E67" s="17" t="s">
        <v>224</v>
      </c>
      <c r="F67" t="str">
        <f t="shared" si="1"/>
        <v>5.8</v>
      </c>
      <c r="G67" t="str">
        <f t="shared" si="2"/>
        <v>1.76784</v>
      </c>
      <c r="H67" t="str">
        <f t="shared" si="3"/>
        <v>3.125258266</v>
      </c>
      <c r="I67" t="str">
        <f t="shared" si="4"/>
        <v>77</v>
      </c>
      <c r="J67" t="str">
        <f t="shared" si="5"/>
        <v>24.6379638</v>
      </c>
      <c r="K67" s="11" t="s">
        <v>256</v>
      </c>
      <c r="L67" t="str">
        <f>VLOOKUP('Main Sheet'!A67,'Home Town'!A:B,2,0)</f>
        <v>Milford</v>
      </c>
      <c r="M67" t="str">
        <f>VLOOKUP(L67,Country!A:B,2,0)</f>
        <v>USA</v>
      </c>
      <c r="N67" t="str">
        <f>VLOOKUP(C67,Position!A:B,2,TRUE)</f>
        <v>Goalie</v>
      </c>
      <c r="O67" t="str">
        <f>VLOOKUP(A67,Gender!A:B,2,0)</f>
        <v>Men</v>
      </c>
      <c r="Q67" t="str">
        <f t="shared" si="6"/>
        <v>FALSE</v>
      </c>
      <c r="S67" t="str">
        <f t="shared" si="7"/>
        <v>FALSE</v>
      </c>
    </row>
    <row r="68" ht="15.75" customHeight="1">
      <c r="A68" s="10">
        <v>33.0</v>
      </c>
      <c r="B68" s="11" t="s">
        <v>146</v>
      </c>
      <c r="C68" s="11" t="s">
        <v>147</v>
      </c>
      <c r="D68" s="11">
        <v>179.0</v>
      </c>
      <c r="E68" s="17" t="s">
        <v>233</v>
      </c>
      <c r="F68" t="str">
        <f t="shared" si="1"/>
        <v>6.1</v>
      </c>
      <c r="G68" t="str">
        <f t="shared" si="2"/>
        <v>1.85928</v>
      </c>
      <c r="H68" t="str">
        <f t="shared" si="3"/>
        <v>3.456922118</v>
      </c>
      <c r="I68" t="str">
        <f t="shared" si="4"/>
        <v>81</v>
      </c>
      <c r="J68" t="str">
        <f t="shared" si="5"/>
        <v>23.43124815</v>
      </c>
      <c r="K68" s="11" t="s">
        <v>228</v>
      </c>
      <c r="L68" t="str">
        <f>VLOOKUP('Main Sheet'!A68,'Home Town'!A:B,2,0)</f>
        <v>Cochrane</v>
      </c>
      <c r="M68" t="str">
        <f>VLOOKUP(L68,Country!A:B,2,0)</f>
        <v>Canada</v>
      </c>
      <c r="N68" t="str">
        <f>VLOOKUP(C68,Position!A:B,2,TRUE)</f>
        <v>Forward</v>
      </c>
      <c r="O68" t="str">
        <f>VLOOKUP(A68,Gender!A:B,2,0)</f>
        <v>Men</v>
      </c>
      <c r="Q68" t="str">
        <f t="shared" si="6"/>
        <v>FALSE</v>
      </c>
      <c r="S68" t="str">
        <f t="shared" si="7"/>
        <v>FALSE</v>
      </c>
    </row>
    <row r="69" ht="15.75" customHeight="1">
      <c r="A69" s="10">
        <v>44.0</v>
      </c>
      <c r="B69" s="11" t="s">
        <v>148</v>
      </c>
      <c r="C69" s="11" t="s">
        <v>149</v>
      </c>
      <c r="D69" s="11">
        <v>185.0</v>
      </c>
      <c r="E69" s="17" t="s">
        <v>243</v>
      </c>
      <c r="F69" t="str">
        <f t="shared" si="1"/>
        <v>5.10</v>
      </c>
      <c r="G69" t="str">
        <f t="shared" si="2"/>
        <v>1.55448</v>
      </c>
      <c r="H69" t="str">
        <f t="shared" si="3"/>
        <v>2.41640807</v>
      </c>
      <c r="I69" t="str">
        <f t="shared" si="4"/>
        <v>83</v>
      </c>
      <c r="J69" t="str">
        <f t="shared" si="5"/>
        <v>34.34850306</v>
      </c>
      <c r="K69" s="11" t="s">
        <v>228</v>
      </c>
      <c r="L69" t="str">
        <f>VLOOKUP('Main Sheet'!A69,'Home Town'!A:B,2,0)</f>
        <v>Calgary</v>
      </c>
      <c r="M69" t="str">
        <f>VLOOKUP(L69,Country!A:B,2,0)</f>
        <v>Canada</v>
      </c>
      <c r="N69" t="str">
        <f>VLOOKUP(C69,Position!A:B,2,TRUE)</f>
        <v>Forward</v>
      </c>
      <c r="O69" t="str">
        <f>VLOOKUP(A69,Gender!A:B,2,0)</f>
        <v>Men</v>
      </c>
      <c r="Q69" t="str">
        <f t="shared" si="6"/>
        <v>FALSE</v>
      </c>
      <c r="S69" t="str">
        <f t="shared" si="7"/>
        <v>FALSE</v>
      </c>
    </row>
    <row r="70" ht="15.75" customHeight="1">
      <c r="A70" s="10">
        <v>79.0</v>
      </c>
      <c r="B70" s="11" t="s">
        <v>150</v>
      </c>
      <c r="C70" s="11" t="s">
        <v>151</v>
      </c>
      <c r="D70" s="11">
        <v>200.0</v>
      </c>
      <c r="E70" s="17" t="s">
        <v>233</v>
      </c>
      <c r="F70" t="str">
        <f t="shared" si="1"/>
        <v>6.1</v>
      </c>
      <c r="G70" t="str">
        <f t="shared" si="2"/>
        <v>1.85928</v>
      </c>
      <c r="H70" t="str">
        <f t="shared" si="3"/>
        <v>3.456922118</v>
      </c>
      <c r="I70" t="str">
        <f t="shared" si="4"/>
        <v>90</v>
      </c>
      <c r="J70" t="str">
        <f t="shared" si="5"/>
        <v>26.03472017</v>
      </c>
      <c r="K70" s="11" t="s">
        <v>235</v>
      </c>
      <c r="L70" t="str">
        <f>VLOOKUP('Main Sheet'!A70,'Home Town'!A:B,2,0)</f>
        <v>Bellmore</v>
      </c>
      <c r="M70" t="str">
        <f>VLOOKUP(L70,Country!A:B,2,0)</f>
        <v>USA</v>
      </c>
      <c r="N70" t="str">
        <f>VLOOKUP(C70,Position!A:B,2,TRUE)</f>
        <v>Forward</v>
      </c>
      <c r="O70" t="str">
        <f>VLOOKUP(A70,Gender!A:B,2,0)</f>
        <v>Men</v>
      </c>
      <c r="Q70" t="str">
        <f t="shared" si="6"/>
        <v>FALSE</v>
      </c>
      <c r="S70" t="str">
        <f t="shared" si="7"/>
        <v>FALSE</v>
      </c>
    </row>
    <row r="71" ht="15.75" customHeight="1">
      <c r="A71" s="10">
        <v>35.0</v>
      </c>
      <c r="B71" s="11" t="s">
        <v>152</v>
      </c>
      <c r="C71" s="11" t="s">
        <v>153</v>
      </c>
      <c r="D71" s="11">
        <v>216.0</v>
      </c>
      <c r="E71" s="17" t="s">
        <v>230</v>
      </c>
      <c r="F71" t="str">
        <f t="shared" si="1"/>
        <v>6.0</v>
      </c>
      <c r="G71" t="str">
        <f t="shared" si="2"/>
        <v>1.8288</v>
      </c>
      <c r="H71" t="str">
        <f t="shared" si="3"/>
        <v>3.34450944</v>
      </c>
      <c r="I71" t="str">
        <f t="shared" si="4"/>
        <v>97</v>
      </c>
      <c r="J71" t="str">
        <f t="shared" si="5"/>
        <v>29.00275862</v>
      </c>
      <c r="K71" s="11" t="s">
        <v>222</v>
      </c>
      <c r="L71" t="str">
        <f>VLOOKUP('Main Sheet'!A71,'Home Town'!A:B,2,0)</f>
        <v>Brossard</v>
      </c>
      <c r="M71" t="str">
        <f>VLOOKUP(L71,Country!A:B,2,0)</f>
        <v>Canada</v>
      </c>
      <c r="N71" t="str">
        <f>VLOOKUP(C71,Position!A:B,2,TRUE)</f>
        <v>Goalie</v>
      </c>
      <c r="O71" t="str">
        <f>VLOOKUP(A71,Gender!A:B,2,0)</f>
        <v>Men</v>
      </c>
      <c r="Q71" t="str">
        <f t="shared" si="6"/>
        <v>FALSE</v>
      </c>
      <c r="S71" t="str">
        <f t="shared" si="7"/>
        <v>FALSE</v>
      </c>
    </row>
    <row r="72" ht="15.75" customHeight="1">
      <c r="A72" s="10">
        <v>45.0</v>
      </c>
      <c r="B72" s="11" t="s">
        <v>152</v>
      </c>
      <c r="C72" s="11" t="s">
        <v>154</v>
      </c>
      <c r="D72" s="11">
        <v>198.0</v>
      </c>
      <c r="E72" s="17" t="s">
        <v>230</v>
      </c>
      <c r="F72" t="str">
        <f t="shared" si="1"/>
        <v>6.0</v>
      </c>
      <c r="G72" t="str">
        <f t="shared" si="2"/>
        <v>1.8288</v>
      </c>
      <c r="H72" t="str">
        <f t="shared" si="3"/>
        <v>3.34450944</v>
      </c>
      <c r="I72" t="str">
        <f t="shared" si="4"/>
        <v>89</v>
      </c>
      <c r="J72" t="str">
        <f t="shared" si="5"/>
        <v>26.61077853</v>
      </c>
      <c r="K72" s="11" t="s">
        <v>222</v>
      </c>
      <c r="L72" t="str">
        <f>VLOOKUP('Main Sheet'!A72,'Home Town'!A:B,2,0)</f>
        <v>Montreal</v>
      </c>
      <c r="M72" t="str">
        <f>VLOOKUP(L72,Country!A:B,2,0)</f>
        <v>Canada</v>
      </c>
      <c r="N72" t="str">
        <f>VLOOKUP(C72,Position!A:B,2,TRUE)</f>
        <v>Defence</v>
      </c>
      <c r="O72" t="str">
        <f>VLOOKUP(A72,Gender!A:B,2,0)</f>
        <v>Men</v>
      </c>
      <c r="Q72" t="str">
        <f t="shared" si="6"/>
        <v>FALSE</v>
      </c>
      <c r="S72" t="str">
        <f t="shared" si="7"/>
        <v>FALSE</v>
      </c>
    </row>
    <row r="73" ht="15.75" customHeight="1">
      <c r="A73" s="10">
        <v>19.0</v>
      </c>
      <c r="B73" s="11" t="s">
        <v>155</v>
      </c>
      <c r="C73" s="11" t="s">
        <v>156</v>
      </c>
      <c r="D73" s="11">
        <v>139.0</v>
      </c>
      <c r="E73" s="17" t="s">
        <v>219</v>
      </c>
      <c r="F73" t="str">
        <f t="shared" si="1"/>
        <v>5.9</v>
      </c>
      <c r="G73" t="str">
        <f t="shared" si="2"/>
        <v>1.79832</v>
      </c>
      <c r="H73" t="str">
        <f t="shared" si="3"/>
        <v>3.233954822</v>
      </c>
      <c r="I73" t="str">
        <f t="shared" si="4"/>
        <v>63</v>
      </c>
      <c r="J73" t="str">
        <f t="shared" si="5"/>
        <v>19.48079162</v>
      </c>
      <c r="K73" s="11" t="s">
        <v>228</v>
      </c>
      <c r="L73" t="str">
        <f>VLOOKUP('Main Sheet'!A73,'Home Town'!A:B,2,0)</f>
        <v>St. Albert</v>
      </c>
      <c r="M73" t="str">
        <f>VLOOKUP(L73,Country!A:B,2,0)</f>
        <v>Canada</v>
      </c>
      <c r="N73" t="str">
        <f>VLOOKUP(C73,Position!A:B,2,TRUE)</f>
        <v>Forward</v>
      </c>
      <c r="O73" t="str">
        <f>VLOOKUP(A73,Gender!A:B,2,0)</f>
        <v>Women</v>
      </c>
      <c r="Q73" t="str">
        <f t="shared" si="6"/>
        <v>FALSE</v>
      </c>
      <c r="S73" s="18" t="str">
        <f t="shared" si="7"/>
        <v>TRUE</v>
      </c>
    </row>
    <row r="74" ht="15.75" customHeight="1">
      <c r="A74" s="10">
        <v>58.0</v>
      </c>
      <c r="B74" s="11" t="s">
        <v>157</v>
      </c>
      <c r="C74" s="11" t="s">
        <v>158</v>
      </c>
      <c r="D74" s="11">
        <v>160.0</v>
      </c>
      <c r="E74" s="17" t="s">
        <v>245</v>
      </c>
      <c r="F74" t="str">
        <f t="shared" si="1"/>
        <v>5.11</v>
      </c>
      <c r="G74" t="str">
        <f t="shared" si="2"/>
        <v>1.557528</v>
      </c>
      <c r="H74" t="str">
        <f t="shared" si="3"/>
        <v>2.425893471</v>
      </c>
      <c r="I74" t="str">
        <f t="shared" si="4"/>
        <v>72</v>
      </c>
      <c r="J74" t="str">
        <f t="shared" si="5"/>
        <v>29.67978638</v>
      </c>
      <c r="K74" s="11" t="s">
        <v>244</v>
      </c>
      <c r="L74" t="str">
        <f>VLOOKUP('Main Sheet'!A74,'Home Town'!A:B,2,0)</f>
        <v>Farmington</v>
      </c>
      <c r="M74" t="str">
        <f>VLOOKUP(L74,Country!A:B,2,0)</f>
        <v>USA</v>
      </c>
      <c r="N74" t="str">
        <f>VLOOKUP(C74,Position!A:B,2,TRUE)</f>
        <v>Defence</v>
      </c>
      <c r="O74" t="str">
        <f>VLOOKUP(A74,Gender!A:B,2,0)</f>
        <v>Women</v>
      </c>
      <c r="Q74" s="18" t="str">
        <f t="shared" si="6"/>
        <v>TRUE</v>
      </c>
      <c r="S74" t="str">
        <f t="shared" si="7"/>
        <v>FALSE</v>
      </c>
    </row>
    <row r="75" ht="15.75" customHeight="1">
      <c r="A75" s="10">
        <v>1.0</v>
      </c>
      <c r="B75" s="11" t="s">
        <v>159</v>
      </c>
      <c r="C75" s="11" t="s">
        <v>160</v>
      </c>
      <c r="D75" s="11">
        <v>148.0</v>
      </c>
      <c r="E75" s="17" t="s">
        <v>212</v>
      </c>
      <c r="F75" t="str">
        <f t="shared" si="1"/>
        <v>5.7</v>
      </c>
      <c r="G75" t="str">
        <f t="shared" si="2"/>
        <v>1.73736</v>
      </c>
      <c r="H75" t="str">
        <f t="shared" si="3"/>
        <v>3.01841977</v>
      </c>
      <c r="I75" t="str">
        <f t="shared" si="4"/>
        <v>67</v>
      </c>
      <c r="J75" t="str">
        <f t="shared" si="5"/>
        <v>22.19704518</v>
      </c>
      <c r="K75" s="11" t="s">
        <v>238</v>
      </c>
      <c r="L75" t="str">
        <f>VLOOKUP('Main Sheet'!A75,'Home Town'!A:B,2,0)</f>
        <v>Ruthven</v>
      </c>
      <c r="M75" t="str">
        <f>VLOOKUP(L75,Country!A:B,2,0)</f>
        <v>Canada</v>
      </c>
      <c r="N75" t="str">
        <f>VLOOKUP(C75,Position!A:B,2,TRUE)</f>
        <v>#N/A</v>
      </c>
      <c r="O75" t="str">
        <f>VLOOKUP(A75,Gender!A:B,2,0)</f>
        <v>Women</v>
      </c>
      <c r="Q75" t="str">
        <f t="shared" si="6"/>
        <v>#N/A</v>
      </c>
      <c r="S75" t="str">
        <f t="shared" si="7"/>
        <v>FALSE</v>
      </c>
    </row>
    <row r="76" ht="15.75" customHeight="1">
      <c r="A76" s="10">
        <v>55.0</v>
      </c>
      <c r="B76" s="11" t="s">
        <v>159</v>
      </c>
      <c r="C76" s="11" t="s">
        <v>161</v>
      </c>
      <c r="D76" s="11">
        <v>164.0</v>
      </c>
      <c r="E76" s="17" t="s">
        <v>243</v>
      </c>
      <c r="F76" t="str">
        <f t="shared" si="1"/>
        <v>5.10</v>
      </c>
      <c r="G76" t="str">
        <f t="shared" si="2"/>
        <v>1.55448</v>
      </c>
      <c r="H76" t="str">
        <f t="shared" si="3"/>
        <v>2.41640807</v>
      </c>
      <c r="I76" t="str">
        <f t="shared" si="4"/>
        <v>74</v>
      </c>
      <c r="J76" t="str">
        <f t="shared" si="5"/>
        <v>30.62396658</v>
      </c>
      <c r="K76" s="11" t="s">
        <v>231</v>
      </c>
      <c r="L76" t="str">
        <f>VLOOKUP('Main Sheet'!A76,'Home Town'!A:B,2,0)</f>
        <v>Danvers</v>
      </c>
      <c r="M76" t="str">
        <f>VLOOKUP(L76,Country!A:B,2,0)</f>
        <v>USA</v>
      </c>
      <c r="N76" t="str">
        <f>VLOOKUP(C76,Position!A:B,2,TRUE)</f>
        <v>Forward</v>
      </c>
      <c r="O76" t="str">
        <f>VLOOKUP(A76,Gender!A:B,2,0)</f>
        <v>Women</v>
      </c>
      <c r="Q76" t="str">
        <f t="shared" si="6"/>
        <v>FALSE</v>
      </c>
      <c r="S76" t="str">
        <f t="shared" si="7"/>
        <v>FALSE</v>
      </c>
    </row>
    <row r="77" ht="15.75" customHeight="1">
      <c r="A77" s="10">
        <v>6.0</v>
      </c>
      <c r="B77" s="11" t="s">
        <v>162</v>
      </c>
      <c r="C77" s="11" t="s">
        <v>163</v>
      </c>
      <c r="D77" s="11">
        <v>159.0</v>
      </c>
      <c r="E77" s="17" t="s">
        <v>239</v>
      </c>
      <c r="F77" t="str">
        <f t="shared" si="1"/>
        <v>5.6</v>
      </c>
      <c r="G77" t="str">
        <f t="shared" si="2"/>
        <v>1.70688</v>
      </c>
      <c r="H77" t="str">
        <f t="shared" si="3"/>
        <v>2.913439334</v>
      </c>
      <c r="I77" t="str">
        <f t="shared" si="4"/>
        <v>72</v>
      </c>
      <c r="J77" t="str">
        <f t="shared" si="5"/>
        <v>24.71305963</v>
      </c>
      <c r="K77" s="11" t="s">
        <v>222</v>
      </c>
      <c r="L77" t="str">
        <f>VLOOKUP('Main Sheet'!A77,'Home Town'!A:B,2,0)</f>
        <v>Valleyfield</v>
      </c>
      <c r="M77" t="str">
        <f>VLOOKUP(L77,Country!A:B,2,0)</f>
        <v>Canada</v>
      </c>
      <c r="N77" t="str">
        <f>VLOOKUP(C77,Position!A:B,2,TRUE)</f>
        <v>Forward</v>
      </c>
      <c r="O77" t="str">
        <f>VLOOKUP(A77,Gender!A:B,2,0)</f>
        <v>Women</v>
      </c>
      <c r="Q77" t="str">
        <f t="shared" si="6"/>
        <v>FALSE</v>
      </c>
      <c r="S77" t="str">
        <f t="shared" si="7"/>
        <v>FALSE</v>
      </c>
    </row>
    <row r="78" ht="15.75" customHeight="1">
      <c r="A78" s="10">
        <v>62.0</v>
      </c>
      <c r="B78" s="11" t="s">
        <v>164</v>
      </c>
      <c r="C78" s="11" t="s">
        <v>165</v>
      </c>
      <c r="D78" s="11">
        <v>147.0</v>
      </c>
      <c r="E78" s="17" t="s">
        <v>239</v>
      </c>
      <c r="F78" t="str">
        <f t="shared" si="1"/>
        <v>5.6</v>
      </c>
      <c r="G78" t="str">
        <f t="shared" si="2"/>
        <v>1.70688</v>
      </c>
      <c r="H78" t="str">
        <f t="shared" si="3"/>
        <v>2.913439334</v>
      </c>
      <c r="I78" t="str">
        <f t="shared" si="4"/>
        <v>66</v>
      </c>
      <c r="J78" t="str">
        <f t="shared" si="5"/>
        <v>22.65363799</v>
      </c>
      <c r="K78" s="11" t="s">
        <v>251</v>
      </c>
      <c r="L78" t="str">
        <f>VLOOKUP('Main Sheet'!A78,'Home Town'!A:B,2,0)</f>
        <v>Grand Forks</v>
      </c>
      <c r="M78" t="str">
        <f>VLOOKUP(L78,Country!A:B,2,0)</f>
        <v>USA</v>
      </c>
      <c r="N78" t="str">
        <f>VLOOKUP(C78,Position!A:B,2,TRUE)</f>
        <v>Goalie</v>
      </c>
      <c r="O78" t="str">
        <f>VLOOKUP(A78,Gender!A:B,2,0)</f>
        <v>Women</v>
      </c>
      <c r="Q78" t="str">
        <f t="shared" si="6"/>
        <v>FALSE</v>
      </c>
      <c r="S78" t="str">
        <f t="shared" si="7"/>
        <v>FALSE</v>
      </c>
    </row>
    <row r="79" ht="15.75" customHeight="1">
      <c r="A79" s="10">
        <v>11.0</v>
      </c>
      <c r="B79" s="11" t="s">
        <v>166</v>
      </c>
      <c r="C79" s="11" t="s">
        <v>167</v>
      </c>
      <c r="D79" s="11">
        <v>180.0</v>
      </c>
      <c r="E79" s="17" t="s">
        <v>243</v>
      </c>
      <c r="F79" t="str">
        <f t="shared" si="1"/>
        <v>5.10</v>
      </c>
      <c r="G79" t="str">
        <f t="shared" si="2"/>
        <v>1.55448</v>
      </c>
      <c r="H79" t="str">
        <f t="shared" si="3"/>
        <v>2.41640807</v>
      </c>
      <c r="I79" t="str">
        <f t="shared" si="4"/>
        <v>81</v>
      </c>
      <c r="J79" t="str">
        <f t="shared" si="5"/>
        <v>33.52082829</v>
      </c>
      <c r="K79" s="11" t="s">
        <v>238</v>
      </c>
      <c r="L79" t="str">
        <f>VLOOKUP('Main Sheet'!A79,'Home Town'!A:B,2,0)</f>
        <v>Scarborough</v>
      </c>
      <c r="M79" t="str">
        <f>VLOOKUP(L79,Country!A:B,2,0)</f>
        <v>Canada</v>
      </c>
      <c r="N79" t="str">
        <f>VLOOKUP(C79,Position!A:B,2,TRUE)</f>
        <v>Defence</v>
      </c>
      <c r="O79" t="str">
        <f>VLOOKUP(A79,Gender!A:B,2,0)</f>
        <v>Women</v>
      </c>
      <c r="Q79" t="str">
        <f t="shared" si="6"/>
        <v>FALSE</v>
      </c>
      <c r="S79" t="str">
        <f t="shared" si="7"/>
        <v>FALSE</v>
      </c>
    </row>
    <row r="80" ht="15.75" customHeight="1">
      <c r="A80" s="10">
        <v>57.0</v>
      </c>
      <c r="B80" s="11" t="s">
        <v>168</v>
      </c>
      <c r="C80" s="11" t="s">
        <v>169</v>
      </c>
      <c r="D80" s="11">
        <v>155.0</v>
      </c>
      <c r="E80" s="17" t="s">
        <v>212</v>
      </c>
      <c r="F80" t="str">
        <f t="shared" si="1"/>
        <v>5.7</v>
      </c>
      <c r="G80" t="str">
        <f t="shared" si="2"/>
        <v>1.73736</v>
      </c>
      <c r="H80" t="str">
        <f t="shared" si="3"/>
        <v>3.01841977</v>
      </c>
      <c r="I80" t="str">
        <f t="shared" si="4"/>
        <v>70</v>
      </c>
      <c r="J80" t="str">
        <f t="shared" si="5"/>
        <v>23.19094273</v>
      </c>
      <c r="K80" s="11" t="s">
        <v>257</v>
      </c>
      <c r="L80" t="str">
        <f>VLOOKUP('Main Sheet'!A80,'Home Town'!A:B,2,0)</f>
        <v>Lakewood</v>
      </c>
      <c r="M80" t="str">
        <f>VLOOKUP(L80,Country!A:B,2,0)</f>
        <v>USA</v>
      </c>
      <c r="N80" t="str">
        <f>VLOOKUP(C80,Position!A:B,2,TRUE)</f>
        <v>Forward</v>
      </c>
      <c r="O80" t="str">
        <f>VLOOKUP(A80,Gender!A:B,2,0)</f>
        <v>Women</v>
      </c>
      <c r="Q80" t="str">
        <f t="shared" si="6"/>
        <v>FALSE</v>
      </c>
      <c r="S80" t="str">
        <f t="shared" si="7"/>
        <v>FALSE</v>
      </c>
    </row>
    <row r="81" ht="15.75" customHeight="1">
      <c r="A81" s="10">
        <v>94.0</v>
      </c>
      <c r="B81" s="11" t="s">
        <v>170</v>
      </c>
      <c r="C81" s="11" t="s">
        <v>171</v>
      </c>
      <c r="D81" s="11">
        <v>215.0</v>
      </c>
      <c r="E81" s="17" t="s">
        <v>258</v>
      </c>
      <c r="F81" t="str">
        <f t="shared" si="1"/>
        <v>6.4</v>
      </c>
      <c r="G81" t="str">
        <f t="shared" si="2"/>
        <v>1.95072</v>
      </c>
      <c r="H81" t="str">
        <f t="shared" si="3"/>
        <v>3.805308518</v>
      </c>
      <c r="I81" t="str">
        <f t="shared" si="4"/>
        <v>97</v>
      </c>
      <c r="J81" t="str">
        <f t="shared" si="5"/>
        <v>25.49070582</v>
      </c>
      <c r="K81" s="11" t="s">
        <v>231</v>
      </c>
      <c r="L81" t="str">
        <f>VLOOKUP('Main Sheet'!A81,'Home Town'!A:B,2,0)</f>
        <v>Brighton</v>
      </c>
      <c r="M81" t="str">
        <f>VLOOKUP(L81,Country!A:B,2,0)</f>
        <v>USA</v>
      </c>
      <c r="N81" t="str">
        <f>VLOOKUP(C81,Position!A:B,2,TRUE)</f>
        <v>Forward</v>
      </c>
      <c r="O81" t="str">
        <f>VLOOKUP(A81,Gender!A:B,2,0)</f>
        <v>Men</v>
      </c>
      <c r="Q81" t="str">
        <f t="shared" si="6"/>
        <v>FALSE</v>
      </c>
      <c r="S81" t="str">
        <f t="shared" si="7"/>
        <v>FALSE</v>
      </c>
    </row>
    <row r="82" ht="15.75" customHeight="1">
      <c r="A82" s="10">
        <v>30.0</v>
      </c>
      <c r="B82" s="11" t="s">
        <v>172</v>
      </c>
      <c r="C82" s="11" t="s">
        <v>173</v>
      </c>
      <c r="D82" s="11">
        <v>190.0</v>
      </c>
      <c r="E82" s="17" t="s">
        <v>227</v>
      </c>
      <c r="F82" t="str">
        <f t="shared" si="1"/>
        <v>6.2</v>
      </c>
      <c r="G82" t="str">
        <f t="shared" si="2"/>
        <v>1.88976</v>
      </c>
      <c r="H82" t="str">
        <f t="shared" si="3"/>
        <v>3.571192858</v>
      </c>
      <c r="I82" t="str">
        <f t="shared" si="4"/>
        <v>86</v>
      </c>
      <c r="J82" t="str">
        <f t="shared" si="5"/>
        <v>24.08158938</v>
      </c>
      <c r="K82" s="11" t="s">
        <v>225</v>
      </c>
      <c r="L82" t="str">
        <f>VLOOKUP('Main Sheet'!A82,'Home Town'!A:B,2,0)</f>
        <v>Oakbank</v>
      </c>
      <c r="M82" t="str">
        <f>VLOOKUP(L82,Country!A:B,2,0)</f>
        <v>Canada</v>
      </c>
      <c r="N82" t="str">
        <f>VLOOKUP(C82,Position!A:B,2,TRUE)</f>
        <v>Forward</v>
      </c>
      <c r="O82" t="str">
        <f>VLOOKUP(A82,Gender!A:B,2,0)</f>
        <v>Men</v>
      </c>
      <c r="Q82" t="str">
        <f t="shared" si="6"/>
        <v>FALSE</v>
      </c>
      <c r="S82" t="str">
        <f t="shared" si="7"/>
        <v>FALSE</v>
      </c>
    </row>
    <row r="83" ht="15.75" customHeight="1">
      <c r="A83" s="10">
        <v>2.0</v>
      </c>
      <c r="B83" s="11" t="s">
        <v>174</v>
      </c>
      <c r="C83" s="11" t="s">
        <v>175</v>
      </c>
      <c r="D83" s="11">
        <v>148.0</v>
      </c>
      <c r="E83" s="17" t="s">
        <v>219</v>
      </c>
      <c r="F83" t="str">
        <f t="shared" si="1"/>
        <v>5.9</v>
      </c>
      <c r="G83" t="str">
        <f t="shared" si="2"/>
        <v>1.79832</v>
      </c>
      <c r="H83" t="str">
        <f t="shared" si="3"/>
        <v>3.233954822</v>
      </c>
      <c r="I83" t="str">
        <f t="shared" si="4"/>
        <v>67</v>
      </c>
      <c r="J83" t="str">
        <f t="shared" si="5"/>
        <v>20.71766728</v>
      </c>
      <c r="K83" s="11" t="s">
        <v>238</v>
      </c>
      <c r="L83" t="str">
        <f>VLOOKUP('Main Sheet'!A83,'Home Town'!A:B,2,0)</f>
        <v>Sudbury</v>
      </c>
      <c r="M83" t="str">
        <f>VLOOKUP(L83,Country!A:B,2,0)</f>
        <v>Canada</v>
      </c>
      <c r="N83" t="str">
        <f>VLOOKUP(C83,Position!A:B,2,TRUE)</f>
        <v>Forward</v>
      </c>
      <c r="O83" t="str">
        <f>VLOOKUP(A83,Gender!A:B,2,0)</f>
        <v>Women</v>
      </c>
      <c r="Q83" t="str">
        <f t="shared" si="6"/>
        <v>FALSE</v>
      </c>
      <c r="S83" t="str">
        <f t="shared" si="7"/>
        <v>TRUE</v>
      </c>
    </row>
    <row r="84" ht="15.75" customHeight="1">
      <c r="A84" s="10">
        <v>20.0</v>
      </c>
      <c r="B84" s="11" t="s">
        <v>176</v>
      </c>
      <c r="C84" s="11" t="s">
        <v>177</v>
      </c>
      <c r="D84" s="11">
        <v>144.0</v>
      </c>
      <c r="E84" s="17" t="s">
        <v>239</v>
      </c>
      <c r="F84" t="str">
        <f t="shared" si="1"/>
        <v>5.6</v>
      </c>
      <c r="G84" t="str">
        <f t="shared" si="2"/>
        <v>1.70688</v>
      </c>
      <c r="H84" t="str">
        <f t="shared" si="3"/>
        <v>2.913439334</v>
      </c>
      <c r="I84" t="str">
        <f t="shared" si="4"/>
        <v>65</v>
      </c>
      <c r="J84" t="str">
        <f t="shared" si="5"/>
        <v>22.31040106</v>
      </c>
      <c r="K84" s="11" t="s">
        <v>238</v>
      </c>
      <c r="L84" t="str">
        <f>VLOOKUP('Main Sheet'!A84,'Home Town'!A:B,2,0)</f>
        <v>Burlington</v>
      </c>
      <c r="M84" t="str">
        <f>VLOOKUP(L84,Country!A:B,2,0)</f>
        <v>USA</v>
      </c>
      <c r="N84" t="str">
        <f>VLOOKUP(C84,Position!A:B,2,TRUE)</f>
        <v>Forward</v>
      </c>
      <c r="O84" t="str">
        <f>VLOOKUP(A84,Gender!A:B,2,0)</f>
        <v>Women</v>
      </c>
      <c r="Q84" t="str">
        <f t="shared" si="6"/>
        <v>FALSE</v>
      </c>
      <c r="S84" t="str">
        <f t="shared" si="7"/>
        <v>FALSE</v>
      </c>
    </row>
    <row r="85" ht="15.75" customHeight="1">
      <c r="A85" s="10">
        <v>31.0</v>
      </c>
      <c r="B85" s="11" t="s">
        <v>178</v>
      </c>
      <c r="C85" s="11" t="s">
        <v>70</v>
      </c>
      <c r="D85" s="11">
        <v>216.0</v>
      </c>
      <c r="E85" s="17" t="s">
        <v>227</v>
      </c>
      <c r="F85" t="str">
        <f t="shared" si="1"/>
        <v>6.2</v>
      </c>
      <c r="G85" t="str">
        <f t="shared" si="2"/>
        <v>1.88976</v>
      </c>
      <c r="H85" t="str">
        <f t="shared" si="3"/>
        <v>3.571192858</v>
      </c>
      <c r="I85" t="str">
        <f t="shared" si="4"/>
        <v>97</v>
      </c>
      <c r="J85" t="str">
        <f t="shared" si="5"/>
        <v>27.16179267</v>
      </c>
      <c r="K85" s="11" t="s">
        <v>228</v>
      </c>
      <c r="L85" t="str">
        <f>VLOOKUP('Main Sheet'!A85,'Home Town'!A:B,2,0)</f>
        <v>Lac La Biche</v>
      </c>
      <c r="M85" t="str">
        <f>VLOOKUP(L85,Country!A:B,2,0)</f>
        <v>Canada</v>
      </c>
      <c r="N85" t="str">
        <f>VLOOKUP(C85,Position!A:B,2,TRUE)</f>
        <v>Defence</v>
      </c>
      <c r="O85" t="str">
        <f>VLOOKUP(A85,Gender!A:B,2,0)</f>
        <v>Men</v>
      </c>
      <c r="Q85" t="str">
        <f t="shared" si="6"/>
        <v>FALSE</v>
      </c>
      <c r="S85" t="str">
        <f t="shared" si="7"/>
        <v>FALSE</v>
      </c>
    </row>
    <row r="86" ht="15.75" customHeight="1">
      <c r="A86" s="10">
        <v>28.0</v>
      </c>
      <c r="B86" s="11" t="s">
        <v>179</v>
      </c>
      <c r="C86" s="11" t="s">
        <v>180</v>
      </c>
      <c r="D86" s="11">
        <v>214.0</v>
      </c>
      <c r="E86" s="17" t="s">
        <v>255</v>
      </c>
      <c r="F86" t="str">
        <f t="shared" si="1"/>
        <v>6.3</v>
      </c>
      <c r="G86" t="str">
        <f t="shared" si="2"/>
        <v>1.92024</v>
      </c>
      <c r="H86" t="str">
        <f t="shared" si="3"/>
        <v>3.687321658</v>
      </c>
      <c r="I86" t="str">
        <f t="shared" si="4"/>
        <v>97</v>
      </c>
      <c r="J86" t="str">
        <f t="shared" si="5"/>
        <v>26.30635703</v>
      </c>
      <c r="K86" s="11" t="s">
        <v>228</v>
      </c>
      <c r="L86" t="str">
        <f>VLOOKUP('Main Sheet'!A86,'Home Town'!A:B,2,0)</f>
        <v>Lethbridge</v>
      </c>
      <c r="M86" t="str">
        <f>VLOOKUP(L86,Country!A:B,2,0)</f>
        <v>Canada</v>
      </c>
      <c r="N86" t="str">
        <f>VLOOKUP(C86,Position!A:B,2,TRUE)</f>
        <v>Goalie</v>
      </c>
      <c r="O86" t="str">
        <f>VLOOKUP(A86,Gender!A:B,2,0)</f>
        <v>Men</v>
      </c>
      <c r="Q86" t="str">
        <f t="shared" si="6"/>
        <v>FALSE</v>
      </c>
      <c r="S86" t="str">
        <f t="shared" si="7"/>
        <v>FALSE</v>
      </c>
    </row>
    <row r="87" ht="15.75" customHeight="1">
      <c r="A87" s="10">
        <v>78.0</v>
      </c>
      <c r="B87" s="11" t="s">
        <v>181</v>
      </c>
      <c r="C87" s="11" t="s">
        <v>182</v>
      </c>
      <c r="D87" s="11">
        <v>196.0</v>
      </c>
      <c r="E87" s="17" t="s">
        <v>233</v>
      </c>
      <c r="F87" t="str">
        <f t="shared" si="1"/>
        <v>6.1</v>
      </c>
      <c r="G87" t="str">
        <f t="shared" si="2"/>
        <v>1.85928</v>
      </c>
      <c r="H87" t="str">
        <f t="shared" si="3"/>
        <v>3.456922118</v>
      </c>
      <c r="I87" t="str">
        <f t="shared" si="4"/>
        <v>88</v>
      </c>
      <c r="J87" t="str">
        <f t="shared" si="5"/>
        <v>25.45617083</v>
      </c>
      <c r="K87" s="11" t="s">
        <v>231</v>
      </c>
      <c r="L87" t="str">
        <f>VLOOKUP('Main Sheet'!A87,'Home Town'!A:B,2,0)</f>
        <v>Scituate</v>
      </c>
      <c r="M87" t="str">
        <f>VLOOKUP(L87,Country!A:B,2,0)</f>
        <v>USA</v>
      </c>
      <c r="N87" t="str">
        <f>VLOOKUP(C87,Position!A:B,2,TRUE)</f>
        <v>Forward</v>
      </c>
      <c r="O87" t="str">
        <f>VLOOKUP(A87,Gender!A:B,2,0)</f>
        <v>Men</v>
      </c>
      <c r="Q87" t="str">
        <f t="shared" si="6"/>
        <v>FALSE</v>
      </c>
      <c r="S87" t="str">
        <f t="shared" si="7"/>
        <v>FALSE</v>
      </c>
    </row>
    <row r="88" ht="15.75" customHeight="1">
      <c r="A88" s="10">
        <v>82.0</v>
      </c>
      <c r="B88" s="11" t="s">
        <v>181</v>
      </c>
      <c r="C88" s="11" t="s">
        <v>183</v>
      </c>
      <c r="D88" s="11">
        <v>170.0</v>
      </c>
      <c r="E88" s="17" t="s">
        <v>219</v>
      </c>
      <c r="F88" t="str">
        <f t="shared" si="1"/>
        <v>5.9</v>
      </c>
      <c r="G88" t="str">
        <f t="shared" si="2"/>
        <v>1.79832</v>
      </c>
      <c r="H88" t="str">
        <f t="shared" si="3"/>
        <v>3.233954822</v>
      </c>
      <c r="I88" t="str">
        <f t="shared" si="4"/>
        <v>77</v>
      </c>
      <c r="J88" t="str">
        <f t="shared" si="5"/>
        <v>23.80985642</v>
      </c>
      <c r="K88" s="11" t="s">
        <v>236</v>
      </c>
      <c r="L88" t="str">
        <f>VLOOKUP('Main Sheet'!A88,'Home Town'!A:B,2,0)</f>
        <v>Bensalem</v>
      </c>
      <c r="M88" t="str">
        <f>VLOOKUP(L88,Country!A:B,2,0)</f>
        <v>USA</v>
      </c>
      <c r="N88" t="str">
        <f>VLOOKUP(C88,Position!A:B,2,TRUE)</f>
        <v>Forward</v>
      </c>
      <c r="O88" t="str">
        <f>VLOOKUP(A88,Gender!A:B,2,0)</f>
        <v>Men</v>
      </c>
      <c r="Q88" t="str">
        <f t="shared" si="6"/>
        <v>FALSE</v>
      </c>
      <c r="S88" t="str">
        <f t="shared" si="7"/>
        <v>FALSE</v>
      </c>
    </row>
    <row r="89" ht="15.75" customHeight="1">
      <c r="A89" s="10">
        <v>92.0</v>
      </c>
      <c r="B89" s="11" t="s">
        <v>181</v>
      </c>
      <c r="C89" s="11" t="s">
        <v>184</v>
      </c>
      <c r="D89" s="11">
        <v>210.0</v>
      </c>
      <c r="E89" s="17" t="s">
        <v>255</v>
      </c>
      <c r="F89" t="str">
        <f t="shared" si="1"/>
        <v>6.3</v>
      </c>
      <c r="G89" t="str">
        <f t="shared" si="2"/>
        <v>1.92024</v>
      </c>
      <c r="H89" t="str">
        <f t="shared" si="3"/>
        <v>3.687321658</v>
      </c>
      <c r="I89" t="str">
        <f t="shared" si="4"/>
        <v>95</v>
      </c>
      <c r="J89" t="str">
        <f t="shared" si="5"/>
        <v>25.76395791</v>
      </c>
      <c r="K89" s="11" t="s">
        <v>246</v>
      </c>
      <c r="L89" t="str">
        <f>VLOOKUP('Main Sheet'!A89,'Home Town'!A:B,2,0)</f>
        <v>Bloomington</v>
      </c>
      <c r="M89" t="str">
        <f>VLOOKUP(L89,Country!A:B,2,0)</f>
        <v>USA</v>
      </c>
      <c r="N89" t="str">
        <f>VLOOKUP(C89,Position!A:B,2,TRUE)</f>
        <v>Defence</v>
      </c>
      <c r="O89" t="str">
        <f>VLOOKUP(A89,Gender!A:B,2,0)</f>
        <v>Men</v>
      </c>
      <c r="Q89" t="str">
        <f t="shared" si="6"/>
        <v>FALSE</v>
      </c>
      <c r="S89" t="str">
        <f t="shared" si="7"/>
        <v>FALSE</v>
      </c>
    </row>
    <row r="90" ht="15.75" customHeight="1">
      <c r="A90" s="10">
        <v>96.0</v>
      </c>
      <c r="B90" s="11" t="s">
        <v>181</v>
      </c>
      <c r="C90" s="11" t="s">
        <v>185</v>
      </c>
      <c r="D90" s="11">
        <v>203.0</v>
      </c>
      <c r="E90" s="17" t="s">
        <v>230</v>
      </c>
      <c r="F90" t="str">
        <f t="shared" si="1"/>
        <v>6.0</v>
      </c>
      <c r="G90" t="str">
        <f t="shared" si="2"/>
        <v>1.8288</v>
      </c>
      <c r="H90" t="str">
        <f t="shared" si="3"/>
        <v>3.34450944</v>
      </c>
      <c r="I90" t="str">
        <f t="shared" si="4"/>
        <v>92</v>
      </c>
      <c r="J90" t="str">
        <f t="shared" si="5"/>
        <v>27.50777106</v>
      </c>
      <c r="K90" s="11" t="s">
        <v>236</v>
      </c>
      <c r="L90" t="str">
        <f>VLOOKUP('Main Sheet'!A90,'Home Town'!A:B,2,0)</f>
        <v>Erie</v>
      </c>
      <c r="M90" t="str">
        <f>VLOOKUP(L90,Country!A:B,2,0)</f>
        <v>USA</v>
      </c>
      <c r="N90" t="str">
        <f>VLOOKUP(C90,Position!A:B,2,TRUE)</f>
        <v>Forward</v>
      </c>
      <c r="O90" t="str">
        <f>VLOOKUP(A90,Gender!A:B,2,0)</f>
        <v>Men</v>
      </c>
      <c r="Q90" t="str">
        <f t="shared" si="6"/>
        <v>FALSE</v>
      </c>
      <c r="S90" t="str">
        <f t="shared" si="7"/>
        <v>FALSE</v>
      </c>
    </row>
    <row r="91" ht="15.75" customHeight="1">
      <c r="A91" s="10">
        <v>9.0</v>
      </c>
      <c r="B91" s="11" t="s">
        <v>186</v>
      </c>
      <c r="C91" s="11" t="s">
        <v>187</v>
      </c>
      <c r="D91" s="11">
        <v>140.0</v>
      </c>
      <c r="E91" s="17" t="s">
        <v>224</v>
      </c>
      <c r="F91" t="str">
        <f t="shared" si="1"/>
        <v>5.8</v>
      </c>
      <c r="G91" t="str">
        <f t="shared" si="2"/>
        <v>1.76784</v>
      </c>
      <c r="H91" t="str">
        <f t="shared" si="3"/>
        <v>3.125258266</v>
      </c>
      <c r="I91" t="str">
        <f t="shared" si="4"/>
        <v>63</v>
      </c>
      <c r="J91" t="str">
        <f t="shared" si="5"/>
        <v>20.15833401</v>
      </c>
      <c r="K91" s="11" t="s">
        <v>238</v>
      </c>
      <c r="L91" t="str">
        <f>VLOOKUP('Main Sheet'!A91,'Home Town'!A:B,2,0)</f>
        <v>Hamilton</v>
      </c>
      <c r="M91" t="str">
        <f>VLOOKUP(L91,Country!A:B,2,0)</f>
        <v>Canada</v>
      </c>
      <c r="N91" t="str">
        <f>VLOOKUP(C91,Position!A:B,2,TRUE)</f>
        <v>Defence</v>
      </c>
      <c r="O91" t="str">
        <f>VLOOKUP(A91,Gender!A:B,2,0)</f>
        <v>Women</v>
      </c>
      <c r="Q91" t="str">
        <f t="shared" si="6"/>
        <v>FALSE</v>
      </c>
      <c r="S91" s="18" t="str">
        <f t="shared" si="7"/>
        <v>TRUE</v>
      </c>
    </row>
    <row r="92" ht="15.75" customHeight="1">
      <c r="A92" s="10">
        <v>21.0</v>
      </c>
      <c r="B92" s="11" t="s">
        <v>188</v>
      </c>
      <c r="C92" s="11" t="s">
        <v>189</v>
      </c>
      <c r="D92" s="11">
        <v>146.0</v>
      </c>
      <c r="E92" s="17" t="s">
        <v>224</v>
      </c>
      <c r="F92" t="str">
        <f t="shared" si="1"/>
        <v>5.8</v>
      </c>
      <c r="G92" t="str">
        <f t="shared" si="2"/>
        <v>1.76784</v>
      </c>
      <c r="H92" t="str">
        <f t="shared" si="3"/>
        <v>3.125258266</v>
      </c>
      <c r="I92" t="str">
        <f t="shared" si="4"/>
        <v>66</v>
      </c>
      <c r="J92" t="str">
        <f t="shared" si="5"/>
        <v>21.11825468</v>
      </c>
      <c r="K92" s="11" t="s">
        <v>228</v>
      </c>
      <c r="L92" t="str">
        <f>VLOOKUP('Main Sheet'!A92,'Home Town'!A:B,2,0)</f>
        <v>Edmonton</v>
      </c>
      <c r="M92" t="str">
        <f>VLOOKUP(L92,Country!A:B,2,0)</f>
        <v>Canada</v>
      </c>
      <c r="N92" t="str">
        <f>VLOOKUP(C92,Position!A:B,2,TRUE)</f>
        <v>Defence</v>
      </c>
      <c r="O92" t="str">
        <f>VLOOKUP(A92,Gender!A:B,2,0)</f>
        <v>Women</v>
      </c>
      <c r="Q92" t="str">
        <f t="shared" si="6"/>
        <v>FALSE</v>
      </c>
      <c r="S92" s="18" t="str">
        <f t="shared" si="7"/>
        <v>TRUE</v>
      </c>
    </row>
    <row r="93" ht="15.75" customHeight="1">
      <c r="A93" s="10">
        <v>64.0</v>
      </c>
      <c r="B93" s="11" t="s">
        <v>190</v>
      </c>
      <c r="C93" s="11" t="s">
        <v>191</v>
      </c>
      <c r="D93" s="11">
        <v>140.0</v>
      </c>
      <c r="E93" s="17" t="s">
        <v>215</v>
      </c>
      <c r="F93" t="str">
        <f t="shared" si="1"/>
        <v>5.5</v>
      </c>
      <c r="G93" t="str">
        <f t="shared" si="2"/>
        <v>1.6764</v>
      </c>
      <c r="H93" t="str">
        <f t="shared" si="3"/>
        <v>2.81031696</v>
      </c>
      <c r="I93" t="str">
        <f t="shared" si="4"/>
        <v>63</v>
      </c>
      <c r="J93" t="str">
        <f t="shared" si="5"/>
        <v>22.41740021</v>
      </c>
      <c r="K93" s="11" t="s">
        <v>246</v>
      </c>
      <c r="L93" t="str">
        <f>VLOOKUP('Main Sheet'!A93,'Home Town'!A:B,2,0)</f>
        <v>Minnetonka</v>
      </c>
      <c r="M93" t="str">
        <f>VLOOKUP(L93,Country!A:B,2,0)</f>
        <v>USA</v>
      </c>
      <c r="N93" t="str">
        <f>VLOOKUP(C93,Position!A:B,2,TRUE)</f>
        <v>Forward</v>
      </c>
      <c r="O93" t="str">
        <f>VLOOKUP(A93,Gender!A:B,2,0)</f>
        <v>Women</v>
      </c>
      <c r="Q93" t="str">
        <f t="shared" si="6"/>
        <v>FALSE</v>
      </c>
      <c r="S93" t="str">
        <f t="shared" si="7"/>
        <v>FALSE</v>
      </c>
    </row>
    <row r="94" ht="15.75" customHeight="1">
      <c r="A94" s="10">
        <v>42.0</v>
      </c>
      <c r="B94" s="11" t="s">
        <v>192</v>
      </c>
      <c r="C94" s="11" t="s">
        <v>193</v>
      </c>
      <c r="D94" s="11">
        <v>190.0</v>
      </c>
      <c r="E94" s="17" t="s">
        <v>233</v>
      </c>
      <c r="F94" t="str">
        <f t="shared" si="1"/>
        <v>6.1</v>
      </c>
      <c r="G94" t="str">
        <f t="shared" si="2"/>
        <v>1.85928</v>
      </c>
      <c r="H94" t="str">
        <f t="shared" si="3"/>
        <v>3.456922118</v>
      </c>
      <c r="I94" t="str">
        <f t="shared" si="4"/>
        <v>86</v>
      </c>
      <c r="J94" t="str">
        <f t="shared" si="5"/>
        <v>24.8776215</v>
      </c>
      <c r="K94" s="11" t="s">
        <v>220</v>
      </c>
      <c r="L94" t="str">
        <f>VLOOKUP('Main Sheet'!A94,'Home Town'!A:B,2,0)</f>
        <v>Vancouver</v>
      </c>
      <c r="M94" t="str">
        <f>VLOOKUP(L94,Country!A:B,2,0)</f>
        <v>Canada</v>
      </c>
      <c r="N94" t="str">
        <f>VLOOKUP(C94,Position!A:B,2,TRUE)</f>
        <v>Forward</v>
      </c>
      <c r="O94" t="str">
        <f>VLOOKUP(A94,Gender!A:B,2,0)</f>
        <v>Men</v>
      </c>
      <c r="Q94" t="str">
        <f t="shared" si="6"/>
        <v>FALSE</v>
      </c>
      <c r="S94" t="str">
        <f t="shared" si="7"/>
        <v>FALSE</v>
      </c>
    </row>
    <row r="95" ht="15.75" customHeight="1">
      <c r="A95" s="10">
        <v>93.0</v>
      </c>
      <c r="B95" s="11" t="s">
        <v>194</v>
      </c>
      <c r="C95" s="11" t="s">
        <v>195</v>
      </c>
      <c r="D95" s="11">
        <v>179.0</v>
      </c>
      <c r="E95" s="17" t="s">
        <v>230</v>
      </c>
      <c r="F95" t="str">
        <f t="shared" si="1"/>
        <v>6.0</v>
      </c>
      <c r="G95" t="str">
        <f t="shared" si="2"/>
        <v>1.8288</v>
      </c>
      <c r="H95" t="str">
        <f t="shared" si="3"/>
        <v>3.34450944</v>
      </c>
      <c r="I95" t="str">
        <f t="shared" si="4"/>
        <v>81</v>
      </c>
      <c r="J95" t="str">
        <f t="shared" si="5"/>
        <v>24.21879844</v>
      </c>
      <c r="K95" s="11" t="s">
        <v>257</v>
      </c>
      <c r="L95" t="str">
        <f>VLOOKUP('Main Sheet'!A95,'Home Town'!A:B,2,0)</f>
        <v>Highlands Ranch</v>
      </c>
      <c r="M95" t="str">
        <f>VLOOKUP(L95,Country!A:B,2,0)</f>
        <v>USA</v>
      </c>
      <c r="N95" t="str">
        <f>VLOOKUP(C95,Position!A:B,2,TRUE)</f>
        <v>Defence</v>
      </c>
      <c r="O95" t="str">
        <f>VLOOKUP(A95,Gender!A:B,2,0)</f>
        <v>Men</v>
      </c>
      <c r="Q95" t="str">
        <f t="shared" si="6"/>
        <v>FALSE</v>
      </c>
      <c r="S95" t="str">
        <f t="shared" si="7"/>
        <v>FALSE</v>
      </c>
    </row>
    <row r="96" ht="15.75" customHeight="1">
      <c r="A96" s="10">
        <v>75.0</v>
      </c>
      <c r="B96" s="11" t="s">
        <v>196</v>
      </c>
      <c r="C96" s="11" t="s">
        <v>197</v>
      </c>
      <c r="D96" s="11">
        <v>195.0</v>
      </c>
      <c r="E96" s="17" t="s">
        <v>227</v>
      </c>
      <c r="F96" t="str">
        <f t="shared" si="1"/>
        <v>6.2</v>
      </c>
      <c r="G96" t="str">
        <f t="shared" si="2"/>
        <v>1.88976</v>
      </c>
      <c r="H96" t="str">
        <f t="shared" si="3"/>
        <v>3.571192858</v>
      </c>
      <c r="I96" t="str">
        <f t="shared" si="4"/>
        <v>88</v>
      </c>
      <c r="J96" t="str">
        <f t="shared" si="5"/>
        <v>24.64162634</v>
      </c>
      <c r="K96" s="11" t="s">
        <v>246</v>
      </c>
      <c r="L96" t="str">
        <f>VLOOKUP('Main Sheet'!A96,'Home Town'!A:B,2,0)</f>
        <v>Moorhead</v>
      </c>
      <c r="M96" t="str">
        <f>VLOOKUP(L96,Country!A:B,2,0)</f>
        <v>USA</v>
      </c>
      <c r="N96" t="str">
        <f>VLOOKUP(C96,Position!A:B,2,TRUE)</f>
        <v>Defence</v>
      </c>
      <c r="O96" t="str">
        <f>VLOOKUP(A96,Gender!A:B,2,0)</f>
        <v>Men</v>
      </c>
      <c r="Q96" t="str">
        <f t="shared" si="6"/>
        <v>FALSE</v>
      </c>
      <c r="S96" t="str">
        <f t="shared" si="7"/>
        <v>FALSE</v>
      </c>
    </row>
    <row r="97" ht="15.75" customHeight="1">
      <c r="A97" s="13">
        <v>25.0</v>
      </c>
      <c r="B97" s="14" t="s">
        <v>198</v>
      </c>
      <c r="C97" s="14" t="s">
        <v>199</v>
      </c>
      <c r="D97" s="14">
        <v>220.0</v>
      </c>
      <c r="E97" s="20" t="s">
        <v>255</v>
      </c>
      <c r="F97" t="str">
        <f t="shared" si="1"/>
        <v>6.3</v>
      </c>
      <c r="G97" t="str">
        <f t="shared" si="2"/>
        <v>1.92024</v>
      </c>
      <c r="H97" t="str">
        <f t="shared" si="3"/>
        <v>3.687321658</v>
      </c>
      <c r="I97" t="str">
        <f t="shared" si="4"/>
        <v>99</v>
      </c>
      <c r="J97" t="str">
        <f t="shared" si="5"/>
        <v>26.84875614</v>
      </c>
      <c r="K97" s="14" t="s">
        <v>238</v>
      </c>
      <c r="L97" t="str">
        <f>VLOOKUP('Main Sheet'!A97,'Home Town'!A:B,2,0)</f>
        <v>Toronto</v>
      </c>
      <c r="M97" t="str">
        <f>VLOOKUP(L97,Country!A:B,2,0)</f>
        <v>Canada</v>
      </c>
      <c r="N97" t="str">
        <f>VLOOKUP(C97,Position!A:B,2,TRUE)</f>
        <v>Forward</v>
      </c>
      <c r="O97" t="str">
        <f>VLOOKUP(A97,Gender!A:B,2,0)</f>
        <v>Men</v>
      </c>
      <c r="Q97" t="str">
        <f t="shared" si="6"/>
        <v>FALSE</v>
      </c>
      <c r="S97" t="str">
        <f t="shared" si="7"/>
        <v>FALSE</v>
      </c>
    </row>
    <row r="98" ht="15.75" customHeight="1"/>
    <row r="99" ht="15.75" customHeight="1"/>
    <row r="100" ht="15.75" customHeight="1"/>
  </sheetData>
  <conditionalFormatting sqref="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0 S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29"/>
    <col customWidth="1" min="3" max="3" width="8.71"/>
    <col customWidth="1" min="4" max="4" width="13.14"/>
    <col customWidth="1" min="5" max="5" width="10.43"/>
    <col customWidth="1" min="6" max="6" width="8.71"/>
    <col customWidth="1" min="7" max="7" width="13.14"/>
    <col customWidth="1" min="8" max="8" width="10.71"/>
    <col customWidth="1" min="9" max="11" width="8.71"/>
  </cols>
  <sheetData>
    <row r="1">
      <c r="A1" s="5"/>
      <c r="D1" s="5"/>
      <c r="G1" s="5"/>
    </row>
    <row r="3">
      <c r="A3" s="5"/>
      <c r="D3" s="5"/>
      <c r="G3" s="5"/>
    </row>
    <row r="4"/>
    <row r="5"/>
    <row r="6">
      <c r="J6" t="s">
        <v>259</v>
      </c>
    </row>
    <row r="7">
      <c r="J7" t="s">
        <v>260</v>
      </c>
    </row>
    <row r="8"/>
    <row r="9"/>
    <row r="10"/>
    <row r="11"/>
    <row r="12"/>
    <row r="13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71"/>
    <col customWidth="1" min="3" max="3" width="8.71"/>
    <col customWidth="1" min="4" max="4" width="13.14"/>
    <col customWidth="1" min="5" max="5" width="9.0"/>
    <col customWidth="1" min="6" max="6" width="8.71"/>
    <col customWidth="1" min="7" max="7" width="13.14"/>
    <col customWidth="1" min="8" max="8" width="9.29"/>
    <col customWidth="1" min="9" max="11" width="8.71"/>
  </cols>
  <sheetData>
    <row r="1">
      <c r="A1" s="5"/>
      <c r="D1" s="5"/>
      <c r="G1" s="5"/>
    </row>
    <row r="3">
      <c r="A3" s="5"/>
      <c r="D3" s="5"/>
      <c r="G3" s="5"/>
    </row>
    <row r="4"/>
    <row r="5"/>
    <row r="6">
      <c r="K6" t="s">
        <v>259</v>
      </c>
    </row>
    <row r="7">
      <c r="K7" t="s">
        <v>261</v>
      </c>
    </row>
    <row r="8"/>
    <row r="9"/>
    <row r="10"/>
    <row r="11"/>
    <row r="12"/>
    <row r="13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14"/>
    <col customWidth="1" min="3" max="3" width="8.71"/>
    <col customWidth="1" min="4" max="4" width="13.14"/>
    <col customWidth="1" min="5" max="5" width="9.29"/>
    <col customWidth="1" min="6" max="6" width="8.71"/>
    <col customWidth="1" min="7" max="7" width="13.14"/>
    <col customWidth="1" min="8" max="8" width="9.57"/>
    <col customWidth="1" min="9" max="12" width="8.71"/>
  </cols>
  <sheetData>
    <row r="1">
      <c r="A1" s="5"/>
      <c r="D1" s="5"/>
      <c r="G1" s="5"/>
    </row>
    <row r="3">
      <c r="A3" s="5"/>
      <c r="D3" s="5"/>
      <c r="G3" s="5"/>
    </row>
    <row r="4"/>
    <row r="5"/>
    <row r="6">
      <c r="L6" t="s">
        <v>259</v>
      </c>
    </row>
    <row r="7">
      <c r="L7" t="s">
        <v>262</v>
      </c>
    </row>
    <row r="8"/>
    <row r="9"/>
    <row r="10"/>
    <row r="11"/>
    <row r="12"/>
    <row r="13"/>
    <row r="14">
      <c r="A14" s="6"/>
      <c r="D14" s="6"/>
      <c r="G14" s="6"/>
    </row>
    <row r="15">
      <c r="A15" s="6"/>
      <c r="D15" s="6"/>
      <c r="G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57"/>
    <col customWidth="1" min="3" max="3" width="8.71"/>
    <col customWidth="1" min="4" max="4" width="13.14"/>
    <col customWidth="1" min="5" max="5" width="12.0"/>
    <col customWidth="1" min="6" max="6" width="8.71"/>
    <col customWidth="1" min="7" max="7" width="13.14"/>
    <col customWidth="1" min="8" max="8" width="12.0"/>
    <col customWidth="1" min="9" max="11" width="8.71"/>
  </cols>
  <sheetData>
    <row r="1">
      <c r="A1" s="5"/>
      <c r="D1" s="5"/>
      <c r="G1" s="5"/>
    </row>
    <row r="3">
      <c r="A3" s="5"/>
      <c r="D3" s="5"/>
      <c r="G3" s="5"/>
    </row>
    <row r="4"/>
    <row r="5"/>
    <row r="6"/>
    <row r="7"/>
    <row r="8"/>
    <row r="9"/>
    <row r="10"/>
    <row r="11"/>
    <row r="12"/>
    <row r="13"/>
    <row r="14">
      <c r="A14" s="6"/>
      <c r="D14" s="6"/>
      <c r="G14" s="6"/>
    </row>
    <row r="15">
      <c r="A15" s="6"/>
      <c r="D15" s="6"/>
      <c r="G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1.57"/>
    <col customWidth="1" min="3" max="4" width="8.71"/>
    <col customWidth="1" min="5" max="5" width="13.14"/>
    <col customWidth="1" min="6" max="6" width="21.57"/>
    <col customWidth="1" min="7" max="11" width="8.71"/>
  </cols>
  <sheetData>
    <row r="1">
      <c r="A1" s="5"/>
    </row>
    <row r="3">
      <c r="A3" s="5"/>
    </row>
    <row r="4">
      <c r="E4" t="str">
        <f>MAX(B49:B76)</f>
        <v>44.55068493</v>
      </c>
    </row>
    <row r="5">
      <c r="E5" t="s">
        <v>263</v>
      </c>
    </row>
    <row r="6"/>
    <row r="7"/>
    <row r="8">
      <c r="E8" s="5" t="s">
        <v>26</v>
      </c>
      <c r="F8" t="s">
        <v>264</v>
      </c>
    </row>
    <row r="9"/>
    <row r="10">
      <c r="E10" s="5" t="s">
        <v>265</v>
      </c>
      <c r="F10" t="s">
        <v>266</v>
      </c>
    </row>
    <row r="11">
      <c r="E11" s="21">
        <v>25.101025663109084</v>
      </c>
      <c r="F11">
        <v>31.775342465753425</v>
      </c>
    </row>
    <row r="12">
      <c r="E12" s="21">
        <v>25.115790972322685</v>
      </c>
      <c r="F12">
        <v>42.38904109589041</v>
      </c>
    </row>
    <row r="13">
      <c r="E13" s="21">
        <v>25.414788483897954</v>
      </c>
      <c r="F13">
        <v>35.824657534246576</v>
      </c>
    </row>
    <row r="14">
      <c r="E14" s="21">
        <v>25.456170832315387</v>
      </c>
      <c r="F14">
        <v>32.343835616438355</v>
      </c>
    </row>
    <row r="15">
      <c r="E15" s="21">
        <v>25.490705820821365</v>
      </c>
      <c r="F15">
        <v>40.49315068493151</v>
      </c>
    </row>
    <row r="16">
      <c r="E16" s="21">
        <v>25.5100369986657</v>
      </c>
      <c r="F16">
        <v>34.70958904109589</v>
      </c>
    </row>
    <row r="17">
      <c r="E17" s="21">
        <v>25.713785995473227</v>
      </c>
      <c r="F17">
        <v>31.5972602739726</v>
      </c>
    </row>
    <row r="18">
      <c r="E18" s="21">
        <v>25.76170026892025</v>
      </c>
      <c r="F18">
        <v>32.86027397260274</v>
      </c>
    </row>
    <row r="19">
      <c r="E19" s="21">
        <v>25.763957913515338</v>
      </c>
      <c r="F19">
        <v>35.86027397260274</v>
      </c>
    </row>
    <row r="20">
      <c r="E20" s="21">
        <v>25.917858018831375</v>
      </c>
      <c r="F20">
        <v>37.06301369863014</v>
      </c>
    </row>
    <row r="21" ht="15.75" customHeight="1">
      <c r="E21" s="21">
        <v>25.974388825154172</v>
      </c>
      <c r="F21">
        <v>39.8054794520548</v>
      </c>
    </row>
    <row r="22" ht="15.75" customHeight="1">
      <c r="E22" s="21">
        <v>26.012783507048496</v>
      </c>
      <c r="F22">
        <v>42.28219178082192</v>
      </c>
    </row>
    <row r="23" ht="15.75" customHeight="1">
      <c r="E23" s="21">
        <v>26.034720169413465</v>
      </c>
      <c r="F23">
        <v>35.90821917808219</v>
      </c>
    </row>
    <row r="24" ht="15.75" customHeight="1">
      <c r="E24" s="21">
        <v>26.172635362267407</v>
      </c>
      <c r="F24" s="18">
        <v>44.0986301369863</v>
      </c>
    </row>
    <row r="25" ht="15.75" customHeight="1">
      <c r="E25" s="21">
        <v>26.30635702748408</v>
      </c>
      <c r="F25">
        <v>36.52876712328767</v>
      </c>
    </row>
    <row r="26" ht="15.75" customHeight="1">
      <c r="E26" s="21">
        <v>26.323994837962502</v>
      </c>
      <c r="F26">
        <v>32.66849315068493</v>
      </c>
    </row>
    <row r="27" ht="15.75" customHeight="1">
      <c r="E27" s="21">
        <v>26.610778530199035</v>
      </c>
      <c r="F27">
        <v>35.74794520547945</v>
      </c>
    </row>
    <row r="28" ht="15.75" customHeight="1">
      <c r="E28" s="21">
        <v>26.848756141452824</v>
      </c>
      <c r="F28">
        <v>36.99178082191781</v>
      </c>
    </row>
    <row r="29" ht="15.75" customHeight="1">
      <c r="E29" s="21">
        <v>26.899430107117727</v>
      </c>
      <c r="F29">
        <v>24.115068493150684</v>
      </c>
    </row>
    <row r="30" ht="15.75" customHeight="1">
      <c r="E30" s="21">
        <v>26.909776041774307</v>
      </c>
      <c r="F30">
        <v>40.205479452054796</v>
      </c>
    </row>
    <row r="31" ht="15.75" customHeight="1">
      <c r="E31" s="21">
        <v>27.005313708194805</v>
      </c>
      <c r="F31">
        <v>26.005479452054793</v>
      </c>
    </row>
    <row r="32" ht="15.75" customHeight="1">
      <c r="E32" s="21">
        <v>27.161792674839827</v>
      </c>
      <c r="F32">
        <v>41.202739726027396</v>
      </c>
    </row>
    <row r="33" ht="15.75" customHeight="1">
      <c r="E33" s="21">
        <v>27.481093512158655</v>
      </c>
      <c r="F33">
        <v>36.47945205479452</v>
      </c>
    </row>
    <row r="34" ht="15.75" customHeight="1">
      <c r="E34" s="21">
        <v>27.507771064924846</v>
      </c>
      <c r="F34">
        <v>37.64109589041096</v>
      </c>
    </row>
    <row r="35" ht="15.75" customHeight="1">
      <c r="E35" s="21">
        <v>27.802192083976013</v>
      </c>
      <c r="F35">
        <v>30.35890410958904</v>
      </c>
    </row>
    <row r="36" ht="15.75" customHeight="1">
      <c r="E36" s="21">
        <v>28.968617038434473</v>
      </c>
      <c r="F36">
        <v>28.794520547945204</v>
      </c>
    </row>
    <row r="37" ht="15.75" customHeight="1">
      <c r="E37" s="21">
        <v>29.002758622801196</v>
      </c>
      <c r="F37">
        <v>37.9013698630137</v>
      </c>
    </row>
    <row r="38" ht="15.75" customHeight="1">
      <c r="E38" s="21">
        <v>29.679786382676983</v>
      </c>
      <c r="F38">
        <v>26.802739726027397</v>
      </c>
    </row>
    <row r="39" ht="15.75" customHeight="1">
      <c r="E39" s="6" t="s">
        <v>16</v>
      </c>
      <c r="F39">
        <v>35.122291407222924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>
      <c r="A86" s="6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Questions</vt:lpstr>
      <vt:lpstr>que 1</vt:lpstr>
      <vt:lpstr>que 2</vt:lpstr>
      <vt:lpstr>que 3 ,5</vt:lpstr>
      <vt:lpstr>que 4(1)</vt:lpstr>
      <vt:lpstr>que 4(2)</vt:lpstr>
      <vt:lpstr>que 4(3)</vt:lpstr>
      <vt:lpstr>que 4(4)</vt:lpstr>
      <vt:lpstr>que 6</vt:lpstr>
      <vt:lpstr>Main Sheet</vt:lpstr>
      <vt:lpstr>Home Town</vt:lpstr>
      <vt:lpstr>Country</vt:lpstr>
      <vt:lpstr>Position</vt:lpstr>
      <vt:lpstr>DOB</vt:lpstr>
      <vt:lpstr>Gender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2023-02-07T04:25:56Z</dcterms:created>
  <dc:creator>ANILKUMAR</dc:creator>
  <cp:lastModifiedBy>Atul Lagad</cp:lastModifiedBy>
  <dcterms:modified xsi:type="dcterms:W3CDTF">2023-02-12T14:40:43Z</dcterms:modified>
</cp:coreProperties>
</file>