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F:\DASHBOARD_BY_ME\"/>
    </mc:Choice>
  </mc:AlternateContent>
  <xr:revisionPtr revIDLastSave="0" documentId="8_{3CFB897A-F6DA-4869-8F09-81437050FF0E}" xr6:coauthVersionLast="47" xr6:coauthVersionMax="47" xr10:uidLastSave="{00000000-0000-0000-0000-000000000000}"/>
  <bookViews>
    <workbookView xWindow="-120" yWindow="-120" windowWidth="20730" windowHeight="11760" activeTab="3" xr2:uid="{AAACAF20-CE4C-48C2-B84F-5D2DBE9456B5}"/>
  </bookViews>
  <sheets>
    <sheet name="RawData" sheetId="1" r:id="rId1"/>
    <sheet name="WorkingTables" sheetId="2" r:id="rId2"/>
    <sheet name="Wireframing" sheetId="3" r:id="rId3"/>
    <sheet name="DASHBOARD" sheetId="5"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3" i="5" l="1"/>
  <c r="D13" i="5"/>
  <c r="C14" i="5"/>
  <c r="D14" i="5"/>
  <c r="C15" i="5"/>
  <c r="D15" i="5"/>
  <c r="C16" i="5"/>
  <c r="D16" i="5"/>
  <c r="C17" i="5"/>
  <c r="D17" i="5"/>
  <c r="C18" i="5"/>
  <c r="D18" i="5"/>
  <c r="C19" i="5"/>
  <c r="D19" i="5"/>
  <c r="C20" i="5"/>
  <c r="D20" i="5"/>
  <c r="C21" i="5"/>
  <c r="D21" i="5"/>
  <c r="C22" i="5"/>
  <c r="D22" i="5"/>
  <c r="B14" i="5"/>
  <c r="B15" i="5"/>
  <c r="B16" i="5"/>
  <c r="B17" i="5"/>
  <c r="B18" i="5"/>
  <c r="B19" i="5"/>
  <c r="B20" i="5"/>
  <c r="B21" i="5"/>
  <c r="B22" i="5"/>
  <c r="B13" i="5"/>
  <c r="O13" i="5"/>
  <c r="P13" i="5"/>
  <c r="O14" i="5"/>
  <c r="P14" i="5"/>
  <c r="O15" i="5"/>
  <c r="P15" i="5"/>
  <c r="O16" i="5"/>
  <c r="P16" i="5"/>
  <c r="O17" i="5"/>
  <c r="P17" i="5"/>
  <c r="O18" i="5"/>
  <c r="P18" i="5"/>
  <c r="O19" i="5"/>
  <c r="P19" i="5"/>
  <c r="O20" i="5"/>
  <c r="P20" i="5"/>
  <c r="O21" i="5"/>
  <c r="P21" i="5"/>
  <c r="O22" i="5"/>
  <c r="P22" i="5"/>
  <c r="N14" i="5"/>
  <c r="N15" i="5"/>
  <c r="N16" i="5"/>
  <c r="N17" i="5"/>
  <c r="N18" i="5"/>
  <c r="N19" i="5"/>
  <c r="N20" i="5"/>
  <c r="N21" i="5"/>
  <c r="N22" i="5"/>
  <c r="N13" i="5"/>
  <c r="U13" i="5"/>
  <c r="V13" i="5"/>
  <c r="U14" i="5"/>
  <c r="V14" i="5"/>
  <c r="U15" i="5"/>
  <c r="V15" i="5"/>
  <c r="U16" i="5"/>
  <c r="V16" i="5"/>
  <c r="U17" i="5"/>
  <c r="V17" i="5"/>
  <c r="U18" i="5"/>
  <c r="V18" i="5"/>
  <c r="U19" i="5"/>
  <c r="V19" i="5"/>
  <c r="U20" i="5"/>
  <c r="V20" i="5"/>
  <c r="U21" i="5"/>
  <c r="V21" i="5"/>
  <c r="U22" i="5"/>
  <c r="V22" i="5"/>
  <c r="T14" i="5"/>
  <c r="T15" i="5"/>
  <c r="T16" i="5"/>
  <c r="T17" i="5"/>
  <c r="T18" i="5"/>
  <c r="T19" i="5"/>
  <c r="T20" i="5"/>
  <c r="T21" i="5"/>
  <c r="T22" i="5"/>
  <c r="T13" i="5"/>
  <c r="H13" i="5"/>
  <c r="Q14" i="5"/>
  <c r="Q15" i="5"/>
  <c r="Q16" i="5"/>
  <c r="Q17" i="5"/>
  <c r="Q18" i="5"/>
  <c r="Q19" i="5"/>
  <c r="Q20" i="5"/>
  <c r="Q21" i="5"/>
  <c r="Q22" i="5"/>
  <c r="Q13" i="5"/>
  <c r="I13" i="5"/>
  <c r="J13" i="5"/>
  <c r="I14" i="5"/>
  <c r="J14" i="5"/>
  <c r="I15" i="5"/>
  <c r="J15" i="5"/>
  <c r="I16" i="5"/>
  <c r="J16" i="5"/>
  <c r="I17" i="5"/>
  <c r="J17" i="5"/>
  <c r="I18" i="5"/>
  <c r="J18" i="5"/>
  <c r="I19" i="5"/>
  <c r="J19" i="5"/>
  <c r="I20" i="5"/>
  <c r="J20" i="5"/>
  <c r="I21" i="5"/>
  <c r="J21" i="5"/>
  <c r="I22" i="5"/>
  <c r="J22" i="5"/>
  <c r="H14" i="5"/>
  <c r="H15" i="5"/>
  <c r="H16" i="5"/>
  <c r="H17" i="5"/>
  <c r="H18" i="5"/>
  <c r="H19" i="5"/>
  <c r="H20" i="5"/>
  <c r="H21" i="5"/>
  <c r="H22" i="5"/>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67" i="2"/>
  <c r="H45" i="2"/>
  <c r="I45" i="2"/>
  <c r="H46" i="2"/>
  <c r="I46" i="2"/>
  <c r="H47" i="2"/>
  <c r="I47" i="2"/>
  <c r="H48" i="2"/>
  <c r="I48" i="2"/>
  <c r="H49" i="2"/>
  <c r="I49" i="2"/>
  <c r="H50" i="2"/>
  <c r="I50" i="2"/>
  <c r="H51" i="2"/>
  <c r="I51" i="2"/>
  <c r="H52" i="2"/>
  <c r="I52" i="2"/>
  <c r="H53" i="2"/>
  <c r="I53" i="2"/>
  <c r="H54" i="2"/>
  <c r="I54" i="2"/>
  <c r="H55" i="2"/>
  <c r="I55" i="2"/>
  <c r="H56" i="2"/>
  <c r="I56" i="2"/>
  <c r="H57" i="2"/>
  <c r="I57" i="2"/>
  <c r="G46" i="2"/>
  <c r="G47" i="2"/>
  <c r="G48" i="2"/>
  <c r="G49" i="2"/>
  <c r="G50" i="2"/>
  <c r="G51" i="2"/>
  <c r="G52" i="2"/>
  <c r="G53" i="2"/>
  <c r="G54" i="2"/>
  <c r="G55" i="2"/>
  <c r="G56" i="2"/>
  <c r="G57" i="2"/>
  <c r="G45" i="2"/>
  <c r="F49" i="2"/>
  <c r="F53" i="2"/>
  <c r="F57" i="2"/>
  <c r="F45" i="2"/>
  <c r="H4" i="2"/>
  <c r="F4" i="2"/>
  <c r="V23" i="5" l="1"/>
  <c r="U23" i="5"/>
  <c r="P23" i="5"/>
  <c r="O23" i="5"/>
  <c r="E22" i="5"/>
  <c r="E21" i="5"/>
  <c r="E20" i="5"/>
  <c r="E19" i="5"/>
  <c r="E18" i="5"/>
  <c r="E17" i="5"/>
  <c r="E16" i="5"/>
  <c r="E15" i="5"/>
  <c r="E14" i="5"/>
  <c r="E13" i="5"/>
  <c r="D23" i="5"/>
  <c r="C23" i="5"/>
  <c r="W23" i="5"/>
  <c r="W22" i="5"/>
  <c r="W21" i="5"/>
  <c r="W20" i="5"/>
  <c r="W19" i="5"/>
  <c r="W18" i="5"/>
  <c r="W17" i="5"/>
  <c r="W16" i="5"/>
  <c r="W15" i="5"/>
  <c r="W14" i="5"/>
  <c r="W13" i="5"/>
  <c r="Q23" i="5"/>
  <c r="E23" i="5"/>
  <c r="K22" i="5"/>
  <c r="K21" i="5"/>
  <c r="K20" i="5"/>
  <c r="K19" i="5"/>
  <c r="K18" i="5"/>
  <c r="K17" i="5"/>
  <c r="K16" i="5"/>
  <c r="K15" i="5"/>
  <c r="K14" i="5"/>
  <c r="J23" i="5"/>
  <c r="I23" i="5"/>
  <c r="K23" i="5" s="1"/>
  <c r="K13" i="5"/>
  <c r="J57" i="2"/>
  <c r="J56" i="2"/>
  <c r="J55" i="2"/>
  <c r="J54" i="2"/>
  <c r="J53" i="2"/>
  <c r="J52" i="2"/>
  <c r="J51" i="2"/>
  <c r="J50" i="2"/>
  <c r="J49" i="2"/>
  <c r="J48" i="2"/>
  <c r="J47" i="2"/>
  <c r="J46" i="2"/>
  <c r="J45" i="2"/>
</calcChain>
</file>

<file path=xl/sharedStrings.xml><?xml version="1.0" encoding="utf-8"?>
<sst xmlns="http://schemas.openxmlformats.org/spreadsheetml/2006/main" count="130147" uniqueCount="10990">
  <si>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</si>
  <si>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</si>
  <si>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</si>
  <si>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</si>
  <si>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</si>
  <si>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</si>
  <si>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</si>
  <si>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</si>
  <si>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</si>
  <si>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</si>
  <si>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</si>
  <si>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</si>
  <si>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</si>
  <si>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</si>
  <si>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</si>
  <si>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</si>
  <si>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</si>
  <si>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</si>
  <si>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</si>
  <si>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</si>
  <si>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</si>
  <si>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</si>
  <si>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</si>
  <si>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</si>
  <si>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</si>
  <si>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</si>
  <si>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</si>
  <si>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</si>
  <si>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</si>
  <si>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</si>
  <si>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</si>
  <si>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</si>
  <si>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</si>
  <si>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</si>
  <si>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</si>
  <si>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</si>
  <si>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</si>
  <si>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</si>
  <si>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</si>
  <si>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</si>
  <si>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</si>
  <si>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</si>
  <si>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</si>
  <si>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</si>
  <si>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</si>
  <si>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</si>
  <si>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</si>
  <si>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</si>
  <si>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</si>
  <si>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</si>
  <si>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</si>
  <si>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</si>
  <si>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</si>
  <si>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</si>
  <si>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</si>
  <si>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</si>
  <si>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</si>
  <si>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</si>
  <si>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</si>
  <si>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</si>
  <si>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</si>
  <si>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</si>
  <si>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</si>
  <si>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</si>
  <si>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</si>
  <si>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</si>
  <si>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</si>
  <si>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</si>
  <si>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</si>
  <si>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</si>
  <si>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</si>
  <si>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</si>
  <si>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</si>
  <si>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</si>
  <si>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</si>
  <si>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</si>
  <si>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</si>
  <si>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</si>
  <si>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</si>
  <si>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</si>
  <si>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</si>
  <si>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</si>
  <si>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</si>
  <si>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</si>
  <si>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</si>
  <si>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</si>
  <si>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</si>
  <si>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</si>
  <si>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</si>
  <si>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</si>
  <si>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</si>
  <si>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</si>
  <si>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</si>
  <si>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</si>
  <si>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</si>
  <si>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</si>
  <si>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</si>
  <si>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</si>
  <si>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</si>
  <si>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</si>
  <si>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</si>
  <si>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</si>
  <si>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</si>
  <si>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</si>
  <si>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</si>
  <si>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</si>
  <si>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</si>
  <si>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</si>
  <si>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</si>
  <si>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</si>
  <si>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</si>
  <si>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</si>
  <si>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</si>
  <si>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</si>
  <si>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</si>
  <si>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</si>
  <si>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</si>
  <si>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</si>
  <si>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</si>
  <si>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</si>
  <si>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</si>
  <si>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</si>
  <si>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</si>
  <si>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</si>
  <si>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</si>
  <si>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</si>
  <si>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</si>
  <si>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</si>
  <si>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</si>
  <si>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</si>
  <si>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</si>
  <si>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</si>
  <si>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</si>
  <si>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</si>
  <si>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</si>
  <si>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</si>
  <si>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</si>
  <si>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</si>
  <si>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</si>
  <si>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</si>
  <si>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</si>
  <si>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</si>
  <si>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</si>
  <si>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</si>
  <si>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</si>
  <si>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</si>
  <si>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</si>
  <si>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</si>
  <si>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</si>
  <si>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</si>
  <si>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</si>
  <si>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</si>
  <si>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</si>
  <si>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</si>
  <si>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</si>
  <si>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</si>
  <si>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</si>
  <si>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</si>
  <si>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</si>
  <si>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</si>
  <si>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</si>
  <si>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</si>
  <si>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</si>
  <si>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</si>
  <si>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</si>
  <si>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</si>
  <si>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</si>
  <si>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</si>
  <si>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</si>
  <si>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</si>
  <si>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</si>
  <si>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</si>
  <si>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</si>
  <si>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</si>
  <si>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</si>
  <si>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</si>
  <si>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</si>
  <si>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</si>
  <si>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</si>
  <si>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</si>
  <si>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</si>
  <si>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</si>
  <si>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</si>
  <si>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</si>
  <si>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</si>
  <si>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</si>
  <si>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</si>
  <si>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</si>
  <si>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</si>
  <si>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</si>
  <si>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</si>
  <si>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</si>
  <si>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</si>
  <si>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</si>
  <si>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</si>
  <si>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</si>
  <si>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</si>
  <si>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</si>
  <si>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</si>
  <si>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</si>
  <si>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</si>
  <si>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</si>
  <si>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</si>
  <si>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</si>
  <si>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</si>
  <si>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</si>
  <si>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</si>
  <si>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</si>
  <si>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</si>
  <si>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</si>
  <si>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</si>
  <si>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</si>
  <si>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</si>
  <si>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</si>
  <si>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</si>
  <si>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</si>
  <si>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</si>
  <si>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</si>
  <si>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</si>
  <si>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</si>
  <si>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</si>
  <si>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</si>
  <si>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</si>
  <si>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</si>
  <si>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</si>
  <si>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</si>
  <si>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</si>
  <si>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</si>
  <si>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</si>
  <si>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</si>
  <si>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</si>
  <si>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</si>
  <si>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</si>
  <si>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</si>
  <si>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</si>
  <si>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</si>
  <si>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</si>
  <si>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</si>
  <si>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</si>
  <si>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</si>
  <si>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</si>
  <si>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</si>
  <si>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</si>
  <si>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</si>
  <si>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</si>
  <si>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</si>
  <si>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</si>
  <si>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</si>
  <si>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</si>
  <si>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</si>
  <si>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</si>
  <si>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</si>
  <si>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</si>
  <si>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</si>
  <si>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</si>
  <si>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</si>
  <si>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</si>
  <si>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</si>
  <si>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</si>
  <si>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</si>
  <si>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</si>
  <si>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</si>
  <si>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</si>
  <si>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</si>
  <si>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</si>
  <si>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</si>
  <si>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</si>
  <si>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</si>
  <si>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</si>
  <si>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</si>
  <si>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</si>
  <si>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</si>
  <si>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</si>
  <si>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</si>
  <si>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</si>
  <si>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</si>
  <si>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</si>
  <si>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</si>
  <si>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</si>
  <si>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</si>
  <si>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</si>
  <si>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</si>
  <si>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</si>
  <si>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</si>
  <si>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</si>
  <si>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</si>
  <si>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</si>
  <si>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</si>
  <si>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</si>
  <si>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</si>
  <si>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</si>
  <si>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</si>
  <si>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</si>
  <si>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</si>
  <si>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</si>
  <si>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</si>
  <si>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</si>
  <si>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</si>
  <si>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</si>
  <si>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</si>
  <si>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</si>
  <si>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</si>
  <si>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</si>
  <si>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</si>
  <si>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</si>
  <si>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</si>
  <si>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</si>
  <si>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</si>
  <si>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</si>
  <si>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</si>
  <si>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</si>
  <si>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</si>
  <si>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</si>
  <si>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</si>
  <si>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</si>
  <si>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</si>
  <si>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</si>
  <si>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</si>
  <si>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</si>
  <si>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</si>
  <si>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</si>
  <si>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</si>
  <si>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</si>
  <si>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</si>
  <si>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</si>
  <si>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</si>
  <si>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</si>
  <si>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</si>
  <si>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</si>
  <si>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</si>
  <si>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</si>
  <si>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</si>
  <si>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</si>
  <si>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</si>
  <si>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</si>
  <si>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</si>
  <si>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</si>
  <si>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</si>
  <si>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</si>
  <si>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</si>
  <si>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</si>
  <si>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</si>
  <si>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</si>
  <si>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</si>
  <si>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</si>
  <si>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</si>
  <si>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</si>
  <si>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</si>
  <si>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</si>
  <si>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</si>
  <si>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</si>
  <si>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</si>
  <si>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</si>
  <si>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</si>
  <si>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</si>
  <si>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</si>
  <si>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</si>
  <si>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</si>
  <si>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</si>
  <si>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</si>
  <si>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</si>
  <si>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</si>
  <si>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</si>
  <si>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</si>
  <si>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</si>
  <si>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</si>
  <si>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</si>
  <si>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</si>
  <si>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</si>
  <si>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</si>
  <si>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</si>
  <si>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</si>
  <si>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</si>
  <si>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</si>
  <si>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</si>
  <si>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</si>
  <si>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</si>
  <si>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</si>
  <si>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</si>
  <si>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</si>
  <si>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</si>
  <si>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</si>
  <si>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</si>
  <si>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</si>
  <si>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</si>
  <si>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</si>
  <si>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</si>
  <si>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</si>
  <si>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</si>
  <si>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</si>
  <si>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</si>
  <si>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</si>
  <si>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</si>
  <si>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</si>
  <si>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</si>
  <si>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</si>
  <si>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</si>
  <si>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</si>
  <si>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</si>
  <si>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</si>
  <si>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</si>
  <si>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</si>
  <si>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</si>
  <si>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</si>
  <si>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</si>
  <si>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</si>
  <si>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</si>
  <si>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</si>
  <si>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</si>
  <si>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</si>
  <si>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</si>
  <si>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</si>
  <si>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</si>
  <si>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</si>
  <si>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</si>
  <si>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</si>
  <si>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</si>
  <si>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</si>
  <si>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</si>
  <si>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</si>
  <si>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</si>
  <si>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</si>
  <si>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</si>
  <si>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</si>
  <si>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</si>
  <si>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</si>
  <si>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</si>
  <si>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</si>
  <si>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</si>
  <si>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</si>
  <si>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</si>
  <si>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</si>
  <si>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</si>
  <si>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</si>
  <si>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</si>
  <si>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</si>
  <si>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</si>
  <si>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</si>
  <si>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</si>
  <si>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</si>
  <si>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</si>
  <si>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</si>
  <si>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</si>
  <si>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</si>
  <si>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</si>
  <si>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</si>
  <si>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</si>
  <si>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</si>
  <si>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</si>
  <si>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</si>
  <si>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</si>
  <si>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</si>
  <si>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</si>
  <si>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</si>
  <si>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</si>
  <si>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</si>
  <si>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</si>
  <si>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</si>
  <si>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</si>
  <si>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</si>
  <si>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</si>
  <si>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</si>
  <si>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</si>
  <si>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</si>
  <si>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</si>
  <si>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</si>
  <si>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</si>
  <si>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</si>
  <si>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</si>
  <si>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</si>
  <si>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</si>
  <si>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</si>
  <si>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</si>
  <si>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</si>
  <si>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</si>
  <si>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</si>
  <si>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</si>
  <si>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</si>
  <si>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</si>
  <si>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</si>
  <si>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</si>
  <si>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</si>
  <si>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</si>
  <si>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</si>
  <si>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</si>
  <si>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</si>
  <si>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</si>
  <si>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</si>
  <si>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</si>
  <si>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</si>
  <si>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</si>
  <si>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</si>
  <si>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</si>
  <si>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</si>
  <si>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</si>
  <si>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</si>
  <si>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</si>
  <si>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</si>
  <si>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</si>
  <si>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</si>
  <si>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</si>
  <si>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</si>
  <si>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</si>
  <si>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</si>
  <si>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</si>
  <si>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</si>
  <si>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</si>
  <si>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</si>
  <si>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</si>
  <si>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</si>
  <si>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</si>
  <si>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</si>
  <si>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</si>
  <si>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</si>
  <si>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</si>
  <si>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</si>
  <si>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</si>
  <si>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</si>
  <si>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</si>
  <si>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</si>
  <si>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</si>
  <si>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</si>
  <si>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</si>
  <si>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</si>
  <si>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</si>
  <si>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</si>
  <si>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</si>
  <si>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</si>
  <si>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</si>
  <si>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</si>
  <si>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</si>
  <si>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</si>
  <si>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</si>
  <si>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</si>
  <si>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</si>
  <si>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</si>
  <si>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</si>
  <si>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</si>
  <si>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</si>
  <si>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</si>
  <si>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</si>
  <si>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</si>
  <si>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</si>
  <si>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</si>
  <si>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</si>
  <si>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</si>
  <si>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</si>
  <si>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</si>
  <si>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</si>
  <si>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</si>
  <si>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</si>
  <si>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</si>
  <si>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</si>
  <si>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</si>
  <si>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</si>
  <si>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</si>
  <si>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</si>
  <si>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</si>
  <si>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</si>
  <si>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</si>
  <si>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</si>
  <si>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</si>
  <si>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</si>
  <si>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</si>
  <si>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</si>
  <si>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</si>
  <si>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</si>
  <si>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</si>
  <si>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</si>
  <si>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</si>
  <si>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</si>
  <si>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</si>
  <si>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</si>
  <si>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</si>
  <si>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</si>
  <si>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</si>
  <si>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</si>
  <si>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</si>
  <si>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</si>
  <si>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</si>
  <si>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</si>
  <si>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</si>
  <si>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</si>
  <si>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</si>
  <si>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</si>
  <si>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</si>
  <si>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</si>
  <si>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</si>
  <si>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</si>
  <si>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</si>
  <si>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</si>
  <si>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</si>
  <si>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</si>
  <si>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</si>
  <si>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</si>
  <si>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</si>
  <si>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</si>
  <si>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</si>
  <si>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</si>
  <si>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</si>
  <si>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</si>
  <si>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</si>
  <si>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</si>
  <si>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</si>
  <si>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</si>
  <si>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</si>
  <si>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</si>
  <si>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</si>
  <si>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</si>
  <si>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</si>
  <si>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</si>
  <si>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</si>
  <si>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</si>
  <si>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</si>
  <si>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</si>
  <si>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</si>
  <si>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</si>
  <si>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</si>
  <si>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</si>
  <si>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</si>
  <si>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</si>
  <si>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</si>
  <si>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</si>
  <si>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</si>
  <si>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</si>
  <si>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</si>
  <si>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</si>
  <si>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</si>
  <si>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</si>
  <si>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</si>
  <si>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</si>
  <si>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</si>
  <si>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</si>
  <si>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</si>
  <si>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</si>
  <si>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</si>
  <si>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</si>
  <si>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</si>
  <si>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</si>
  <si>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</si>
  <si>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</si>
  <si>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</si>
  <si>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</si>
  <si>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</si>
  <si>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</si>
  <si>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</si>
  <si>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</si>
  <si>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</si>
  <si>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</si>
  <si>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</si>
  <si>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</si>
  <si>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</si>
  <si>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</si>
  <si>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</si>
  <si>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</si>
  <si>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</si>
  <si>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</si>
  <si>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</si>
  <si>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</si>
  <si>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</si>
  <si>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</si>
  <si>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</si>
  <si>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</si>
  <si>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</si>
  <si>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</si>
  <si>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</si>
  <si>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</si>
  <si>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</si>
  <si>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</si>
  <si>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</si>
  <si>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</si>
  <si>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</si>
  <si>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</si>
  <si>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</si>
  <si>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</si>
  <si>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</si>
  <si>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</si>
  <si>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</si>
  <si>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</si>
  <si>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</si>
  <si>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</si>
  <si>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</si>
  <si>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</si>
  <si>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</si>
  <si>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</si>
  <si>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</si>
  <si>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</si>
  <si>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</si>
  <si>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</si>
  <si>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</si>
  <si>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</si>
  <si>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</si>
  <si>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</si>
  <si>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</si>
  <si>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</si>
  <si>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</si>
  <si>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</si>
  <si>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</si>
  <si>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</si>
  <si>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</si>
  <si>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</si>
  <si>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</si>
  <si>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</si>
  <si>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</si>
  <si>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</si>
  <si>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</si>
  <si>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</si>
  <si>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</si>
  <si>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</si>
  <si>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</si>
  <si>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</si>
  <si>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</si>
  <si>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</si>
  <si>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</si>
  <si>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</si>
  <si>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</si>
  <si>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</si>
  <si>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</si>
  <si>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</si>
  <si>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</si>
  <si>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</si>
  <si>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</si>
  <si>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</si>
  <si>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</si>
  <si>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</si>
  <si>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</si>
  <si>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</si>
  <si>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</si>
  <si>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</si>
  <si>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</si>
  <si>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</si>
  <si>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</si>
  <si>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</si>
  <si>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</si>
  <si>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</si>
  <si>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</si>
  <si>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</si>
  <si>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</si>
  <si>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</si>
  <si>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</si>
  <si>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</si>
  <si>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</si>
  <si>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</si>
  <si>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</si>
  <si>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</si>
  <si>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</si>
  <si>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</si>
  <si>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</si>
  <si>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</si>
  <si>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</si>
  <si>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</si>
  <si>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</si>
  <si>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</si>
  <si>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</si>
  <si>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</si>
  <si>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</si>
  <si>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</si>
  <si>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</si>
  <si>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</si>
  <si>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</si>
  <si>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</si>
  <si>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</si>
  <si>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</si>
  <si>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</si>
  <si>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</si>
  <si>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</si>
  <si>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</si>
  <si>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</si>
  <si>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</si>
  <si>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</si>
  <si>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</si>
  <si>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</si>
  <si>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</si>
  <si>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</si>
  <si>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</si>
  <si>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</si>
  <si>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</si>
  <si>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</si>
  <si>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</si>
  <si>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</si>
  <si>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</si>
  <si>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</si>
  <si>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</si>
  <si>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</si>
  <si>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</si>
  <si>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</si>
  <si>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</si>
  <si>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</si>
  <si>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</si>
  <si>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</si>
  <si>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</si>
  <si>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</si>
  <si>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</si>
  <si>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</si>
  <si>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</si>
  <si>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</si>
  <si>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</si>
  <si>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</si>
  <si>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</si>
  <si>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</si>
  <si>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</si>
  <si>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</si>
  <si>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</si>
  <si>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</si>
  <si>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</si>
  <si>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</si>
  <si>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</si>
  <si>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</si>
  <si>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</si>
  <si>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</si>
  <si>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</si>
  <si>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</si>
  <si>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</si>
  <si>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</si>
  <si>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</si>
  <si>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</si>
  <si>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</si>
  <si>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</si>
  <si>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</si>
  <si>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</si>
  <si>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</si>
  <si>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</si>
  <si>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</si>
  <si>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</si>
  <si>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</si>
  <si>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</si>
  <si>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</si>
  <si>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</si>
  <si>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</si>
  <si>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</si>
  <si>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</si>
  <si>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</si>
  <si>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</si>
  <si>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</si>
  <si>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</si>
  <si>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</si>
  <si>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</si>
  <si>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</si>
  <si>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</si>
  <si>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</si>
  <si>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</si>
  <si>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</si>
  <si>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</si>
  <si>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</si>
  <si>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</si>
  <si>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</si>
  <si>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</si>
  <si>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</si>
  <si>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</si>
  <si>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</si>
  <si>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</si>
  <si>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</si>
  <si>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</si>
  <si>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</si>
  <si>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</si>
  <si>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</si>
  <si>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</si>
  <si>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</si>
  <si>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</si>
  <si>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</si>
  <si>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</si>
  <si>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</si>
  <si>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</si>
  <si>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</si>
  <si>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</si>
  <si>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</si>
  <si>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</si>
  <si>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</si>
  <si>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</si>
  <si>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</si>
  <si>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</si>
  <si>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</si>
  <si>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</si>
  <si>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</si>
  <si>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</si>
  <si>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</si>
  <si>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</si>
  <si>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</si>
  <si>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</si>
  <si>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</si>
  <si>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</si>
  <si>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</si>
  <si>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</si>
  <si>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</si>
  <si>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</si>
  <si>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</si>
  <si>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</si>
  <si>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</si>
  <si>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</si>
  <si>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</si>
  <si>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</si>
  <si>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</si>
  <si>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</si>
  <si>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</si>
  <si>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</si>
  <si>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</si>
  <si>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</si>
  <si>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</si>
  <si>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</si>
  <si>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</si>
  <si>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</si>
  <si>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</si>
  <si>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</si>
  <si>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</si>
  <si>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</si>
  <si>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</si>
  <si>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</si>
  <si>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</si>
  <si>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</si>
  <si>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</si>
  <si>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</si>
  <si>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</si>
  <si>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</si>
  <si>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</si>
  <si>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</si>
  <si>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</si>
  <si>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</si>
  <si>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</si>
  <si>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</si>
  <si>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</si>
  <si>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</si>
  <si>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</si>
  <si>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</si>
  <si>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</si>
  <si>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</si>
  <si>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</si>
  <si>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</si>
  <si>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</si>
  <si>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</si>
  <si>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</si>
  <si>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</si>
  <si>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</si>
  <si>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</si>
  <si>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</si>
  <si>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</si>
  <si>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</si>
  <si>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</si>
  <si>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</si>
  <si>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</si>
  <si>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</si>
  <si>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</si>
  <si>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</si>
  <si>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</si>
  <si>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</si>
  <si>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</si>
  <si>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</si>
  <si>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</si>
  <si>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</si>
  <si>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</si>
  <si>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</si>
  <si>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</si>
  <si>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</si>
  <si>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</si>
  <si>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</si>
  <si>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</si>
  <si>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</si>
  <si>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</si>
  <si>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</si>
  <si>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</si>
  <si>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</si>
  <si>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</si>
  <si>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</si>
  <si>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</si>
  <si>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</si>
  <si>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</si>
  <si>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</si>
  <si>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</si>
  <si>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</si>
  <si>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</si>
  <si>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</si>
  <si>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</si>
  <si>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</si>
  <si>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</si>
  <si>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</si>
  <si>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</si>
  <si>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</si>
  <si>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</si>
  <si>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</si>
  <si>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</si>
  <si>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</si>
  <si>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</si>
  <si>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</si>
  <si>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</si>
  <si>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</si>
  <si>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</si>
  <si>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</si>
  <si>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</si>
  <si>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</si>
  <si>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</si>
  <si>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</si>
  <si>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</si>
  <si>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</si>
  <si>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</si>
  <si>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</si>
  <si>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</si>
  <si>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</si>
  <si>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</si>
  <si>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</si>
  <si>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</si>
  <si>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</si>
  <si>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</si>
  <si>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</si>
  <si>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</si>
  <si>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</si>
  <si>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</si>
  <si>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</si>
  <si>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</si>
  <si>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</si>
  <si>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</si>
  <si>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</si>
  <si>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</si>
  <si>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</si>
  <si>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</si>
  <si>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</si>
  <si>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</si>
  <si>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</si>
  <si>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</si>
  <si>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</si>
  <si>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</si>
  <si>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</si>
  <si>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</si>
  <si>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</si>
  <si>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</si>
  <si>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</si>
  <si>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</si>
  <si>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</si>
  <si>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</si>
  <si>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</si>
  <si>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</si>
  <si>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</si>
  <si>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</si>
  <si>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</si>
  <si>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</si>
  <si>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</si>
  <si>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</si>
  <si>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</si>
  <si>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</si>
  <si>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</si>
  <si>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</si>
  <si>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</si>
  <si>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</si>
  <si>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</si>
  <si>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</si>
  <si>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</si>
  <si>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</si>
  <si>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</si>
  <si>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</si>
  <si>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</si>
  <si>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</si>
  <si>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</si>
  <si>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</si>
  <si>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</si>
  <si>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</si>
  <si>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</si>
  <si>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</si>
  <si>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</si>
  <si>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</si>
  <si>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</si>
  <si>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</si>
  <si>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</si>
  <si>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</si>
  <si>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</si>
  <si>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</si>
  <si>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</si>
  <si>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</si>
  <si>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</si>
  <si>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</si>
  <si>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</si>
  <si>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</si>
  <si>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</si>
  <si>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</si>
  <si>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</si>
  <si>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</si>
  <si>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</si>
  <si>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</si>
  <si>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</si>
  <si>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</si>
  <si>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</si>
  <si>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</si>
  <si>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</si>
  <si>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</si>
  <si>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</si>
  <si>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</si>
  <si>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</si>
  <si>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</si>
  <si>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</si>
  <si>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</si>
  <si>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</si>
  <si>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</si>
  <si>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</si>
  <si>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</si>
  <si>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</si>
  <si>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</si>
  <si>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</si>
  <si>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</si>
  <si>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</si>
  <si>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</si>
  <si>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</si>
  <si>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</si>
  <si>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</si>
  <si>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</si>
  <si>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</si>
  <si>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</si>
  <si>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</si>
  <si>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</si>
  <si>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</si>
  <si>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</si>
  <si>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</si>
  <si>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</si>
  <si>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</si>
  <si>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</si>
  <si>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</si>
  <si>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</si>
  <si>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</si>
  <si>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</si>
  <si>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</si>
  <si>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</si>
  <si>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</si>
  <si>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</si>
  <si>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</si>
  <si>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</si>
  <si>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</si>
  <si>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</si>
  <si>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</si>
  <si>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</si>
  <si>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</si>
  <si>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</si>
  <si>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</si>
  <si>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</si>
  <si>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</si>
  <si>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</si>
  <si>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</si>
  <si>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</si>
  <si>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</si>
  <si>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</si>
  <si>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</si>
  <si>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</si>
  <si>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</si>
  <si>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</si>
  <si>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</si>
  <si>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</si>
  <si>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</si>
  <si>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</si>
  <si>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</si>
  <si>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</si>
  <si>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</si>
  <si>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</si>
  <si>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</si>
  <si>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</si>
  <si>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</si>
  <si>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</si>
  <si>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</si>
  <si>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</si>
  <si>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</si>
  <si>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</si>
  <si>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</si>
  <si>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</si>
  <si>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</si>
  <si>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</si>
  <si>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</si>
  <si>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</si>
  <si>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</si>
  <si>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</si>
  <si>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</si>
  <si>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</si>
  <si>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</si>
  <si>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</si>
  <si>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</si>
  <si>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</si>
  <si>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</si>
  <si>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</si>
  <si>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</si>
  <si>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</si>
  <si>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</si>
  <si>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</si>
  <si>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</si>
  <si>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</si>
  <si>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</si>
  <si>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</si>
  <si>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</si>
  <si>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</si>
  <si>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</si>
  <si>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</si>
  <si>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</si>
  <si>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</si>
  <si>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</si>
  <si>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</si>
  <si>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</si>
  <si>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</si>
  <si>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</si>
  <si>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</si>
  <si>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</si>
  <si>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</si>
  <si>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</si>
  <si>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</si>
  <si>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</si>
  <si>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</si>
  <si>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</si>
  <si>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</si>
  <si>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</si>
  <si>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</si>
  <si>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</si>
  <si>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</si>
  <si>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</si>
  <si>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</si>
  <si>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</si>
  <si>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</si>
  <si>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</si>
  <si>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</si>
  <si>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</si>
  <si>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</si>
  <si>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</si>
  <si>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</si>
  <si>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</si>
  <si>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</si>
  <si>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</si>
  <si>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</si>
  <si>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</si>
  <si>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</si>
  <si>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</si>
  <si>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</si>
  <si>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</si>
  <si>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</si>
  <si>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</si>
  <si>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</si>
  <si>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</si>
  <si>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</si>
  <si>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</si>
  <si>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</si>
  <si>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</si>
  <si>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</si>
  <si>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</si>
  <si>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</si>
  <si>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</si>
  <si>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</si>
  <si>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</si>
  <si>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</si>
  <si>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</si>
  <si>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</si>
  <si>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</si>
  <si>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</si>
  <si>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</si>
  <si>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</si>
  <si>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</si>
  <si>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</si>
  <si>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</si>
  <si>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</si>
  <si>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</si>
  <si>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</si>
  <si>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</si>
  <si>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</si>
  <si>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</si>
  <si>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</si>
  <si>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</si>
  <si>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</si>
  <si>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</si>
  <si>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</si>
  <si>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</si>
  <si>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</si>
  <si>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</si>
  <si>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</si>
  <si>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</si>
  <si>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</si>
  <si>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</si>
  <si>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</si>
  <si>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</si>
  <si>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</si>
  <si>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</si>
  <si>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</si>
  <si>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</si>
  <si>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</si>
  <si>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</si>
  <si>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</si>
  <si>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</si>
  <si>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</si>
  <si>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</si>
  <si>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</si>
  <si>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</si>
  <si>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</si>
  <si>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</si>
  <si>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</si>
  <si>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</si>
  <si>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</si>
  <si>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</si>
  <si>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</si>
  <si>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</si>
  <si>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</si>
  <si>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</si>
  <si>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</si>
  <si>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</si>
  <si>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</si>
  <si>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</si>
  <si>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</si>
  <si>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</si>
  <si>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</si>
  <si>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</si>
  <si>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</si>
  <si>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</si>
  <si>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</si>
  <si>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</si>
  <si>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</si>
  <si>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</si>
  <si>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</si>
  <si>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</si>
  <si>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</si>
  <si>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</si>
  <si>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</si>
  <si>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</si>
  <si>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</si>
  <si>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</si>
  <si>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</si>
  <si>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</si>
  <si>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</si>
  <si>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</si>
  <si>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</si>
  <si>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</si>
  <si>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</si>
  <si>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</si>
  <si>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</si>
  <si>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</si>
  <si>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</si>
  <si>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</si>
  <si>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</si>
  <si>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</si>
  <si>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</si>
  <si>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</si>
  <si>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</si>
  <si>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</si>
  <si>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</si>
  <si>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</si>
  <si>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</si>
  <si>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</si>
  <si>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</si>
  <si>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</si>
  <si>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</si>
  <si>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</si>
  <si>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</si>
  <si>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</si>
  <si>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</si>
  <si>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</si>
  <si>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</si>
  <si>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</si>
  <si>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</si>
  <si>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</si>
  <si>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</si>
  <si>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</si>
  <si>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</si>
  <si>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</si>
  <si>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</si>
  <si>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</si>
  <si>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</si>
  <si>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</si>
  <si>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</si>
  <si>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</si>
  <si>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</si>
  <si>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</si>
  <si>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</si>
  <si>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</si>
  <si>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</si>
  <si>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</si>
  <si>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</si>
  <si>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</si>
  <si>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</si>
  <si>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</si>
  <si>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</si>
  <si>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</si>
  <si>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</si>
  <si>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</si>
  <si>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</si>
  <si>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</si>
  <si>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</si>
  <si>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</si>
  <si>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</si>
  <si>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</si>
  <si>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</si>
  <si>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</si>
  <si>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</si>
  <si>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</si>
  <si>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</si>
  <si>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</si>
  <si>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</si>
  <si>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</si>
  <si>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</si>
  <si>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</si>
  <si>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</si>
  <si>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</si>
  <si>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</si>
  <si>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</si>
  <si>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</si>
  <si>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</si>
  <si>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</si>
  <si>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</si>
  <si>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</si>
  <si>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</si>
  <si>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</si>
  <si>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</si>
  <si>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</si>
  <si>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</si>
  <si>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</si>
  <si>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</si>
  <si>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</si>
  <si>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</si>
  <si>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</si>
  <si>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</si>
  <si>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</si>
  <si>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</si>
  <si>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</si>
  <si>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</si>
  <si>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</si>
  <si>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</si>
  <si>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</si>
  <si>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</si>
  <si>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</si>
  <si>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</si>
  <si>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</si>
  <si>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</si>
  <si>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</si>
  <si>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</si>
  <si>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</si>
  <si>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</si>
  <si>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</si>
  <si>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</si>
  <si>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</si>
  <si>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</si>
  <si>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</si>
  <si>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</si>
  <si>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</si>
  <si>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</si>
  <si>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</si>
  <si>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</si>
  <si>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</si>
  <si>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</si>
  <si>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</si>
  <si>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</si>
  <si>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</si>
  <si>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</si>
  <si>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</si>
  <si>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</si>
  <si>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</si>
  <si>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</si>
  <si>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</si>
  <si>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</si>
  <si>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</si>
  <si>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</si>
  <si>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</si>
  <si>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</si>
  <si>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</si>
  <si>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</si>
  <si>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</si>
  <si>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</si>
  <si>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</si>
  <si>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</si>
  <si>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</si>
  <si>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</si>
  <si>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</si>
  <si>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</si>
  <si>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</si>
  <si>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</si>
  <si>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</si>
  <si>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</si>
  <si>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</si>
  <si>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</si>
  <si>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</si>
  <si>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</si>
  <si>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</si>
  <si>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</si>
  <si>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</si>
  <si>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</si>
  <si>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</si>
  <si>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</si>
  <si>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</si>
  <si>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</si>
  <si>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</si>
  <si>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</si>
  <si>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</si>
  <si>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</si>
  <si>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</si>
  <si>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</si>
  <si>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</si>
  <si>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</si>
  <si>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</si>
  <si>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</si>
  <si>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</si>
  <si>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</si>
  <si>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</si>
  <si>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</si>
  <si>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</si>
  <si>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</si>
  <si>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</si>
  <si>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</si>
  <si>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</si>
  <si>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</si>
  <si>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</si>
  <si>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</si>
  <si>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</si>
  <si>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</si>
  <si>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</si>
  <si>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</si>
  <si>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</si>
  <si>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</si>
  <si>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</si>
  <si>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</si>
  <si>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</si>
  <si>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</si>
  <si>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</si>
  <si>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</si>
  <si>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</si>
  <si>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</si>
  <si>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</si>
  <si>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</si>
  <si>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</si>
  <si>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</si>
  <si>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</si>
  <si>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</si>
  <si>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</si>
  <si>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</si>
  <si>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</si>
  <si>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</si>
  <si>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</si>
  <si>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</si>
  <si>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</si>
  <si>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</si>
  <si>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</si>
  <si>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</si>
  <si>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</si>
  <si>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</si>
  <si>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</si>
  <si>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</si>
  <si>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</si>
  <si>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</si>
  <si>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</si>
  <si>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</si>
  <si>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</si>
  <si>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</si>
  <si>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</si>
  <si>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</si>
  <si>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</si>
  <si>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</si>
  <si>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</si>
  <si>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</si>
  <si>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</si>
  <si>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</si>
  <si>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</si>
  <si>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</si>
  <si>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</si>
  <si>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</si>
  <si>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</si>
  <si>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</si>
  <si>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</si>
  <si>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</si>
  <si>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</si>
  <si>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</si>
  <si>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</si>
  <si>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</si>
  <si>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</si>
  <si>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</si>
  <si>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</si>
  <si>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</si>
  <si>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</si>
  <si>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</si>
  <si>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</si>
  <si>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</si>
  <si>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</si>
  <si>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</si>
  <si>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</si>
  <si>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</si>
  <si>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</si>
  <si>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</si>
  <si>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</si>
  <si>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</si>
  <si>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</si>
  <si>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</si>
  <si>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</si>
  <si>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</si>
  <si>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</si>
  <si>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</si>
  <si>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</si>
  <si>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</si>
  <si>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</si>
  <si>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</si>
  <si>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</si>
  <si>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</si>
  <si>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</si>
  <si>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</si>
  <si>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</si>
  <si>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</si>
  <si>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</si>
  <si>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</si>
  <si>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</si>
  <si>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</si>
  <si>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</si>
  <si>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</si>
  <si>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</si>
  <si>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</si>
  <si>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</si>
  <si>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</si>
  <si>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</si>
  <si>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</si>
  <si>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</si>
  <si>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</si>
  <si>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</si>
  <si>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</si>
  <si>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</si>
  <si>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</si>
  <si>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</si>
  <si>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</si>
  <si>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</si>
  <si>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</si>
  <si>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</si>
  <si>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</si>
  <si>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</si>
  <si>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</si>
  <si>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</si>
  <si>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</si>
  <si>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</si>
  <si>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</si>
  <si>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</si>
  <si>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</si>
  <si>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</si>
  <si>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</si>
  <si>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</si>
  <si>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</si>
  <si>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</si>
  <si>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</si>
  <si>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</si>
  <si>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</si>
  <si>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</si>
  <si>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</si>
  <si>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</si>
  <si>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</si>
  <si>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</si>
  <si>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</si>
  <si>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</si>
  <si>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</si>
  <si>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</si>
  <si>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</si>
  <si>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</si>
  <si>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</si>
  <si>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</si>
  <si>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</si>
  <si>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</si>
  <si>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</si>
  <si>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</si>
  <si>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</si>
  <si>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</si>
  <si>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</si>
  <si>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</si>
  <si>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</si>
  <si>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</si>
  <si>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</si>
  <si>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</si>
  <si>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</si>
  <si>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</si>
  <si>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</si>
  <si>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</si>
  <si>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</si>
  <si>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</si>
  <si>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</si>
  <si>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</si>
  <si>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</si>
  <si>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</si>
  <si>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</si>
  <si>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</si>
  <si>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</si>
  <si>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</si>
  <si>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</si>
  <si>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</si>
  <si>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</si>
  <si>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</si>
  <si>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</si>
  <si>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</si>
  <si>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</si>
  <si>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</si>
  <si>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</si>
  <si>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</si>
  <si>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</si>
  <si>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</si>
  <si>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</si>
  <si>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</si>
  <si>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</si>
  <si>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</si>
  <si>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</si>
  <si>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</si>
  <si>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</si>
  <si>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</si>
  <si>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</si>
  <si>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</si>
  <si>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</si>
  <si>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</si>
  <si>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</si>
  <si>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</si>
  <si>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</si>
  <si>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</si>
  <si>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</si>
  <si>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</si>
  <si>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</si>
  <si>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</si>
  <si>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</si>
  <si>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</si>
  <si>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</si>
  <si>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</si>
  <si>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</si>
  <si>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</si>
  <si>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</si>
  <si>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</si>
  <si>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</si>
  <si>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</si>
  <si>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</si>
  <si>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</si>
  <si>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</si>
  <si>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</si>
  <si>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</si>
  <si>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</si>
  <si>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</si>
  <si>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</si>
  <si>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</si>
  <si>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</si>
  <si>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</si>
  <si>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</si>
  <si>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</si>
  <si>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</si>
  <si>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</si>
  <si>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</si>
  <si>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</si>
  <si>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</si>
  <si>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</si>
  <si>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</si>
  <si>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</si>
  <si>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</si>
  <si>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</si>
  <si>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</si>
  <si>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</si>
  <si>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</si>
  <si>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</si>
  <si>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</si>
  <si>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</si>
  <si>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</si>
  <si>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</si>
  <si>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</si>
  <si>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</si>
  <si>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</si>
  <si>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</si>
  <si>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</si>
  <si>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</si>
  <si>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</si>
  <si>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</si>
  <si>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</si>
  <si>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</si>
  <si>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</si>
  <si>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</si>
  <si>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</si>
  <si>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</si>
  <si>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</si>
  <si>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</si>
  <si>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</si>
  <si>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</si>
  <si>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</si>
  <si>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</si>
  <si>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</si>
  <si>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</si>
  <si>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</si>
  <si>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</si>
  <si>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</si>
  <si>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</si>
  <si>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</si>
  <si>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</si>
  <si>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</si>
  <si>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</si>
  <si>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</si>
  <si>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</si>
  <si>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</si>
  <si>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</si>
  <si>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</si>
  <si>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</si>
  <si>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</si>
  <si>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</si>
  <si>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</si>
  <si>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</si>
  <si>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</si>
  <si>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</si>
  <si>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</si>
  <si>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</si>
  <si>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</si>
  <si>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</si>
  <si>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</si>
  <si>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</si>
  <si>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</si>
  <si>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</si>
  <si>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</si>
  <si>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</si>
  <si>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</si>
  <si>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</si>
  <si>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</si>
  <si>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</si>
  <si>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</si>
  <si>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</si>
  <si>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</si>
  <si>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</si>
  <si>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</si>
  <si>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</si>
  <si>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</si>
  <si>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</si>
  <si>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</si>
  <si>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</si>
  <si>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</si>
  <si>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</si>
  <si>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</si>
  <si>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</si>
  <si>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</si>
  <si>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</si>
  <si>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</si>
  <si>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</si>
  <si>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</si>
  <si>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</si>
  <si>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</si>
  <si>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</si>
  <si>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</si>
  <si>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</si>
  <si>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</si>
  <si>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</si>
  <si>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</si>
  <si>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</si>
  <si>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</si>
  <si>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</si>
  <si>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</si>
  <si>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</si>
  <si>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</si>
  <si>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</si>
  <si>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</si>
  <si>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</si>
  <si>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</si>
  <si>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</si>
  <si>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</si>
  <si>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</si>
  <si>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</si>
  <si>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</si>
  <si>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</si>
  <si>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</si>
  <si>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</si>
  <si>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</si>
  <si>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</si>
  <si>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</si>
  <si>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</si>
  <si>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</si>
  <si>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</si>
  <si>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</si>
  <si>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</si>
  <si>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</si>
  <si>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</si>
  <si>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</si>
  <si>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</si>
  <si>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</si>
  <si>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</si>
  <si>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</si>
  <si>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</si>
  <si>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</si>
  <si>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</si>
  <si>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</si>
  <si>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</si>
  <si>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</si>
  <si>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</si>
  <si>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</si>
  <si>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</si>
  <si>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</si>
  <si>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</si>
  <si>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</si>
  <si>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</si>
  <si>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</si>
  <si>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</si>
  <si>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</si>
  <si>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</si>
  <si>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</si>
  <si>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</si>
  <si>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</si>
  <si>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</si>
  <si>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</si>
  <si>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</si>
  <si>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</si>
  <si>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</si>
  <si>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</si>
  <si>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</si>
  <si>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</si>
  <si>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</si>
  <si>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</si>
  <si>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</si>
  <si>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</si>
  <si>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</si>
  <si>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</si>
  <si>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</si>
  <si>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</si>
  <si>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</si>
  <si>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</si>
  <si>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</si>
  <si>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</si>
  <si>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</si>
  <si>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</si>
  <si>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</si>
  <si>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</si>
  <si>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</si>
  <si>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</si>
  <si>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</si>
  <si>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</si>
  <si>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</si>
  <si>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</si>
  <si>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</si>
  <si>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</si>
  <si>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</si>
  <si>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</si>
  <si>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</si>
  <si>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</si>
  <si>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</si>
  <si>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</si>
  <si>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</si>
  <si>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</si>
  <si>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</si>
  <si>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</si>
  <si>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</si>
  <si>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</si>
  <si>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</si>
  <si>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</si>
  <si>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</si>
  <si>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</si>
  <si>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</si>
  <si>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</si>
  <si>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</si>
  <si>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</si>
  <si>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</si>
  <si>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</si>
  <si>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</si>
  <si>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</si>
  <si>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</si>
  <si>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</si>
  <si>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</si>
  <si>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</si>
  <si>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</si>
  <si>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</si>
  <si>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</si>
  <si>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</si>
  <si>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</si>
  <si>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</si>
  <si>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</si>
  <si>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</si>
  <si>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</si>
  <si>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</si>
  <si>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</si>
  <si>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</si>
  <si>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</si>
  <si>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</si>
  <si>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</si>
  <si>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</si>
  <si>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</si>
  <si>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</si>
  <si>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</si>
  <si>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</si>
  <si>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</si>
  <si>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</si>
  <si>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</si>
  <si>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</si>
  <si>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</si>
  <si>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</si>
  <si>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</si>
  <si>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</si>
  <si>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</si>
  <si>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</si>
  <si>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</si>
  <si>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</si>
  <si>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</si>
  <si>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</si>
  <si>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</si>
  <si>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</si>
  <si>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</si>
  <si>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</si>
  <si>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</si>
  <si>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</si>
  <si>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</si>
  <si>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</si>
  <si>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</si>
  <si>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</si>
  <si>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</si>
  <si>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</si>
  <si>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</si>
  <si>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</si>
  <si>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</si>
  <si>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</si>
  <si>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</si>
  <si>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</si>
  <si>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</si>
  <si>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</si>
  <si>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</si>
  <si>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</si>
  <si>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</si>
  <si>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</si>
  <si>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</si>
  <si>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</si>
  <si>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</si>
  <si>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</si>
  <si>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</si>
  <si>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</si>
  <si>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</si>
  <si>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</si>
  <si>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</si>
  <si>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</si>
  <si>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</si>
  <si>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</si>
  <si>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</si>
  <si>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</si>
  <si>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</si>
  <si>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</si>
  <si>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</si>
  <si>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</si>
  <si>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</si>
  <si>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</si>
  <si>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</si>
  <si>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</si>
  <si>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</si>
  <si>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</si>
  <si>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</si>
  <si>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</si>
  <si>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</si>
  <si>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</si>
  <si>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</si>
  <si>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</si>
  <si>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</si>
  <si>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</si>
  <si>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</si>
  <si>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</si>
  <si>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</si>
  <si>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</si>
  <si>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</si>
  <si>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</si>
  <si>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</si>
  <si>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</si>
  <si>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</si>
  <si>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</si>
  <si>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</si>
  <si>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</si>
  <si>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</si>
  <si>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</si>
  <si>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</si>
  <si>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</si>
  <si>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</si>
  <si>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</si>
  <si>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</si>
  <si>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</si>
  <si>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</si>
  <si>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</si>
  <si>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</si>
  <si>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</si>
  <si>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</si>
  <si>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</si>
  <si>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</si>
  <si>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</si>
  <si>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</si>
  <si>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</si>
  <si>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</si>
  <si>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</si>
  <si>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</si>
  <si>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</si>
  <si>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</si>
  <si>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</si>
  <si>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</si>
  <si>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</si>
  <si>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</si>
  <si>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</si>
  <si>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</si>
  <si>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</si>
  <si>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</si>
  <si>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</si>
  <si>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</si>
  <si>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</si>
  <si>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</si>
  <si>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</si>
  <si>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</si>
  <si>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</si>
  <si>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</si>
  <si>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</si>
  <si>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</si>
  <si>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</si>
  <si>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</si>
  <si>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</si>
  <si>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</si>
  <si>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</si>
  <si>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</si>
  <si>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</si>
  <si>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</si>
  <si>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</si>
  <si>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</si>
  <si>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</si>
  <si>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</si>
  <si>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</si>
  <si>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</si>
  <si>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</si>
  <si>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</si>
  <si>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</si>
  <si>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</si>
  <si>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</si>
  <si>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</si>
  <si>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</si>
  <si>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</si>
  <si>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</si>
  <si>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</si>
  <si>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</si>
  <si>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</si>
  <si>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</si>
  <si>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</si>
  <si>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</si>
  <si>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</si>
  <si>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</si>
  <si>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</si>
  <si>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</si>
  <si>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</si>
  <si>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</si>
  <si>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</si>
  <si>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</si>
  <si>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</si>
  <si>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</si>
  <si>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</si>
  <si>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</si>
  <si>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</si>
  <si>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</si>
  <si>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</si>
  <si>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</si>
  <si>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</si>
  <si>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</si>
  <si>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</si>
  <si>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</si>
  <si>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</si>
  <si>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</si>
  <si>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</si>
  <si>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</si>
  <si>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</si>
  <si>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</si>
  <si>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</si>
  <si>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</si>
  <si>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</si>
  <si>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</si>
  <si>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</si>
  <si>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</si>
  <si>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</si>
  <si>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</si>
  <si>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</si>
  <si>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</si>
  <si>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</si>
  <si>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</si>
  <si>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</si>
  <si>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</si>
  <si>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</si>
  <si>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</si>
  <si>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</si>
  <si>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</si>
  <si>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</si>
  <si>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</si>
  <si>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</si>
  <si>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</si>
  <si>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</si>
  <si>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</si>
  <si>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</si>
  <si>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</si>
  <si>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</si>
  <si>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</si>
  <si>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</si>
  <si>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</si>
  <si>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</si>
  <si>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</si>
  <si>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</si>
  <si>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</si>
  <si>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</si>
  <si>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</si>
  <si>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</si>
  <si>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</si>
  <si>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</si>
  <si>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</si>
  <si>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</si>
  <si>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</si>
  <si>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</si>
  <si>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</si>
  <si>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</si>
  <si>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</si>
  <si>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</si>
  <si>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</si>
  <si>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</si>
  <si>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</si>
  <si>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</si>
  <si>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</si>
  <si>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</si>
  <si>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</si>
  <si>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</si>
  <si>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</si>
  <si>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</si>
  <si>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</si>
  <si>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</si>
  <si>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</si>
  <si>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</si>
  <si>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</si>
  <si>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</si>
  <si>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</si>
  <si>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</si>
  <si>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</si>
  <si>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</si>
  <si>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</si>
  <si>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</si>
  <si>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</si>
  <si>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</si>
  <si>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</si>
  <si>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</si>
  <si>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</si>
  <si>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</si>
  <si>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</si>
  <si>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</si>
  <si>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</si>
  <si>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</si>
  <si>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</si>
  <si>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</si>
  <si>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</si>
  <si>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</si>
  <si>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</si>
  <si>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</si>
  <si>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</si>
  <si>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</si>
  <si>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</si>
  <si>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</si>
  <si>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</si>
  <si>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</si>
  <si>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</si>
  <si>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</si>
  <si>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</si>
  <si>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</si>
  <si>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</si>
  <si>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</si>
  <si>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</si>
  <si>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</si>
  <si>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</si>
  <si>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</si>
  <si>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</si>
  <si>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</si>
  <si>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</si>
  <si>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</si>
  <si>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</si>
  <si>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</si>
  <si>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</si>
  <si>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</si>
  <si>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</si>
  <si>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</si>
  <si>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</si>
  <si>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</si>
  <si>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</si>
  <si>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</si>
  <si>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</si>
  <si>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</si>
  <si>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</si>
  <si>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</si>
  <si>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</si>
  <si>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</si>
  <si>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</si>
  <si>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</si>
  <si>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</si>
  <si>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</si>
  <si>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</si>
  <si>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</si>
  <si>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</si>
  <si>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</si>
  <si>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</si>
  <si>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</si>
  <si>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</si>
  <si>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</si>
  <si>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</si>
  <si>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</si>
  <si>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</si>
  <si>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</si>
  <si>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</si>
  <si>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</si>
  <si>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</si>
  <si>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</si>
  <si>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</si>
  <si>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</si>
  <si>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</si>
  <si>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</si>
  <si>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</si>
  <si>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</si>
  <si>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</si>
  <si>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</si>
  <si>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</si>
  <si>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</si>
  <si>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</si>
  <si>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</si>
  <si>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</si>
  <si>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</si>
  <si>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</si>
  <si>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</si>
  <si>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</si>
  <si>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</si>
  <si>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</si>
  <si>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</si>
  <si>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</si>
  <si>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</si>
  <si>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</si>
  <si>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</si>
  <si>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</si>
  <si>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</si>
  <si>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</si>
  <si>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</si>
  <si>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</si>
  <si>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</si>
  <si>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</si>
  <si>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</si>
  <si>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</si>
  <si>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</si>
  <si>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</si>
  <si>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</si>
  <si>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</si>
  <si>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</si>
  <si>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</si>
  <si>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</si>
  <si>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</si>
  <si>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</si>
  <si>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</si>
  <si>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</si>
  <si>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</si>
  <si>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</si>
  <si>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</si>
  <si>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</si>
  <si>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</si>
  <si>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</si>
  <si>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</si>
  <si>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</si>
  <si>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</si>
  <si>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</si>
  <si>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</si>
  <si>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</si>
  <si>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</si>
  <si>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</si>
  <si>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</si>
  <si>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</si>
  <si>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</si>
  <si>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</si>
  <si>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</si>
  <si>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</si>
  <si>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</si>
  <si>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</si>
  <si>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</si>
  <si>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</si>
  <si>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</si>
  <si>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</si>
  <si>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</si>
  <si>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</si>
  <si>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</si>
  <si>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</si>
  <si>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</si>
  <si>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</si>
  <si>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</si>
  <si>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</si>
  <si>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</si>
  <si>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</si>
  <si>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</si>
  <si>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</si>
  <si>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</si>
  <si>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</si>
  <si>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</si>
  <si>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</si>
  <si>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</si>
  <si>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</si>
  <si>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</si>
  <si>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</si>
  <si>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</si>
  <si>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</si>
  <si>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</si>
  <si>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</si>
  <si>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</si>
  <si>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</si>
  <si>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</si>
  <si>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</si>
  <si>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</si>
  <si>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</si>
  <si>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</si>
  <si>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</si>
  <si>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</si>
  <si>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</si>
  <si>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</si>
  <si>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</si>
  <si>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</si>
  <si>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</si>
  <si>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</si>
  <si>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</si>
  <si>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</si>
  <si>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</si>
  <si>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</si>
  <si>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</si>
  <si>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</si>
  <si>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</si>
  <si>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</si>
  <si>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</si>
  <si>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</si>
  <si>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</si>
  <si>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</si>
  <si>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</si>
  <si>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</si>
  <si>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</si>
  <si>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</si>
  <si>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</si>
  <si>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</si>
  <si>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</si>
  <si>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</si>
  <si>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</si>
  <si>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</si>
  <si>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</si>
  <si>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</si>
  <si>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</si>
  <si>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</si>
  <si>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</si>
  <si>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</si>
  <si>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</si>
  <si>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</si>
  <si>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</si>
  <si>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</si>
  <si>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</si>
  <si>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</si>
  <si>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</si>
  <si>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</si>
  <si>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</si>
  <si>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</si>
  <si>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</si>
  <si>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</si>
  <si>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</si>
  <si>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</si>
  <si>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</si>
  <si>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</si>
  <si>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</si>
  <si>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</si>
  <si>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</si>
  <si>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</si>
  <si>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</si>
  <si>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</si>
  <si>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</si>
  <si>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</si>
  <si>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</si>
  <si>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</si>
  <si>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</si>
  <si>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</si>
  <si>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</si>
  <si>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</si>
  <si>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</si>
  <si>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</si>
  <si>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</si>
  <si>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</si>
  <si>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</si>
  <si>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</si>
  <si>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</si>
  <si>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</si>
  <si>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</si>
  <si>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</si>
  <si>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</si>
  <si>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</si>
  <si>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</si>
  <si>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</si>
  <si>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</si>
  <si>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</si>
  <si>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</si>
  <si>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</si>
  <si>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</si>
  <si>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</si>
  <si>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</si>
  <si>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</si>
  <si>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</si>
  <si>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</si>
  <si>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</si>
  <si>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</si>
  <si>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</si>
  <si>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</si>
  <si>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</si>
  <si>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</si>
  <si>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</si>
  <si>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</si>
  <si>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</si>
  <si>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</si>
  <si>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</si>
  <si>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</si>
  <si>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</si>
  <si>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</si>
  <si>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</si>
  <si>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</si>
  <si>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</si>
  <si>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</si>
  <si>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</si>
  <si>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</si>
  <si>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</si>
  <si>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</si>
  <si>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</si>
  <si>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</si>
  <si>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</si>
  <si>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</si>
  <si>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</si>
  <si>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</si>
  <si>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</si>
  <si>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</si>
  <si>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</si>
  <si>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</si>
  <si>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</si>
  <si>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</si>
  <si>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</si>
  <si>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</si>
  <si>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</si>
  <si>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</si>
  <si>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</si>
  <si>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</si>
  <si>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</si>
  <si>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</si>
  <si>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</si>
  <si>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</si>
  <si>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</si>
  <si>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</si>
  <si>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</si>
  <si>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</si>
  <si>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</si>
  <si>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</si>
  <si>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</si>
  <si>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</si>
  <si>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</si>
  <si>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</si>
  <si>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</si>
  <si>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</si>
  <si>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</si>
  <si>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</si>
  <si>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</si>
  <si>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</si>
  <si>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</si>
  <si>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</si>
  <si>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</si>
  <si>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</si>
  <si>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</si>
  <si>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</si>
  <si>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</si>
  <si>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</si>
  <si>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</si>
  <si>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</si>
  <si>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</si>
  <si>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</si>
  <si>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</si>
  <si>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</si>
  <si>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</si>
  <si>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</si>
  <si>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</si>
  <si>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</si>
  <si>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</si>
  <si>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</si>
  <si>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</si>
  <si>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</si>
  <si>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</si>
  <si>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</si>
  <si>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</si>
  <si>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</si>
  <si>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</si>
  <si>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</si>
  <si>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</si>
  <si>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</si>
  <si>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</si>
  <si>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</si>
  <si>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</si>
  <si>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</si>
  <si>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</si>
  <si>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</si>
  <si>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</si>
  <si>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</si>
  <si>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</si>
  <si>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</si>
  <si>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</si>
  <si>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</si>
  <si>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</si>
  <si>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</si>
  <si>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</si>
  <si>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</si>
  <si>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</si>
  <si>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</si>
  <si>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</si>
  <si>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</si>
  <si>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</si>
  <si>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</si>
  <si>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</si>
  <si>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</si>
  <si>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</si>
  <si>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</si>
  <si>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</si>
  <si>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</si>
  <si>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</si>
  <si>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</si>
  <si>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</si>
  <si>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</si>
  <si>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</si>
  <si>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</si>
  <si>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</si>
  <si>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</si>
  <si>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</si>
  <si>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</si>
  <si>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</si>
  <si>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</si>
  <si>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</si>
  <si>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</si>
  <si>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</si>
  <si>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</si>
  <si>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</si>
  <si>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</si>
  <si>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</si>
  <si>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</si>
  <si>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</si>
  <si>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</si>
  <si>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</si>
  <si>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</si>
  <si>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</si>
  <si>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</si>
  <si>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</si>
  <si>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</si>
  <si>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</si>
  <si>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</si>
  <si>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</si>
  <si>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</si>
  <si>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</si>
  <si>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</si>
  <si>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</si>
  <si>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</si>
  <si>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</si>
  <si>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</si>
  <si>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</si>
  <si>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</si>
  <si>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</si>
  <si>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</si>
  <si>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</si>
  <si>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</si>
  <si>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</si>
  <si>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</si>
  <si>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</si>
  <si>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</si>
  <si>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</si>
  <si>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</si>
  <si>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</si>
  <si>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</si>
  <si>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</si>
  <si>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</si>
  <si>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</si>
  <si>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</si>
  <si>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</si>
  <si>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</si>
  <si>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</si>
  <si>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</si>
  <si>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</si>
  <si>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</si>
  <si>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</si>
  <si>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</si>
  <si>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</si>
  <si>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</si>
  <si>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</si>
  <si>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</si>
  <si>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</si>
  <si>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</si>
  <si>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</si>
  <si>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</si>
  <si>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</si>
  <si>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</si>
  <si>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</si>
  <si>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</si>
  <si>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</si>
  <si>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</si>
  <si>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</si>
  <si>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</si>
  <si>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</si>
  <si>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</si>
  <si>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</si>
  <si>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</si>
  <si>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</si>
  <si>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</si>
  <si>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</si>
  <si>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</si>
  <si>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</si>
  <si>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</si>
  <si>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</si>
  <si>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</si>
  <si>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</si>
  <si>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</si>
  <si>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</si>
  <si>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</si>
  <si>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</si>
  <si>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</si>
  <si>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</si>
  <si>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</si>
  <si>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</si>
  <si>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</si>
  <si>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</si>
  <si>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</si>
  <si>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</si>
  <si>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</si>
  <si>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</si>
  <si>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</si>
  <si>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</si>
  <si>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</si>
  <si>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</si>
  <si>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</si>
  <si>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</si>
  <si>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</si>
  <si>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</si>
  <si>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</si>
  <si>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</si>
  <si>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</si>
  <si>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</si>
  <si>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</si>
  <si>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</si>
  <si>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</si>
  <si>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</si>
  <si>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</si>
  <si>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</si>
  <si>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</si>
  <si>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</si>
  <si>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</si>
  <si>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</si>
  <si>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</si>
  <si>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</si>
  <si>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</si>
  <si>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</si>
  <si>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</si>
  <si>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</si>
  <si>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</si>
  <si>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</si>
  <si>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</si>
  <si>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</si>
  <si>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</si>
  <si>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</si>
  <si>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</si>
  <si>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</si>
  <si>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</si>
  <si>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</si>
  <si>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</si>
  <si>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</si>
  <si>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</si>
  <si>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</si>
  <si>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</si>
  <si>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</si>
  <si>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</si>
  <si>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</si>
  <si>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</si>
  <si>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</si>
  <si>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</si>
  <si>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</si>
  <si>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</si>
  <si>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</si>
  <si>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</si>
  <si>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</si>
  <si>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</si>
  <si>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</si>
  <si>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</si>
  <si>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</si>
  <si>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</si>
  <si>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</si>
  <si>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</si>
  <si>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</si>
  <si>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</si>
  <si>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</si>
  <si>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</si>
  <si>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</si>
  <si>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</si>
  <si>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</si>
  <si>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</si>
  <si>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</si>
  <si>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</si>
  <si>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</si>
  <si>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</si>
  <si>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</si>
  <si>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</si>
  <si>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</si>
  <si>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</si>
  <si>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</si>
  <si>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</si>
  <si>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</si>
  <si>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</si>
  <si>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</si>
  <si>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</si>
  <si>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</si>
  <si>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</si>
  <si>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</si>
  <si>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</si>
  <si>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</si>
  <si>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</si>
  <si>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</si>
  <si>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</si>
  <si>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</si>
  <si>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</si>
  <si>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</si>
  <si>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</si>
  <si>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</si>
  <si>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</si>
  <si>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</si>
  <si>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</si>
  <si>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</si>
  <si>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</si>
  <si>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</si>
  <si>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</si>
  <si>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</si>
  <si>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</si>
  <si>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</si>
  <si>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</si>
  <si>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</si>
  <si>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</si>
  <si>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</si>
  <si>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</si>
  <si>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</si>
  <si>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</si>
  <si>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</si>
  <si>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</si>
  <si>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</si>
  <si>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</si>
  <si>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</si>
  <si>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</si>
  <si>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</si>
  <si>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</si>
  <si>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</si>
  <si>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</si>
  <si>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</si>
  <si>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</si>
  <si>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</si>
  <si>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</si>
  <si>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</si>
  <si>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</si>
  <si>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</si>
  <si>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</si>
  <si>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</si>
  <si>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</si>
  <si>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</si>
  <si>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</si>
  <si>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</si>
  <si>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</si>
  <si>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</si>
  <si>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</si>
  <si>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</si>
  <si>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</si>
  <si>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</si>
  <si>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</si>
  <si>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</si>
  <si>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</si>
  <si>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</si>
  <si>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</si>
  <si>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</si>
  <si>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</si>
  <si>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</si>
  <si>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</si>
  <si>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</si>
  <si>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</si>
  <si>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</si>
  <si>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</si>
  <si>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</si>
  <si>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</si>
  <si>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</si>
  <si>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</si>
  <si>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</si>
  <si>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</si>
  <si>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</si>
  <si>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</si>
  <si>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</si>
  <si>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</si>
  <si>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</si>
  <si>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</si>
  <si>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</si>
  <si>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</si>
  <si>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</si>
  <si>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</si>
  <si>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</si>
  <si>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</si>
  <si>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</si>
  <si>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</si>
  <si>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</si>
  <si>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</si>
  <si>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</si>
  <si>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</si>
  <si>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</si>
  <si>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</si>
  <si>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</si>
  <si>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</si>
  <si>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</si>
  <si>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</si>
  <si>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</si>
  <si>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</si>
  <si>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</si>
  <si>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</si>
  <si>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</si>
  <si>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</si>
  <si>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</si>
  <si>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</si>
  <si>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</si>
  <si>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</si>
  <si>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</si>
  <si>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</si>
  <si>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</si>
  <si>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</si>
  <si>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</si>
  <si>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</si>
  <si>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</si>
  <si>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</si>
  <si>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</si>
  <si>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</si>
  <si>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</si>
  <si>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</si>
  <si>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</si>
  <si>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</si>
  <si>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</si>
  <si>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</si>
  <si>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</si>
  <si>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</si>
  <si>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</si>
  <si>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</si>
  <si>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</si>
  <si>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</si>
  <si>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</si>
  <si>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</si>
  <si>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</si>
  <si>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</si>
  <si>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</si>
  <si>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</si>
  <si>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</si>
  <si>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</si>
  <si>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</si>
  <si>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</si>
  <si>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</si>
  <si>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</si>
  <si>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</si>
  <si>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</si>
  <si>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</si>
  <si>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</si>
  <si>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</si>
  <si>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</si>
  <si>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</si>
  <si>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</si>
  <si>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</si>
  <si>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</si>
  <si>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</si>
  <si>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</si>
  <si>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</si>
  <si>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</si>
  <si>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</si>
  <si>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</si>
  <si>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</si>
  <si>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</si>
  <si>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</si>
  <si>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</si>
  <si>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</si>
  <si>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</si>
  <si>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</si>
  <si>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</si>
  <si>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</si>
  <si>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</si>
  <si>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</si>
  <si>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</si>
  <si>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</si>
  <si>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</si>
  <si>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</si>
  <si>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</si>
  <si>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</si>
  <si>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</si>
  <si>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</si>
  <si>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</si>
  <si>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</si>
  <si>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</si>
  <si>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</si>
  <si>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</si>
  <si>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</si>
  <si>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</si>
  <si>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</si>
  <si>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</si>
  <si>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</si>
  <si>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</si>
  <si>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</si>
  <si>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</si>
  <si>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</si>
  <si>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</si>
  <si>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</si>
  <si>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</si>
  <si>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</si>
  <si>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</si>
  <si>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</si>
  <si>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</si>
  <si>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</si>
  <si>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</si>
  <si>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</si>
  <si>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</si>
  <si>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</si>
  <si>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</si>
  <si>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</si>
  <si>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</si>
  <si>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</si>
  <si>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</si>
  <si>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</si>
  <si>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</si>
  <si>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</si>
  <si>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</si>
  <si>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</si>
  <si>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</si>
  <si>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</si>
  <si>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</si>
  <si>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</si>
  <si>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</si>
  <si>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</si>
  <si>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</si>
  <si>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</si>
  <si>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</si>
  <si>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</si>
  <si>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</si>
  <si>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</si>
  <si>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</si>
  <si>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</si>
  <si>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</si>
  <si>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</si>
  <si>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</si>
  <si>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</si>
  <si>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</si>
  <si>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</si>
  <si>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</si>
  <si>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</si>
  <si>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</si>
  <si>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</si>
  <si>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</si>
  <si>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</si>
  <si>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</si>
  <si>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</si>
  <si>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</si>
  <si>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</si>
  <si>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</si>
  <si>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</si>
  <si>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</si>
  <si>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</si>
  <si>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</si>
  <si>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</si>
  <si>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</si>
  <si>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</si>
  <si>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</si>
  <si>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</si>
  <si>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</si>
  <si>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</si>
  <si>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</si>
  <si>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</si>
  <si>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</si>
  <si>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</si>
  <si>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</si>
  <si>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</si>
  <si>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</si>
  <si>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</si>
  <si>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</si>
  <si>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</si>
  <si>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</si>
  <si>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</si>
  <si>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</si>
  <si>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</si>
  <si>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</si>
  <si>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</si>
  <si>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</si>
  <si>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</si>
  <si>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</si>
  <si>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</si>
  <si>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</si>
  <si>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</si>
  <si>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</si>
  <si>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</si>
  <si>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</si>
  <si>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</si>
  <si>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</si>
  <si>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</si>
  <si>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</si>
  <si>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</si>
  <si>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</si>
  <si>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</si>
  <si>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</si>
  <si>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</si>
  <si>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</si>
  <si>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</si>
  <si>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</si>
  <si>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</si>
  <si>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</si>
  <si>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</si>
  <si>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</si>
  <si>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</si>
  <si>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</si>
  <si>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</si>
  <si>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</si>
  <si>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</si>
  <si>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</si>
  <si>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</si>
  <si>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</si>
  <si>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</si>
  <si>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</si>
  <si>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</si>
  <si>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</si>
  <si>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</si>
  <si>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</si>
  <si>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</si>
  <si>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</si>
  <si>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</si>
  <si>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</si>
  <si>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</si>
  <si>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</si>
  <si>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</si>
  <si>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</si>
  <si>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</si>
  <si>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</si>
  <si>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</si>
  <si>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</si>
  <si>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</si>
  <si>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</si>
  <si>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</si>
  <si>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</si>
  <si>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</si>
  <si>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</si>
  <si>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</si>
  <si>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</si>
  <si>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</si>
  <si>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</si>
  <si>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</si>
  <si>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</si>
  <si>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</si>
  <si>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</si>
  <si>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</si>
  <si>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</si>
  <si>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</si>
  <si>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</si>
  <si>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</si>
  <si>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</si>
  <si>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</si>
  <si>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</si>
  <si>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</si>
  <si>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</si>
  <si>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</si>
  <si>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</si>
  <si>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</si>
  <si>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</si>
  <si>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</si>
  <si>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</si>
  <si>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</si>
  <si>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</si>
  <si>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</si>
  <si>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</si>
  <si>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</si>
  <si>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</si>
  <si>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</si>
  <si>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</si>
  <si>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</si>
  <si>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</si>
  <si>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</si>
  <si>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</si>
  <si>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</si>
  <si>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</si>
  <si>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</si>
  <si>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</si>
  <si>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</si>
  <si>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</si>
  <si>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</si>
  <si>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</si>
  <si>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</si>
  <si>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</si>
  <si>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</si>
  <si>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</si>
  <si>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</si>
  <si>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</si>
  <si>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</si>
  <si>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</si>
  <si>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</si>
  <si>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</si>
  <si>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</si>
  <si>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</si>
  <si>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</si>
  <si>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</si>
  <si>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</si>
  <si>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</si>
  <si>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</si>
  <si>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</si>
  <si>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</si>
  <si>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</si>
  <si>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</si>
  <si>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</si>
  <si>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</si>
  <si>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</si>
  <si>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</si>
  <si>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</si>
  <si>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</si>
  <si>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</si>
  <si>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</si>
  <si>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</si>
  <si>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</si>
  <si>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</si>
  <si>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</si>
  <si>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</si>
  <si>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</si>
  <si>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</si>
  <si>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</si>
  <si>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</si>
  <si>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</si>
  <si>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</si>
  <si>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</si>
  <si>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</si>
  <si>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</si>
  <si>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</si>
  <si>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</si>
  <si>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</si>
  <si>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</si>
  <si>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</si>
  <si>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</si>
  <si>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</si>
  <si>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</si>
  <si>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</si>
  <si>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</si>
  <si>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</si>
  <si>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</si>
  <si>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</si>
  <si>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</si>
  <si>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</si>
  <si>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</si>
  <si>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</si>
  <si>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</si>
  <si>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</si>
  <si>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</si>
  <si>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</si>
  <si>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</si>
  <si>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</si>
  <si>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</si>
  <si>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</si>
  <si>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</si>
  <si>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</si>
  <si>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</si>
  <si>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</si>
  <si>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</si>
  <si>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</si>
  <si>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</si>
  <si>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</si>
  <si>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</si>
  <si>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</si>
  <si>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</si>
  <si>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</si>
  <si>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</si>
  <si>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</si>
  <si>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</si>
  <si>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</si>
  <si>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</si>
  <si>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</si>
  <si>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</si>
  <si>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</si>
  <si>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</si>
  <si>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</si>
  <si>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</si>
  <si>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</si>
  <si>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</si>
  <si>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</si>
  <si>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</si>
  <si>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</si>
  <si>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</si>
  <si>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</si>
  <si>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</si>
  <si>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</si>
  <si>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</si>
  <si>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</si>
  <si>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</si>
  <si>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</si>
  <si>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</si>
  <si>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</si>
  <si>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</si>
  <si>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</si>
  <si>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</si>
  <si>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</si>
  <si>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</si>
  <si>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</si>
  <si>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</si>
  <si>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</si>
  <si>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</si>
  <si>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</si>
  <si>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</si>
  <si>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</si>
  <si>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</si>
  <si>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</si>
  <si>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</si>
  <si>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</si>
  <si>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</si>
  <si>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</si>
  <si>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</si>
  <si>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</si>
  <si>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</si>
  <si>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</si>
  <si>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</si>
  <si>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</si>
  <si>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</si>
  <si>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</si>
  <si>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</si>
  <si>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</si>
  <si>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</si>
  <si>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</si>
  <si>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</si>
  <si>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</si>
  <si>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</si>
  <si>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</si>
  <si>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</si>
  <si>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</si>
  <si>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</si>
  <si>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</si>
  <si>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</si>
  <si>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</si>
  <si>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</si>
  <si>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</si>
  <si>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</si>
  <si>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</si>
  <si>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</si>
  <si>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</si>
  <si>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</si>
  <si>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</si>
  <si>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</si>
  <si>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</si>
  <si>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</si>
  <si>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</si>
  <si>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</si>
  <si>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</si>
  <si>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</si>
  <si>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</si>
  <si>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</si>
  <si>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</si>
  <si>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</si>
  <si>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</si>
  <si>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</si>
  <si>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</si>
  <si>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</si>
  <si>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</si>
  <si>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</si>
  <si>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</si>
  <si>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</si>
  <si>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</si>
  <si>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</si>
  <si>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</si>
  <si>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</si>
  <si>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</si>
  <si>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</si>
  <si>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</si>
  <si>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</si>
  <si>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</si>
  <si>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</si>
  <si>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</si>
  <si>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</si>
  <si>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</si>
  <si>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</si>
  <si>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</si>
  <si>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</si>
  <si>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</si>
  <si>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</si>
  <si>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</si>
  <si>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</si>
  <si>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</si>
  <si>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</si>
  <si>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</si>
  <si>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</si>
  <si>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</si>
  <si>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</si>
  <si>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</si>
  <si>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</si>
  <si>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</si>
  <si>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</si>
  <si>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</si>
  <si>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</si>
  <si>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</si>
  <si>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</si>
  <si>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</si>
  <si>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</si>
  <si>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</si>
  <si>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</si>
  <si>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</si>
  <si>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</si>
  <si>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</si>
  <si>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</si>
  <si>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</si>
  <si>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</si>
  <si>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</si>
  <si>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</si>
  <si>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</si>
  <si>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</si>
  <si>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</si>
  <si>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</si>
  <si>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</si>
  <si>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</si>
  <si>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</si>
  <si>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</si>
  <si>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</si>
  <si>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</si>
  <si>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</si>
  <si>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</si>
  <si>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</si>
  <si>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</si>
  <si>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</si>
  <si>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</si>
  <si>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</si>
  <si>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</si>
  <si>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</si>
  <si>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</si>
  <si>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</si>
  <si>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</si>
  <si>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</si>
  <si>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</si>
  <si>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</si>
  <si>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</si>
  <si>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</si>
  <si>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</si>
  <si>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</si>
  <si>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</si>
  <si>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</si>
  <si>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</si>
  <si>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</si>
  <si>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</si>
  <si>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</si>
  <si>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</si>
  <si>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</si>
  <si>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</si>
  <si>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</si>
  <si>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</si>
  <si>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</si>
  <si>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</si>
  <si>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</si>
  <si>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</si>
  <si>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</si>
  <si>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</si>
  <si>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</si>
  <si>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</si>
  <si>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</si>
  <si>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</si>
  <si>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</si>
  <si>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</si>
  <si>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</si>
  <si>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</si>
  <si>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</si>
  <si>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</si>
  <si>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</si>
  <si>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</si>
  <si>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</si>
  <si>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</si>
  <si>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</si>
  <si>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</si>
  <si>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</si>
  <si>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</si>
  <si>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</si>
  <si>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</si>
  <si>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</si>
  <si>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</si>
  <si>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</si>
  <si>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</si>
  <si>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</si>
  <si>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</si>
  <si>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</si>
  <si>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</si>
  <si>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</si>
  <si>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</si>
  <si>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</si>
  <si>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</si>
  <si>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</si>
  <si>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</si>
  <si>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</si>
  <si>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</si>
  <si>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</si>
  <si>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</si>
  <si>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</si>
  <si>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</si>
  <si>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</si>
  <si>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</si>
  <si>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</si>
  <si>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</si>
  <si>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</si>
  <si>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</si>
  <si>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</si>
  <si>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</si>
  <si>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</si>
  <si>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</si>
  <si>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</si>
  <si>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</si>
  <si>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</si>
  <si>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</si>
  <si>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</si>
  <si>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</si>
  <si>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</si>
  <si>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</si>
  <si>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</si>
  <si>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</si>
  <si>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</si>
  <si>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</si>
  <si>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</si>
  <si>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</si>
  <si>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</si>
  <si>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</si>
  <si>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</si>
  <si>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</si>
  <si>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</si>
  <si>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</si>
  <si>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</si>
  <si>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</si>
  <si>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</si>
  <si>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</si>
  <si>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</si>
  <si>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</si>
  <si>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</si>
  <si>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</si>
  <si>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</si>
  <si>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</si>
  <si>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</si>
  <si>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</si>
  <si>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</si>
  <si>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</si>
  <si>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</si>
  <si>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</si>
  <si>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</si>
  <si>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</si>
  <si>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</si>
  <si>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</si>
  <si>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</si>
  <si>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</si>
  <si>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</si>
  <si>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</si>
  <si>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</si>
  <si>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</si>
  <si>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</si>
  <si>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</si>
  <si>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</si>
  <si>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</si>
  <si>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</si>
  <si>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</si>
  <si>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</si>
  <si>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</si>
  <si>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</si>
  <si>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</si>
  <si>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</si>
  <si>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</si>
  <si>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</si>
  <si>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</si>
  <si>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</si>
  <si>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</si>
  <si>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</si>
  <si>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</si>
  <si>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</si>
  <si>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</si>
  <si>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</si>
  <si>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</si>
  <si>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</si>
  <si>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</si>
  <si>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</si>
  <si>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</si>
  <si>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</si>
  <si>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</si>
  <si>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</si>
  <si>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</si>
  <si>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</si>
  <si>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</si>
  <si>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</si>
  <si>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</si>
  <si>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</si>
  <si>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</si>
  <si>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</si>
  <si>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</si>
  <si>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</si>
  <si>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</si>
  <si>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</si>
  <si>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</si>
  <si>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</si>
  <si>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</si>
  <si>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</si>
  <si>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</si>
  <si>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</si>
  <si>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</si>
  <si>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</si>
  <si>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</si>
  <si>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</si>
  <si>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</si>
  <si>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</si>
  <si>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</si>
  <si>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</si>
  <si>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</si>
  <si>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</si>
  <si>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</si>
  <si>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</si>
  <si>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</si>
  <si>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</si>
  <si>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</si>
  <si>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</si>
  <si>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</si>
  <si>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</si>
  <si>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</si>
  <si>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</si>
  <si>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</si>
  <si>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</si>
  <si>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</si>
  <si>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</si>
  <si>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</si>
  <si>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</si>
  <si>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</si>
  <si>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</si>
  <si>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</si>
  <si>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</si>
  <si>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</si>
  <si>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</si>
  <si>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</si>
  <si>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</si>
  <si>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</si>
  <si>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</si>
  <si>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</si>
  <si>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</si>
  <si>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</si>
  <si>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</si>
  <si>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</si>
  <si>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</si>
  <si>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</si>
  <si>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</si>
  <si>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</si>
  <si>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</si>
  <si>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</si>
  <si>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</si>
  <si>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</si>
  <si>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</si>
  <si>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</si>
  <si>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</si>
  <si>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</si>
  <si>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</si>
  <si>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</si>
  <si>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</si>
  <si>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</si>
  <si>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</si>
  <si>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</si>
  <si>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</si>
  <si>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</si>
  <si>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</si>
  <si>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</si>
  <si>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</si>
  <si>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</si>
  <si>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</si>
  <si>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</si>
  <si>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</si>
  <si>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</si>
  <si>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</si>
  <si>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</si>
  <si>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</si>
  <si>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</si>
  <si>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</si>
  <si>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</si>
  <si>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</si>
  <si>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</si>
  <si>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</si>
  <si>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</si>
  <si>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</si>
  <si>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</si>
  <si>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</si>
  <si>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</si>
  <si>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</si>
  <si>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</si>
  <si>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</si>
  <si>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</si>
  <si>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</si>
  <si>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</si>
  <si>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</si>
  <si>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</si>
  <si>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</si>
  <si>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</si>
  <si>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</si>
  <si>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</si>
  <si>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</si>
  <si>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</si>
  <si>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</si>
  <si>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</si>
  <si>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</si>
  <si>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</si>
  <si>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</si>
  <si>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</si>
  <si>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</si>
  <si>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</si>
  <si>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</si>
  <si>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</si>
  <si>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</si>
  <si>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</si>
  <si>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</si>
  <si>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</si>
  <si>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</si>
  <si>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</si>
  <si>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</si>
  <si>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</si>
  <si>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</si>
  <si>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</si>
  <si>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</si>
  <si>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</si>
  <si>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</si>
  <si>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</si>
  <si>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</si>
  <si>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</si>
  <si>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</si>
  <si>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</si>
  <si>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</si>
  <si>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</si>
  <si>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</si>
  <si>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</si>
  <si>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</si>
  <si>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</si>
  <si>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</si>
  <si>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</si>
  <si>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</si>
  <si>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</si>
  <si>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</si>
  <si>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</si>
  <si>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</si>
  <si>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</si>
  <si>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</si>
  <si>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</si>
  <si>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</si>
  <si>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</si>
  <si>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</si>
  <si>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</si>
  <si>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</si>
  <si>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</si>
  <si>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</si>
  <si>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</si>
  <si>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</si>
  <si>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</si>
  <si>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</si>
  <si>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</si>
  <si>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</si>
  <si>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</si>
  <si>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</si>
  <si>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</si>
  <si>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</si>
  <si>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</si>
  <si>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</si>
  <si>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</si>
  <si>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</si>
  <si>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</si>
  <si>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</si>
  <si>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</si>
  <si>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</si>
  <si>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</si>
  <si>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</si>
  <si>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</si>
  <si>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</si>
  <si>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</si>
  <si>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</si>
  <si>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</si>
  <si>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</si>
  <si>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</si>
  <si>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</si>
  <si>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</si>
  <si>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</si>
  <si>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</si>
  <si>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</si>
  <si>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</si>
  <si>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</si>
  <si>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</si>
  <si>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</si>
  <si>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</si>
  <si>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</si>
  <si>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</si>
  <si>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</si>
  <si>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</si>
  <si>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</si>
  <si>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</si>
  <si>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</si>
  <si>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</si>
  <si>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</si>
  <si>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</si>
  <si>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</si>
  <si>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</si>
  <si>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</si>
  <si>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</si>
  <si>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</si>
  <si>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</si>
  <si>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</si>
  <si>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</si>
  <si>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</si>
  <si>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</si>
  <si>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</si>
  <si>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</si>
  <si>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</si>
  <si>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</si>
  <si>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</si>
  <si>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</si>
  <si>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</si>
  <si>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</si>
  <si>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</si>
  <si>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</si>
  <si>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</si>
  <si>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</si>
  <si>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</si>
  <si>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</si>
  <si>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</si>
  <si>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</si>
  <si>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</si>
  <si>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</si>
  <si>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</si>
  <si>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</si>
  <si>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</si>
  <si>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</si>
  <si>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</si>
  <si>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</si>
  <si>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</si>
  <si>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</si>
  <si>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</si>
  <si>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</si>
  <si>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</si>
  <si>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</si>
  <si>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</si>
  <si>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</si>
  <si>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</si>
  <si>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</si>
  <si>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</si>
  <si>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</si>
  <si>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</si>
  <si>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</si>
  <si>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</si>
  <si>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</si>
  <si>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</si>
  <si>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</si>
  <si>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</si>
  <si>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</si>
  <si>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</si>
  <si>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</si>
  <si>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</si>
  <si>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</si>
  <si>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</si>
  <si>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</si>
  <si>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</si>
  <si>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</si>
  <si>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</si>
  <si>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</si>
  <si>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</si>
  <si>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</si>
  <si>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</si>
  <si>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</si>
  <si>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</si>
  <si>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</si>
  <si>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</si>
  <si>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</si>
  <si>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</si>
  <si>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</si>
  <si>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</si>
  <si>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</si>
  <si>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</si>
  <si>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</si>
  <si>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</si>
  <si>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</si>
  <si>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</si>
  <si>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</si>
  <si>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</si>
  <si>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</si>
  <si>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</si>
  <si>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</si>
  <si>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</si>
  <si>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</si>
  <si>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</si>
  <si>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</si>
  <si>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</si>
  <si>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</si>
  <si>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</si>
  <si>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</si>
  <si>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</si>
  <si>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</si>
  <si>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</si>
  <si>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</si>
  <si>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</si>
  <si>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</si>
  <si>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</si>
  <si>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</si>
  <si>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</si>
  <si>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</si>
  <si>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</si>
  <si>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</si>
  <si>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</si>
  <si>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</si>
  <si>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</si>
  <si>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</si>
  <si>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</si>
  <si>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</si>
  <si>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</si>
  <si>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</si>
  <si>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</si>
  <si>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</si>
  <si>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</si>
  <si>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</si>
  <si>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</si>
  <si>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</si>
  <si>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</si>
  <si>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</si>
  <si>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</si>
  <si>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</si>
  <si>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</si>
  <si>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</si>
  <si>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</si>
  <si>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</si>
  <si>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</si>
  <si>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</si>
  <si>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</si>
  <si>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</si>
  <si>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</si>
  <si>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</si>
  <si>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</si>
  <si>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</si>
  <si>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</si>
  <si>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</si>
  <si>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</si>
  <si>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</si>
  <si>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</si>
  <si>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</si>
  <si>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</si>
  <si>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</si>
  <si>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</si>
  <si>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</si>
  <si>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</si>
  <si>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</si>
  <si>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</si>
  <si>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</si>
  <si>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</si>
  <si>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</si>
  <si>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</si>
  <si>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</si>
  <si>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</si>
  <si>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</si>
  <si>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</si>
  <si>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</si>
  <si>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</si>
  <si>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</si>
  <si>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</si>
  <si>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</si>
  <si>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</si>
  <si>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</si>
  <si>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</si>
  <si>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</si>
  <si>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</si>
  <si>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</si>
  <si>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</si>
  <si>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</si>
  <si>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</si>
  <si>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</si>
  <si>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</si>
  <si>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</si>
  <si>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</si>
  <si>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</si>
  <si>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</si>
  <si>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</si>
  <si>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</si>
  <si>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</si>
  <si>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</si>
  <si>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</si>
  <si>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</si>
  <si>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</si>
  <si>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</si>
  <si>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</si>
  <si>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</si>
  <si>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</si>
  <si>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</si>
  <si>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</si>
  <si>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</si>
  <si>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</si>
  <si>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</si>
  <si>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</si>
  <si>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</si>
  <si>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</si>
  <si>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</si>
  <si>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</si>
  <si>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</si>
  <si>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</si>
  <si>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</si>
  <si>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</si>
  <si>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</si>
  <si>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</si>
  <si>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</si>
  <si>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</si>
  <si>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</si>
  <si>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</si>
  <si>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</si>
  <si>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</si>
  <si>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</si>
  <si>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</si>
  <si>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</si>
  <si>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</si>
  <si>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</si>
  <si>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</si>
  <si>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</si>
  <si>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</si>
  <si>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</si>
  <si>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</si>
  <si>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</si>
  <si>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</si>
  <si>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</si>
  <si>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</si>
  <si>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</si>
  <si>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</si>
  <si>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</si>
  <si>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</si>
  <si>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</si>
  <si>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</si>
  <si>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</si>
  <si>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</si>
  <si>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</si>
  <si>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</si>
  <si>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</si>
  <si>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</si>
  <si>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</si>
  <si>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</si>
  <si>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</si>
  <si>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</si>
  <si>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</si>
  <si>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</si>
  <si>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</si>
  <si>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</si>
  <si>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</si>
  <si>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</si>
  <si>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</si>
  <si>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</si>
  <si>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</si>
  <si>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</si>
  <si>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</si>
  <si>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</si>
  <si>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</si>
  <si>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</si>
  <si>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</si>
  <si>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</si>
  <si>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</si>
  <si>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</si>
  <si>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</si>
  <si>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</si>
  <si>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</si>
  <si>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</si>
  <si>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</si>
  <si>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</si>
  <si>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</si>
  <si>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</si>
  <si>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</si>
  <si>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</si>
  <si>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</si>
  <si>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</si>
  <si>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</si>
  <si>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</si>
  <si>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</si>
  <si>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</si>
  <si>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</si>
  <si>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</si>
  <si>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</si>
  <si>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</si>
  <si>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</si>
  <si>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</si>
  <si>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</si>
  <si>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</si>
  <si>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</si>
  <si>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</si>
  <si>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</si>
  <si>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</si>
  <si>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</si>
  <si>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</si>
  <si>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</si>
  <si>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</si>
  <si>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</si>
  <si>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</si>
  <si>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</si>
  <si>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</si>
  <si>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</si>
  <si>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</si>
  <si>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</si>
  <si>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</si>
  <si>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</si>
  <si>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</si>
  <si>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</si>
  <si>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</si>
  <si>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</si>
  <si>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</si>
  <si>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</si>
  <si>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</si>
  <si>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</si>
  <si>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</si>
  <si>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</si>
  <si>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</si>
  <si>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</si>
  <si>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</si>
  <si>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</si>
  <si>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</si>
  <si>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</si>
  <si>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</si>
  <si>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</si>
  <si>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</si>
  <si>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</si>
  <si>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</si>
  <si>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</si>
  <si>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</si>
  <si>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</si>
  <si>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</si>
  <si>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</si>
  <si>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</si>
  <si>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</si>
  <si>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</si>
  <si>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</si>
  <si>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</si>
  <si>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</si>
  <si>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</si>
  <si>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</si>
  <si>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</si>
  <si>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</si>
  <si>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</si>
  <si>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</si>
  <si>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</si>
  <si>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</si>
  <si>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</si>
  <si>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</si>
  <si>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</si>
  <si>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</si>
  <si>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</si>
  <si>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</si>
  <si>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</si>
  <si>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</si>
  <si>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</si>
  <si>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</si>
  <si>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</si>
  <si>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</si>
  <si>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</si>
  <si>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</si>
  <si>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</si>
  <si>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</si>
  <si>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</si>
  <si>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</si>
  <si>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</si>
  <si>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</si>
  <si>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</si>
  <si>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</si>
  <si>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</si>
  <si>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</si>
  <si>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</si>
  <si>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</si>
  <si>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</si>
  <si>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</si>
  <si>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</si>
  <si>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</si>
  <si>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</si>
  <si>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</si>
  <si>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</si>
  <si>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</si>
  <si>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</si>
  <si>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</si>
  <si>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</si>
  <si>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</si>
  <si>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</si>
  <si>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</si>
  <si>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</si>
  <si>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</si>
  <si>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</si>
  <si>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</si>
  <si>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</si>
  <si>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</si>
  <si>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</si>
  <si>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</si>
  <si>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</si>
  <si>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</si>
  <si>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</si>
  <si>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</si>
  <si>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</si>
  <si>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</si>
  <si>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</si>
  <si>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</si>
  <si>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</si>
  <si>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</si>
  <si>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</si>
  <si>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</si>
  <si>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</si>
  <si>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</si>
  <si>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</si>
  <si>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</si>
  <si>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</si>
  <si>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</si>
  <si>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</si>
  <si>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</si>
  <si>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</si>
  <si>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</si>
  <si>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</si>
  <si>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</si>
  <si>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</si>
  <si>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</si>
  <si>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</si>
  <si>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</si>
  <si>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</si>
  <si>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</si>
  <si>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</si>
  <si>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</si>
  <si>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</si>
  <si>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</si>
  <si>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</si>
  <si>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</si>
  <si>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</si>
  <si>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</si>
  <si>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</si>
  <si>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</si>
  <si>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</si>
  <si>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</si>
  <si>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</si>
  <si>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</si>
  <si>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</si>
  <si>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</si>
  <si>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</si>
  <si>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</si>
  <si>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</si>
  <si>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</si>
  <si>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</si>
  <si>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</si>
  <si>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</si>
  <si>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</si>
  <si>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</si>
  <si>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</si>
  <si>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</si>
  <si>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</si>
  <si>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</si>
  <si>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</si>
  <si>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</si>
  <si>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</si>
  <si>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</si>
  <si>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</si>
  <si>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</si>
  <si>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</si>
  <si>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</si>
  <si>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</si>
  <si>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</si>
  <si>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</si>
  <si>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</si>
  <si>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</si>
  <si>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</si>
  <si>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</si>
  <si>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</si>
  <si>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</si>
  <si>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</si>
  <si>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</si>
  <si>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</si>
  <si>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</si>
  <si>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</si>
  <si>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</si>
  <si>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</si>
  <si>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</si>
  <si>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</si>
  <si>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</si>
  <si>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</si>
  <si>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</si>
  <si>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</si>
  <si>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</si>
  <si>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</si>
  <si>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</si>
  <si>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</si>
  <si>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</si>
  <si>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</si>
  <si>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</si>
  <si>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</si>
  <si>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</si>
  <si>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</si>
  <si>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</si>
  <si>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</si>
  <si>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</si>
  <si>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</si>
  <si>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</si>
  <si>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</si>
  <si>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</si>
  <si>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</si>
  <si>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</si>
  <si>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</si>
  <si>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</si>
  <si>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</si>
  <si>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</si>
  <si>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</si>
  <si>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</si>
  <si>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</si>
  <si>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</si>
  <si>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</si>
  <si>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</si>
  <si>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</si>
  <si>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</si>
  <si>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</si>
  <si>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</si>
  <si>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</si>
  <si>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</si>
  <si>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</si>
  <si>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</si>
  <si>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</si>
  <si>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</si>
  <si>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</si>
  <si>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</si>
  <si>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</si>
  <si>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</si>
  <si>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</si>
  <si>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</si>
  <si>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</si>
  <si>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</si>
  <si>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</si>
  <si>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</si>
  <si>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</si>
  <si>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</si>
  <si>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</si>
  <si>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</si>
  <si>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</si>
  <si>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</si>
  <si>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</si>
  <si>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</si>
  <si>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</si>
  <si>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</si>
  <si>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</si>
  <si>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</si>
  <si>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</si>
  <si>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</si>
  <si>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</si>
  <si>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</si>
  <si>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</si>
  <si>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</si>
  <si>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</si>
  <si>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</si>
  <si>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</si>
  <si>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</si>
  <si>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</si>
  <si>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</si>
  <si>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</si>
  <si>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</si>
  <si>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</si>
  <si>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</si>
  <si>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</si>
  <si>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</si>
  <si>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</si>
  <si>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</si>
  <si>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</si>
  <si>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</si>
  <si>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</si>
  <si>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</si>
  <si>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</si>
  <si>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</si>
  <si>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</si>
  <si>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</si>
  <si>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</si>
  <si>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</si>
  <si>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</si>
  <si>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</si>
  <si>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</si>
  <si>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</si>
  <si>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</si>
  <si>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</si>
  <si>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</si>
  <si>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</si>
  <si>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</si>
  <si>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</si>
  <si>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</si>
  <si>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</si>
  <si>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</si>
  <si>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</si>
  <si>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</si>
  <si>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</si>
  <si>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</si>
  <si>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</si>
  <si>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</si>
  <si>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</si>
  <si>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</si>
  <si>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</si>
  <si>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</si>
  <si>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</si>
  <si>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</si>
  <si>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</si>
  <si>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</si>
  <si>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</si>
  <si>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</si>
  <si>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</si>
  <si>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</si>
  <si>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</si>
  <si>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</si>
  <si>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</si>
  <si>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</si>
  <si>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</si>
  <si>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</si>
  <si>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</si>
  <si>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</si>
  <si>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</si>
  <si>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</si>
  <si>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</si>
  <si>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</si>
  <si>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</si>
  <si>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</si>
  <si>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</si>
  <si>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</si>
  <si>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</si>
  <si>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</si>
  <si>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</si>
  <si>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</si>
  <si>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</si>
  <si>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</si>
  <si>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</si>
  <si>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</si>
  <si>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</si>
  <si>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</si>
  <si>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</si>
  <si>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</si>
  <si>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</si>
  <si>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</si>
  <si>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</si>
  <si>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</si>
  <si>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</si>
  <si>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</si>
  <si>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</si>
  <si>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</si>
  <si>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</si>
  <si>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</si>
  <si>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</si>
  <si>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</si>
  <si>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</si>
  <si>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</si>
  <si>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</si>
  <si>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</si>
  <si>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</si>
  <si>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</si>
  <si>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</si>
  <si>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</si>
  <si>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</si>
  <si>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</si>
  <si>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</si>
  <si>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</si>
  <si>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</si>
  <si>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</si>
  <si>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</si>
  <si>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</si>
  <si>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</si>
  <si>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</si>
  <si>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</si>
  <si>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</si>
  <si>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</si>
  <si>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</si>
  <si>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</si>
  <si>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</si>
  <si>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</si>
  <si>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</si>
  <si>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</si>
  <si>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</si>
  <si>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</si>
  <si>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</si>
  <si>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</si>
  <si>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</si>
  <si>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</si>
  <si>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</si>
  <si>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</si>
  <si>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</si>
  <si>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</si>
  <si>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</si>
  <si>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</si>
  <si>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</si>
  <si>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</si>
  <si>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</si>
  <si>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</si>
  <si>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</si>
  <si>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</si>
  <si>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</si>
  <si>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</si>
  <si>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</si>
  <si>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</si>
  <si>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</si>
  <si>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</si>
  <si>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</si>
  <si>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</si>
  <si>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</si>
  <si>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</si>
  <si>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</si>
  <si>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</si>
  <si>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</si>
  <si>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</si>
  <si>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</si>
  <si>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</si>
  <si>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</si>
  <si>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</si>
  <si>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</si>
  <si>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</si>
  <si>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</si>
  <si>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</si>
  <si>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</si>
  <si>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</si>
  <si>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</si>
  <si>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</si>
  <si>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</si>
  <si>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</si>
  <si>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</si>
  <si>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</si>
  <si>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</si>
  <si>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</si>
  <si>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</si>
  <si>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</si>
  <si>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</si>
  <si>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</si>
  <si>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</si>
  <si>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</si>
  <si>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</si>
  <si>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</si>
  <si>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</si>
  <si>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</si>
  <si>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</si>
  <si>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</si>
  <si>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</si>
  <si>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</si>
  <si>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</si>
  <si>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</si>
  <si>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</si>
  <si>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</si>
  <si>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</si>
  <si>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</si>
  <si>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</si>
  <si>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</si>
  <si>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</si>
  <si>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</si>
  <si>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</si>
  <si>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</si>
  <si>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</si>
  <si>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</si>
  <si>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</si>
  <si>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</si>
  <si>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</si>
  <si>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</si>
  <si>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</si>
  <si>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</si>
  <si>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</si>
  <si>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</si>
  <si>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</si>
  <si>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</si>
  <si>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</si>
  <si>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</si>
  <si>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</si>
  <si>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</si>
  <si>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</si>
  <si>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</si>
  <si>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</si>
  <si>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</si>
  <si>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</si>
  <si>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</si>
  <si>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</si>
  <si>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</si>
  <si>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</si>
  <si>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</si>
  <si>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</si>
  <si>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</si>
  <si>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</si>
  <si>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</si>
  <si>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</si>
  <si>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</si>
  <si>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</si>
  <si>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</si>
  <si>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</si>
  <si>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</si>
  <si>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</si>
  <si>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</si>
  <si>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</si>
  <si>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</si>
  <si>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</si>
  <si>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</si>
  <si>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</si>
  <si>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</si>
  <si>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</si>
  <si>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</si>
  <si>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</si>
  <si>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</si>
  <si>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</si>
  <si>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</si>
  <si>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</si>
  <si>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</si>
  <si>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</si>
  <si>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</si>
  <si>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</si>
  <si>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</si>
  <si>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</si>
  <si>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</si>
  <si>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</si>
  <si>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</si>
  <si>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</si>
  <si>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</si>
  <si>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</si>
  <si>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</si>
  <si>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</si>
  <si>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</si>
  <si>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</si>
  <si>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</si>
  <si>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</si>
  <si>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</si>
  <si>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</si>
  <si>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</si>
  <si>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</si>
  <si>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</si>
  <si>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</si>
  <si>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</si>
  <si>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</si>
  <si>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</si>
  <si>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</si>
  <si>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</si>
  <si>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</si>
  <si>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</si>
  <si>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</si>
  <si>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</si>
  <si>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</si>
  <si>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</si>
  <si>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</si>
  <si>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</si>
  <si>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</si>
  <si>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</si>
  <si>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</si>
  <si>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</si>
  <si>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</si>
  <si>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</si>
  <si>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</si>
  <si>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</si>
  <si>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</si>
  <si>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</si>
  <si>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</si>
  <si>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</si>
  <si>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</si>
  <si>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</si>
  <si>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</si>
  <si>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</si>
  <si>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</si>
  <si>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</si>
  <si>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</si>
  <si>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</si>
  <si>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</si>
  <si>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</si>
  <si>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</si>
  <si>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</si>
  <si>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</si>
  <si>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</si>
  <si>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</si>
  <si>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</si>
  <si>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</si>
  <si>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</si>
  <si>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</si>
  <si>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</si>
  <si>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</si>
  <si>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</si>
  <si>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</si>
  <si>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</si>
  <si>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</si>
  <si>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</si>
  <si>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</si>
  <si>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</si>
  <si>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</si>
  <si>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</si>
  <si>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</si>
  <si>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</si>
  <si>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</si>
  <si>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</si>
  <si>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</si>
  <si>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</si>
  <si>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</si>
  <si>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</si>
  <si>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</si>
  <si>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</si>
  <si>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</si>
  <si>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</si>
  <si>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</si>
  <si>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</si>
  <si>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</si>
  <si>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</si>
  <si>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</si>
  <si>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</si>
  <si>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</si>
  <si>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</si>
  <si>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</si>
  <si>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</si>
  <si>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</si>
  <si>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</si>
  <si>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</si>
  <si>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</si>
  <si>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</si>
  <si>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</si>
  <si>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</si>
  <si>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</si>
  <si>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</si>
  <si>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</si>
  <si>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</si>
  <si>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</si>
  <si>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</si>
  <si>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</si>
  <si>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</si>
  <si>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</si>
  <si>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</si>
  <si>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</si>
  <si>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</si>
  <si>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</si>
  <si>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</si>
  <si>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</si>
  <si>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</si>
  <si>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</si>
  <si>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</si>
  <si>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</si>
  <si>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</si>
  <si>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</si>
  <si>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</si>
  <si>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</si>
  <si>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</si>
  <si>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</si>
  <si>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</si>
  <si>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</si>
  <si>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</si>
  <si>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</si>
  <si>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</si>
  <si>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</si>
  <si>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</si>
  <si>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</si>
  <si>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</si>
  <si>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</si>
  <si>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</si>
  <si>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</si>
  <si>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</si>
  <si>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</si>
  <si>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</si>
  <si>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</si>
  <si>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</si>
  <si>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</si>
  <si>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</si>
  <si>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</si>
  <si>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</si>
  <si>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</si>
  <si>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</si>
  <si>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</si>
  <si>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</si>
  <si>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</si>
  <si>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</si>
  <si>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</si>
  <si>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</si>
  <si>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</si>
  <si>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</si>
  <si>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</si>
  <si>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</si>
  <si>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</si>
  <si>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</si>
  <si>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</si>
  <si>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</si>
  <si>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</si>
  <si>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</si>
  <si>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</si>
  <si>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</si>
  <si>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</si>
  <si>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</si>
  <si>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</si>
  <si>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</si>
  <si>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</si>
  <si>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</si>
  <si>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</si>
  <si>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</si>
  <si>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</si>
  <si>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</si>
  <si>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</si>
  <si>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</si>
  <si>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</si>
  <si>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</si>
  <si>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</si>
  <si>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</si>
  <si>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</si>
  <si>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</si>
  <si>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</si>
  <si>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</si>
  <si>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</si>
  <si>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</si>
  <si>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</si>
  <si>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</si>
  <si>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</si>
  <si>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</si>
  <si>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</si>
  <si>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</si>
  <si>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</si>
  <si>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</si>
  <si>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</si>
  <si>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</si>
  <si>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</si>
  <si>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</si>
  <si>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</si>
  <si>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</si>
  <si>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</si>
  <si>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</si>
  <si>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</si>
  <si>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</si>
  <si>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</si>
  <si>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</si>
  <si>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</si>
  <si>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</si>
  <si>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</si>
  <si>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</si>
  <si>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</si>
  <si>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</si>
  <si>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</si>
  <si>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</si>
  <si>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</si>
  <si>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</si>
  <si>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</si>
  <si>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</si>
  <si>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</si>
  <si>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</si>
  <si>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</si>
  <si>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</si>
  <si>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</si>
  <si>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</si>
  <si>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</si>
  <si>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</si>
  <si>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</si>
  <si>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</si>
  <si>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</si>
  <si>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</si>
  <si>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</si>
  <si>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</si>
  <si>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</si>
  <si>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</si>
  <si>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</si>
  <si>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</si>
  <si>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</si>
  <si>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</si>
  <si>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</si>
  <si>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</si>
  <si>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</si>
  <si>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</si>
  <si>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</si>
  <si>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</si>
  <si>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</si>
  <si>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</si>
  <si>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</si>
  <si>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</si>
  <si>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</si>
  <si>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</si>
  <si>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</si>
  <si>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</si>
  <si>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</si>
  <si>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</si>
  <si>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</si>
  <si>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</si>
  <si>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</si>
  <si>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</si>
  <si>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</si>
  <si>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</si>
  <si>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</si>
  <si>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</si>
  <si>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</si>
  <si>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</si>
  <si>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</si>
  <si>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</si>
  <si>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</si>
  <si>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</si>
  <si>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</si>
  <si>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</si>
  <si>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</si>
  <si>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</si>
  <si>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</si>
  <si>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</si>
  <si>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</si>
  <si>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</si>
  <si>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</si>
  <si>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</si>
  <si>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</si>
  <si>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</si>
  <si>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</si>
  <si>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</si>
  <si>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</si>
  <si>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</si>
  <si>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</si>
  <si>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</si>
  <si>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</si>
  <si>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</si>
  <si>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</si>
  <si>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</si>
  <si>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</si>
  <si>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</si>
  <si>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</si>
  <si>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</si>
  <si>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</si>
  <si>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</si>
  <si>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</si>
  <si>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</si>
  <si>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</si>
  <si>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</si>
  <si>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</si>
  <si>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</si>
  <si>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</si>
  <si>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</si>
  <si>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</si>
  <si>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</si>
  <si>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</si>
  <si>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</si>
  <si>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</si>
  <si>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</si>
  <si>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</si>
  <si>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</si>
  <si>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</si>
  <si>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</si>
  <si>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</si>
  <si>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</si>
  <si>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</si>
  <si>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</si>
  <si>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</si>
  <si>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</si>
  <si>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</si>
  <si>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</si>
  <si>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</si>
  <si>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</si>
  <si>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</si>
  <si>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</si>
  <si>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</si>
  <si>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</si>
  <si>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</si>
  <si>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</si>
  <si>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</si>
  <si>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</si>
  <si>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</si>
  <si>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</si>
  <si>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</si>
  <si>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</si>
  <si>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</si>
  <si>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</si>
  <si>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</si>
  <si>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</si>
  <si>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</si>
  <si>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</si>
  <si>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</si>
  <si>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</si>
  <si>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</si>
  <si>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</si>
  <si>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</si>
  <si>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</si>
  <si>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</si>
  <si>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</si>
  <si>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</si>
  <si>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</si>
  <si>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</si>
  <si>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</si>
  <si>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</si>
  <si>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</si>
  <si>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</si>
  <si>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</si>
  <si>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</si>
  <si>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</si>
  <si>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</si>
  <si>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</si>
  <si>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</si>
  <si>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</si>
  <si>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</si>
  <si>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</si>
  <si>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</si>
  <si>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</si>
  <si>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</si>
  <si>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</si>
  <si>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</si>
  <si>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</si>
  <si>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</si>
  <si>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</si>
  <si>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</si>
  <si>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</si>
  <si>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</si>
  <si>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</si>
  <si>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</si>
  <si>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</si>
  <si>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</si>
  <si>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</si>
  <si>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</si>
  <si>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</si>
  <si>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</si>
  <si>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</si>
  <si>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</si>
  <si>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</si>
  <si>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</si>
  <si>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</si>
  <si>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</si>
  <si>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</si>
  <si>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</si>
  <si>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</si>
  <si>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</si>
  <si>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</si>
  <si>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</si>
  <si>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</si>
  <si>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</si>
  <si>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</si>
  <si>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</si>
  <si>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</si>
  <si>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</si>
  <si>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</si>
  <si>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</si>
  <si>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</si>
  <si>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</si>
  <si>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</si>
  <si>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</si>
  <si>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</si>
  <si>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</si>
  <si>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</si>
  <si>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</si>
  <si>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</si>
  <si>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</si>
  <si>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</si>
  <si>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</si>
  <si>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</si>
  <si>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</si>
  <si>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</si>
  <si>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</si>
  <si>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</si>
  <si>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</si>
  <si>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</si>
  <si>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</si>
  <si>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</si>
  <si>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</si>
  <si>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</si>
  <si>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</si>
  <si>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</si>
  <si>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</si>
  <si>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</si>
  <si>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</si>
  <si>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</si>
  <si>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</si>
  <si>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</si>
  <si>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</si>
  <si>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</si>
  <si>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</si>
  <si>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</si>
  <si>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</si>
  <si>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</si>
  <si>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</si>
  <si>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</si>
  <si>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</si>
  <si>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</si>
  <si>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</si>
  <si>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</si>
  <si>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</si>
  <si>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</si>
  <si>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</si>
  <si>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</si>
  <si>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</si>
  <si>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</si>
  <si>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</si>
  <si>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</si>
  <si>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</si>
  <si>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</si>
  <si>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</si>
  <si>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</si>
  <si>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</si>
  <si>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</si>
  <si>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</si>
  <si>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</si>
  <si>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</si>
  <si>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</si>
  <si>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</si>
  <si>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</si>
  <si>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</si>
  <si>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</si>
  <si>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</si>
  <si>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</si>
  <si>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</si>
  <si>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</si>
  <si>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</si>
  <si>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</si>
  <si>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</si>
  <si>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</si>
  <si>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</si>
  <si>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</si>
  <si>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</si>
  <si>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</si>
  <si>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</si>
  <si>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</si>
  <si>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</si>
  <si>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</si>
  <si>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</si>
  <si>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</si>
  <si>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</si>
  <si>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</si>
  <si>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</si>
  <si>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</si>
  <si>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</si>
  <si>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</si>
  <si>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</si>
  <si>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</si>
  <si>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</si>
  <si>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</si>
  <si>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</si>
  <si>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</si>
  <si>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</si>
  <si>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</si>
  <si>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</si>
  <si>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</si>
  <si>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</si>
  <si>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</si>
  <si>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</si>
  <si>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</si>
  <si>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</si>
  <si>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</si>
  <si>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</si>
  <si>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</si>
  <si>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</si>
  <si>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</si>
  <si>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</si>
  <si>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</si>
  <si>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</si>
  <si>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</si>
  <si>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</si>
  <si>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</si>
  <si>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</si>
  <si>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</si>
  <si>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</si>
  <si>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</si>
  <si>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</si>
  <si>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</si>
  <si>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</si>
  <si>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</si>
  <si>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</si>
  <si>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</si>
  <si>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</si>
  <si>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</si>
  <si>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</si>
  <si>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</si>
  <si>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</si>
  <si>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</si>
  <si>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</si>
  <si>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</si>
  <si>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</si>
  <si>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</si>
  <si>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</si>
  <si>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</si>
  <si>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</si>
  <si>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</si>
  <si>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</si>
  <si>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</si>
  <si>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</si>
  <si>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</si>
  <si>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</si>
  <si>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</si>
  <si>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</si>
  <si>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</si>
  <si>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</si>
  <si>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</si>
  <si>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</si>
  <si>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</si>
  <si>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</si>
  <si>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</si>
  <si>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</si>
  <si>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</si>
  <si>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</si>
  <si>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</si>
  <si>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</si>
  <si>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</si>
  <si>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</si>
  <si>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</si>
  <si>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</si>
  <si>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</si>
  <si>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</si>
  <si>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</si>
  <si>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</si>
  <si>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</si>
  <si>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</si>
  <si>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</si>
  <si>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</si>
  <si>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</si>
  <si>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</si>
  <si>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</si>
  <si>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</si>
  <si>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</si>
  <si>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</si>
  <si>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</si>
  <si>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</si>
  <si>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</si>
  <si>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</si>
  <si>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</si>
  <si>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</si>
  <si>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</si>
  <si>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</si>
  <si>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</si>
  <si>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</si>
  <si>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</si>
  <si>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</si>
  <si>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</si>
  <si>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</si>
  <si>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</si>
  <si>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</si>
  <si>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</si>
  <si>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</si>
  <si>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</si>
  <si>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</si>
  <si>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</si>
  <si>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</si>
  <si>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</si>
  <si>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</si>
  <si>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</si>
  <si>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</si>
  <si>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</si>
  <si>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</si>
  <si>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</si>
  <si>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</si>
  <si>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</si>
  <si>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</si>
  <si>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</si>
  <si>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</si>
  <si>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</si>
  <si>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</si>
  <si>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</si>
  <si>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</si>
  <si>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</si>
  <si>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</si>
  <si>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</si>
  <si>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</si>
  <si>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</si>
  <si>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</si>
  <si>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</si>
  <si>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</si>
  <si>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</si>
  <si>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</si>
  <si>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</si>
  <si>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</si>
  <si>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</si>
  <si>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</si>
  <si>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</si>
  <si>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</si>
  <si>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</si>
  <si>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</si>
  <si>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</si>
  <si>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</si>
  <si>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</si>
  <si>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</si>
  <si>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</si>
  <si>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</si>
  <si>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</si>
  <si>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</si>
  <si>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</si>
  <si>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</si>
  <si>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</si>
  <si>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</si>
  <si>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</si>
  <si>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</si>
  <si>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</si>
  <si>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</si>
  <si>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</si>
  <si>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</si>
  <si>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</si>
  <si>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</si>
  <si>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</si>
  <si>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</si>
  <si>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</si>
  <si>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</si>
  <si>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</si>
  <si>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</si>
  <si>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</si>
  <si>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</si>
  <si>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</si>
  <si>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</si>
  <si>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</si>
  <si>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</si>
  <si>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</si>
  <si>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</si>
  <si>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</si>
  <si>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</si>
  <si>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</si>
  <si>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</si>
  <si>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</si>
  <si>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</si>
  <si>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</si>
  <si>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</si>
  <si>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</si>
  <si>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</si>
  <si>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</si>
  <si>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</si>
  <si>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</si>
  <si>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</si>
  <si>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</si>
  <si>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</si>
  <si>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</si>
  <si>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</si>
  <si>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</si>
  <si>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</si>
  <si>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</si>
  <si>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</si>
  <si>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</si>
  <si>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</si>
  <si>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</si>
  <si>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</si>
  <si>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</si>
  <si>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</si>
  <si>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</si>
  <si>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</si>
  <si>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</si>
  <si>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</si>
  <si>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</si>
  <si>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</si>
  <si>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</si>
  <si>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</si>
  <si>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</si>
  <si>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</si>
  <si>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</si>
  <si>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</si>
  <si>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</si>
  <si>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</si>
  <si>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</si>
  <si>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</si>
  <si>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</si>
  <si>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</si>
  <si>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</si>
  <si>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</si>
  <si>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</si>
  <si>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</si>
  <si>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</si>
  <si>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</si>
  <si>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</si>
  <si>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</si>
  <si>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</si>
  <si>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</si>
  <si>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</si>
  <si>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</si>
  <si>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</si>
  <si>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</si>
  <si>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</si>
  <si>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</si>
  <si>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</si>
  <si>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</si>
  <si>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</si>
  <si>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</si>
  <si>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</si>
  <si>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</si>
  <si>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</si>
  <si>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</si>
  <si>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</si>
  <si>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</si>
  <si>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</si>
  <si>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</si>
  <si>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</si>
  <si>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</si>
  <si>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</si>
  <si>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</si>
  <si>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</si>
  <si>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</si>
  <si>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</si>
  <si>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</si>
  <si>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</si>
  <si>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</si>
  <si>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</si>
  <si>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</si>
  <si>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</si>
  <si>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</si>
  <si>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</si>
  <si>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</si>
  <si>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</si>
  <si>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</si>
  <si>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</si>
  <si>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</si>
  <si>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</si>
  <si>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</si>
  <si>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</si>
  <si>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</si>
  <si>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</si>
  <si>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</si>
  <si>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</si>
  <si>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</si>
  <si>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</si>
  <si>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</si>
  <si>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</si>
  <si>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</si>
  <si>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</si>
  <si>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</si>
  <si>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</si>
  <si>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</si>
  <si>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</si>
  <si>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</si>
  <si>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</si>
  <si>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</si>
  <si>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</si>
  <si>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</si>
  <si>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</si>
  <si>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</si>
  <si>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</si>
  <si>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</si>
  <si>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</si>
  <si>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</si>
  <si>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</si>
  <si>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</si>
  <si>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</si>
  <si>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</si>
  <si>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</si>
  <si>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</si>
  <si>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</si>
  <si>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</si>
  <si>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</si>
  <si>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</si>
  <si>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</si>
  <si>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</si>
  <si>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</si>
  <si>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</si>
  <si>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</si>
  <si>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</si>
  <si>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</si>
  <si>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</si>
  <si>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</si>
  <si>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</si>
  <si>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</si>
  <si>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</si>
  <si>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</si>
  <si>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</si>
  <si>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</si>
  <si>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</si>
  <si>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</si>
  <si>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</si>
  <si>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</si>
  <si>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</si>
  <si>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</si>
  <si>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</si>
  <si>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</si>
  <si>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</si>
  <si>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</si>
  <si>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</si>
  <si>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</si>
  <si>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</si>
  <si>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</si>
  <si>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</si>
  <si>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</si>
  <si>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</si>
  <si>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</si>
  <si>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</si>
  <si>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</si>
  <si>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</si>
  <si>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</si>
  <si>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</si>
  <si>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</si>
  <si>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</si>
  <si>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</si>
  <si>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</si>
  <si>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</si>
  <si>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</si>
  <si>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</si>
  <si>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</si>
  <si>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</si>
  <si>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</si>
  <si>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</si>
  <si>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</si>
  <si>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</si>
  <si>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</si>
  <si>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</si>
  <si>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</si>
  <si>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</si>
  <si>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</si>
  <si>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</si>
  <si>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</si>
  <si>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</si>
  <si>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</si>
  <si>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</si>
  <si>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</si>
  <si>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</si>
  <si>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</si>
  <si>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</si>
  <si>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</si>
  <si>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</si>
  <si>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</si>
  <si>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</si>
  <si>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</si>
  <si>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</si>
  <si>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</si>
  <si>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</si>
  <si>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</si>
  <si>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</si>
  <si>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</si>
  <si>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</si>
  <si>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</si>
  <si>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</si>
  <si>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</si>
  <si>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</si>
  <si>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</si>
  <si>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</si>
  <si>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</si>
  <si>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</si>
  <si>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</si>
  <si>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</si>
  <si>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</si>
  <si>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</si>
  <si>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</si>
  <si>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</si>
  <si>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</si>
  <si>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</si>
  <si>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</si>
  <si>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</si>
  <si>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</si>
  <si>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</si>
  <si>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</si>
  <si>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</si>
  <si>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</si>
  <si>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</si>
  <si>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</si>
  <si>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</si>
  <si>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</si>
  <si>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</si>
  <si>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</si>
  <si>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</si>
  <si>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</si>
  <si>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</si>
  <si>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</si>
  <si>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</si>
  <si>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</si>
  <si>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</si>
  <si>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</si>
  <si>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</si>
  <si>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</si>
  <si>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</si>
  <si>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</si>
  <si>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</si>
  <si>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</si>
  <si>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</si>
  <si>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</si>
  <si>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</si>
  <si>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</si>
  <si>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</si>
  <si>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</si>
  <si>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</si>
  <si>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</si>
  <si>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</si>
  <si>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</si>
  <si>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</si>
  <si>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</si>
  <si>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</si>
  <si>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</si>
  <si>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</si>
  <si>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</si>
  <si>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</si>
  <si>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</si>
  <si>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</si>
  <si>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</si>
  <si>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</si>
  <si>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</si>
  <si>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</si>
  <si>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</si>
  <si>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</si>
  <si>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</si>
  <si>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</si>
  <si>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</si>
  <si>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</si>
  <si>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</si>
  <si>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</si>
  <si>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</si>
  <si>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</si>
  <si>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</si>
  <si>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</si>
  <si>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</si>
  <si>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</si>
  <si>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</si>
  <si>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</si>
  <si>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</si>
  <si>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</si>
  <si>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</si>
  <si>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</si>
  <si>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</si>
  <si>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</si>
  <si>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</si>
  <si>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</si>
  <si>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</si>
  <si>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</si>
  <si>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</si>
  <si>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</si>
  <si>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</si>
  <si>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</si>
  <si>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</si>
  <si>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</si>
  <si>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</si>
  <si>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</si>
  <si>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</si>
  <si>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</si>
  <si>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</si>
  <si>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</si>
  <si>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</si>
  <si>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</si>
  <si>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</si>
  <si>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</si>
  <si>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</si>
  <si>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</si>
  <si>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</si>
  <si>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</si>
  <si>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</si>
  <si>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</si>
  <si>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</si>
  <si>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</si>
  <si>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</si>
  <si>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</si>
  <si>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</si>
  <si>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</si>
  <si>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</si>
  <si>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</si>
  <si>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</si>
  <si>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</si>
  <si>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</si>
  <si>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</si>
  <si>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</si>
  <si>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</si>
  <si>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</si>
  <si>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</si>
  <si>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</si>
  <si>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</si>
  <si>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</si>
  <si>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</si>
  <si>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</si>
  <si>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</si>
  <si>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</si>
  <si>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</si>
  <si>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</si>
  <si>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</si>
  <si>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</si>
  <si>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</si>
  <si>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</si>
  <si>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</si>
  <si>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</si>
  <si>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</si>
  <si>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</si>
  <si>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</si>
  <si>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</si>
  <si>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</si>
  <si>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</si>
  <si>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</si>
  <si>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</si>
  <si>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</si>
  <si>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</si>
  <si>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</si>
  <si>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</si>
  <si>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</si>
  <si>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</si>
  <si>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</si>
  <si>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</si>
  <si>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</si>
  <si>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</si>
  <si>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</si>
  <si>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</si>
  <si>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</si>
  <si>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</si>
  <si>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</si>
  <si>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</si>
  <si>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</si>
  <si>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</si>
  <si>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</si>
  <si>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</si>
  <si>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</si>
  <si>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</si>
  <si>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</si>
  <si>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</si>
  <si>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</si>
  <si>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</si>
  <si>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</si>
  <si>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</si>
  <si>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</si>
  <si>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</si>
  <si>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</si>
  <si>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</si>
  <si>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</si>
  <si>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</si>
  <si>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</si>
  <si>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</si>
  <si>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</si>
  <si>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</si>
  <si>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</si>
  <si>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</si>
  <si>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</si>
  <si>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</si>
  <si>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</si>
  <si>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</si>
  <si>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</si>
  <si>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</si>
  <si>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</si>
  <si>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</si>
  <si>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</si>
  <si>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</si>
  <si>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</si>
  <si>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</si>
  <si>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</si>
  <si>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</si>
  <si>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</si>
  <si>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</si>
  <si>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</si>
  <si>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</si>
  <si>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</si>
  <si>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</si>
  <si>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</si>
  <si>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</si>
  <si>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</si>
  <si>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</si>
  <si>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</si>
  <si>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</si>
  <si>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</si>
  <si>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</si>
  <si>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</si>
  <si>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</si>
  <si>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</si>
  <si>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</si>
  <si>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</si>
  <si>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</si>
  <si>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</si>
  <si>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</si>
  <si>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</si>
  <si>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</si>
  <si>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</si>
  <si>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</si>
  <si>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</si>
  <si>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</si>
  <si>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</si>
  <si>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</si>
  <si>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</si>
  <si>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</si>
  <si>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</si>
  <si>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</si>
  <si>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</si>
  <si>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</si>
  <si>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</si>
  <si>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</si>
  <si>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</si>
  <si>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</si>
  <si>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</si>
  <si>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</si>
  <si>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</si>
  <si>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</si>
  <si>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</si>
  <si>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</si>
  <si>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</si>
  <si>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</si>
  <si>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</si>
  <si>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</si>
  <si>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</si>
  <si>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</si>
  <si>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</si>
  <si>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</si>
  <si>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</si>
  <si>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</si>
  <si>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</si>
  <si>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</si>
  <si>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</si>
  <si>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</si>
  <si>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</si>
  <si>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</si>
  <si>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</si>
  <si>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</si>
  <si>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</si>
  <si>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</si>
  <si>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</si>
  <si>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</si>
  <si>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</si>
  <si>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</si>
  <si>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</si>
  <si>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</si>
  <si>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</si>
  <si>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</si>
  <si>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</si>
  <si>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</si>
  <si>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</si>
  <si>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</si>
  <si>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</si>
  <si>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</si>
  <si>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</si>
  <si>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</si>
  <si>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</si>
  <si>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</si>
  <si>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</si>
  <si>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</si>
  <si>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</si>
  <si>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</si>
  <si>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</si>
  <si>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</si>
  <si>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</si>
  <si>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</si>
  <si>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</si>
  <si>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</si>
  <si>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</si>
  <si>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</si>
  <si>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</si>
  <si>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</si>
  <si>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</si>
  <si>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</si>
  <si>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</si>
  <si>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</si>
  <si>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</si>
  <si>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</si>
  <si>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</si>
  <si>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</si>
  <si>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</si>
  <si>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</si>
  <si>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</si>
  <si>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</si>
  <si>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</si>
  <si>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</si>
  <si>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</si>
  <si>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</si>
  <si>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</si>
  <si>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</si>
  <si>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</si>
  <si>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</si>
  <si>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</si>
  <si>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</si>
  <si>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</si>
  <si>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</si>
  <si>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</si>
  <si>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</si>
  <si>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</si>
  <si>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</si>
  <si>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</si>
  <si>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</si>
  <si>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</si>
  <si>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</si>
  <si>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</si>
  <si>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</si>
  <si>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</si>
  <si>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</si>
  <si>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</si>
  <si>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</si>
  <si>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</si>
  <si>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</si>
  <si>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</si>
  <si>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</si>
  <si>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</si>
  <si>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</si>
  <si>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</si>
  <si>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</si>
  <si>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</si>
  <si>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</si>
  <si>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</si>
  <si>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</si>
  <si>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</si>
  <si>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</si>
  <si>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</si>
  <si>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</si>
  <si>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</si>
  <si>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</si>
  <si>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</si>
  <si>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</si>
  <si>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</si>
  <si>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</si>
  <si>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</si>
  <si>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</si>
  <si>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</si>
  <si>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</si>
  <si>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</si>
  <si>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</si>
  <si>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</si>
  <si>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</si>
  <si>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</si>
  <si>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</si>
  <si>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</si>
  <si>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</si>
  <si>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</si>
  <si>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</si>
  <si>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</si>
  <si>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</si>
  <si>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</si>
  <si>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</si>
  <si>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</si>
  <si>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</si>
  <si>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</si>
  <si>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</si>
  <si>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</si>
  <si>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</si>
  <si>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</si>
  <si>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</si>
  <si>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</si>
  <si>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</si>
  <si>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</si>
  <si>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</si>
  <si>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</si>
  <si>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</si>
  <si>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</si>
  <si>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</si>
  <si>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</si>
  <si>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</si>
  <si>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</si>
  <si>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</si>
  <si>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</si>
  <si>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</si>
  <si>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</si>
  <si>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</si>
  <si>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</si>
  <si>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</si>
  <si>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</si>
  <si>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</si>
  <si>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</si>
  <si>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</si>
  <si>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</si>
  <si>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</si>
  <si>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</si>
  <si>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</si>
  <si>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</si>
  <si>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</si>
  <si>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</si>
  <si>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</si>
  <si>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</si>
  <si>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</si>
  <si>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</si>
  <si>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</si>
  <si>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</si>
  <si>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</si>
  <si>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</si>
  <si>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</si>
  <si>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</si>
  <si>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</si>
  <si>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</si>
  <si>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</si>
  <si>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</si>
  <si>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</si>
  <si>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</si>
  <si>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</si>
  <si>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</si>
  <si>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</si>
  <si>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</si>
  <si>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</si>
  <si>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</si>
  <si>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</si>
  <si>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</si>
  <si>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</si>
  <si>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</si>
  <si>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</si>
  <si>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</si>
  <si>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</si>
  <si>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</si>
  <si>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</si>
  <si>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</si>
  <si>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</si>
  <si>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</si>
  <si>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</si>
  <si>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</si>
  <si>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</si>
  <si>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</si>
  <si>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</si>
  <si>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</si>
  <si>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</si>
  <si>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</si>
  <si>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</si>
  <si>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</si>
  <si>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</si>
  <si>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</si>
  <si>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</si>
  <si>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</si>
  <si>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</si>
  <si>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</si>
  <si>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</si>
  <si>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</si>
  <si>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</si>
  <si>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</si>
  <si>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</si>
  <si>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</si>
  <si>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</si>
  <si>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</si>
  <si>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</si>
  <si>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</si>
  <si>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</si>
  <si>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</si>
  <si>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</si>
  <si>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</si>
  <si>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</si>
  <si>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</si>
  <si>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</si>
  <si>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</si>
  <si>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</si>
  <si>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</si>
  <si>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</si>
  <si>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</si>
  <si>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</si>
  <si>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</si>
  <si>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</si>
  <si>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</si>
  <si>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</si>
  <si>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</si>
  <si>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</si>
  <si>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</si>
  <si>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</si>
  <si>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</si>
  <si>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</si>
  <si>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</si>
  <si>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</si>
  <si>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</si>
  <si>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</si>
  <si>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</si>
  <si>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</si>
  <si>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</si>
  <si>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</si>
  <si>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</si>
  <si>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</si>
  <si>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</si>
  <si>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</si>
  <si>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</si>
  <si>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</si>
  <si>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</si>
  <si>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</si>
  <si>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</si>
  <si>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</si>
  <si>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</si>
  <si>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</si>
  <si>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</si>
  <si>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</si>
  <si>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</si>
  <si>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</si>
  <si>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</si>
  <si>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</si>
  <si>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</si>
  <si>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</si>
  <si>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</si>
  <si>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</si>
  <si>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</si>
  <si>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</si>
  <si>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</si>
  <si>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</si>
  <si>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</si>
  <si>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</si>
  <si>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</si>
  <si>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</si>
  <si>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</si>
  <si>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</si>
  <si>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</si>
  <si>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</si>
  <si>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</si>
  <si>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</si>
  <si>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</si>
  <si>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</si>
  <si>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</si>
  <si>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</si>
  <si>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</si>
  <si>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</si>
  <si>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</si>
  <si>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</si>
  <si>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</si>
  <si>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</si>
  <si>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</si>
  <si>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</si>
  <si>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</si>
  <si>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</si>
  <si>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</si>
  <si>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</si>
  <si>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</si>
  <si>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</si>
  <si>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</si>
  <si>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</si>
  <si>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</si>
  <si>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</si>
  <si>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</si>
  <si>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</si>
  <si>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</si>
  <si>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</si>
  <si>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</si>
  <si>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</si>
  <si>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</si>
  <si>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</si>
  <si>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</si>
  <si>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</si>
  <si>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</si>
  <si>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</si>
  <si>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</si>
  <si>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</si>
  <si>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</si>
  <si>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</si>
  <si>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</si>
  <si>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</si>
  <si>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</si>
  <si>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</si>
  <si>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</si>
  <si>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</si>
  <si>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</si>
  <si>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</si>
  <si>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</si>
  <si>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</si>
  <si>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</si>
  <si>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</si>
  <si>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</si>
  <si>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</si>
  <si>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</si>
  <si>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</si>
  <si>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</si>
  <si>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</si>
  <si>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</si>
  <si>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</si>
  <si>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</si>
  <si>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</si>
  <si>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</si>
  <si>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</si>
  <si>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</si>
  <si>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</si>
  <si>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</si>
  <si>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</si>
  <si>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</si>
  <si>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</si>
  <si>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</si>
  <si>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</si>
  <si>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</si>
  <si>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</si>
  <si>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</si>
  <si>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</si>
  <si>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</si>
  <si>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</si>
  <si>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</si>
  <si>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</si>
  <si>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</si>
  <si>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</si>
  <si>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</si>
  <si>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</si>
  <si>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</si>
  <si>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</si>
  <si>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</si>
  <si>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</si>
  <si>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</si>
  <si>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</si>
  <si>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</si>
  <si>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</si>
  <si>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</si>
  <si>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</si>
  <si>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</si>
  <si>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</si>
  <si>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</si>
  <si>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</si>
  <si>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</si>
  <si>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</si>
  <si>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</si>
  <si>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</si>
  <si>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</si>
  <si>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</si>
  <si>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</si>
  <si>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</si>
  <si>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</si>
  <si>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</si>
  <si>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</si>
  <si>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</si>
  <si>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</si>
  <si>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</si>
  <si>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</si>
  <si>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</si>
  <si>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</si>
  <si>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</si>
  <si>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</si>
  <si>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</si>
  <si>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</si>
  <si>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</si>
  <si>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</si>
  <si>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</si>
  <si>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</si>
  <si>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</si>
  <si>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</si>
  <si>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</si>
  <si>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</si>
  <si>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</si>
  <si>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</si>
  <si>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</si>
  <si>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</si>
  <si>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</si>
  <si>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</si>
  <si>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</si>
  <si>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</si>
  <si>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</si>
  <si>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</si>
  <si>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</si>
  <si>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</si>
  <si>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</si>
  <si>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</si>
  <si>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</si>
  <si>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</si>
  <si>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</si>
  <si>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</si>
  <si>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</si>
  <si>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</si>
  <si>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</si>
  <si>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</si>
  <si>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</si>
  <si>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</si>
  <si>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</si>
  <si>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</si>
  <si>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</si>
  <si>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</si>
  <si>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</si>
  <si>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</si>
  <si>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</si>
  <si>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</si>
  <si>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</si>
  <si>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</si>
  <si>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</si>
  <si>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</si>
  <si>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</si>
  <si>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</si>
  <si>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</si>
  <si>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</si>
  <si>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</si>
  <si>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</si>
  <si>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</si>
  <si>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</si>
  <si>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</si>
  <si>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</si>
  <si>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</si>
  <si>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</si>
  <si>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</si>
  <si>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</si>
  <si>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</si>
  <si>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</si>
  <si>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</si>
  <si>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</si>
  <si>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</si>
  <si>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</si>
  <si>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</si>
  <si>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</si>
  <si>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</si>
  <si>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</si>
  <si>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</si>
  <si>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</si>
  <si>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</si>
  <si>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</si>
  <si>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</si>
  <si>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</si>
  <si>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</si>
  <si>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</si>
  <si>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</si>
  <si>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</si>
  <si>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</si>
  <si>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</si>
  <si>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</si>
  <si>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</si>
  <si>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</si>
  <si>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</si>
  <si>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</si>
  <si>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</si>
  <si>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</si>
  <si>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</si>
  <si>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</si>
  <si>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</si>
  <si>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</si>
  <si>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</si>
  <si>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</si>
  <si>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</si>
  <si>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</si>
  <si>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</si>
  <si>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</si>
  <si>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</si>
  <si>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</si>
  <si>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</si>
  <si>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</si>
  <si>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</si>
  <si>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</si>
  <si>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</si>
  <si>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</si>
  <si>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</si>
  <si>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</si>
  <si>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</si>
  <si>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</si>
  <si>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</si>
  <si>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</si>
  <si>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</si>
  <si>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</si>
  <si>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</si>
  <si>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</si>
  <si>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</si>
  <si>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</si>
  <si>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</si>
  <si>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</si>
  <si>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</si>
  <si>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</si>
  <si>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</si>
  <si>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</si>
  <si>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</si>
  <si>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</si>
  <si>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</si>
  <si>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</si>
  <si>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</si>
  <si>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</si>
  <si>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</si>
  <si>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</si>
  <si>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</si>
  <si>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</si>
  <si>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</si>
  <si>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</si>
  <si>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</si>
  <si>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</si>
  <si>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</si>
  <si>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</si>
  <si>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</si>
  <si>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</si>
  <si>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</si>
  <si>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</si>
  <si>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</si>
  <si>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</si>
  <si>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</si>
  <si>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</si>
  <si>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</si>
  <si>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</si>
  <si>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</si>
  <si>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</si>
  <si>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</si>
  <si>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</si>
  <si>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</si>
  <si>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</si>
  <si>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</si>
  <si>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</si>
  <si>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</si>
  <si>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</si>
  <si>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</si>
  <si>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</si>
  <si>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</si>
  <si>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</si>
  <si>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</si>
  <si>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</si>
  <si>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</si>
  <si>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</si>
  <si>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</si>
  <si>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</si>
  <si>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</si>
  <si>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</si>
  <si>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</si>
  <si>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</si>
  <si>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</si>
  <si>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</si>
  <si>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</si>
  <si>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</si>
  <si>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</si>
  <si>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</si>
  <si>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</si>
  <si>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</si>
  <si>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</si>
  <si>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</si>
  <si>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</si>
  <si>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</si>
  <si>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</si>
  <si>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</si>
  <si>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</si>
  <si>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</si>
  <si>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</si>
  <si>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</si>
  <si>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</si>
  <si>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</si>
  <si>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</si>
  <si>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</si>
  <si>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</si>
  <si>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</si>
  <si>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</si>
  <si>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</si>
  <si>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</si>
  <si>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</si>
  <si>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</si>
  <si>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</si>
  <si>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</si>
  <si>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</si>
  <si>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</si>
  <si>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</si>
  <si>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</si>
  <si>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</si>
  <si>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</si>
  <si>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</si>
  <si>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</si>
  <si>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</si>
  <si>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</si>
  <si>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</si>
  <si>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</si>
  <si>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</si>
  <si>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</si>
  <si>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</si>
  <si>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</si>
  <si>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</si>
  <si>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</si>
  <si>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</si>
  <si>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</si>
  <si>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</si>
  <si>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</si>
  <si>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</si>
  <si>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</si>
  <si>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</si>
  <si>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</si>
  <si>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</si>
  <si>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</si>
  <si>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</si>
  <si>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</si>
  <si>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</si>
  <si>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</si>
  <si>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</si>
  <si>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</si>
  <si>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</si>
  <si>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</si>
  <si>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</si>
  <si>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</si>
  <si>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</si>
  <si>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</si>
  <si>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</si>
  <si>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</si>
  <si>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</si>
  <si>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</si>
  <si>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</si>
  <si>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</si>
  <si>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</si>
  <si>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</si>
  <si>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</si>
  <si>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</si>
  <si>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</si>
  <si>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</si>
  <si>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</si>
  <si>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</si>
  <si>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</si>
  <si>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</si>
  <si>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</si>
  <si>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</si>
  <si>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</si>
  <si>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</si>
  <si>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</si>
  <si>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</si>
  <si>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</si>
  <si>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</si>
  <si>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</si>
  <si>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</si>
  <si>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</si>
  <si>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</si>
  <si>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</si>
  <si>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</si>
  <si>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</si>
  <si>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</si>
  <si>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</si>
  <si>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</si>
  <si>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</si>
  <si>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</si>
  <si>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</si>
  <si>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</si>
  <si>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</si>
  <si>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</si>
  <si>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</si>
  <si>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</si>
  <si>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</si>
  <si>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</si>
  <si>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</si>
  <si>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</si>
  <si>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</si>
  <si>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</si>
  <si>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</si>
  <si>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</si>
  <si>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</si>
  <si>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</si>
  <si>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</si>
  <si>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</si>
  <si>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</si>
  <si>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</si>
  <si>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</si>
  <si>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</si>
  <si>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</si>
  <si>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</si>
  <si>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</si>
  <si>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</si>
  <si>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</si>
  <si>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</si>
  <si>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</si>
  <si>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</si>
  <si>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</si>
  <si>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</si>
  <si>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</si>
  <si>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</si>
  <si>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</si>
  <si>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</si>
  <si>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</si>
  <si>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</si>
  <si>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</si>
  <si>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</si>
  <si>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</si>
  <si>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</si>
  <si>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</si>
  <si>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</si>
  <si>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</si>
  <si>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</si>
  <si>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</si>
  <si>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</si>
  <si>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</si>
  <si>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</si>
  <si>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</si>
  <si>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</si>
  <si>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</si>
  <si>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</si>
  <si>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</si>
  <si>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</si>
  <si>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</si>
  <si>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</si>
  <si>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</si>
  <si>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</si>
  <si>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</si>
  <si>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</si>
  <si>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</si>
  <si>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</si>
  <si>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</si>
  <si>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</si>
  <si>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</si>
  <si>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</si>
  <si>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</si>
  <si>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</si>
  <si>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</si>
  <si>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</si>
  <si>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</si>
  <si>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</si>
  <si>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</si>
  <si>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</si>
  <si>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</si>
  <si>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</si>
  <si>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</si>
  <si>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</si>
  <si>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</si>
  <si>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</si>
  <si>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</si>
  <si>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</si>
  <si>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</si>
  <si>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</si>
  <si>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</si>
  <si>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</si>
  <si>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</si>
  <si>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</si>
  <si>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</si>
  <si>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</si>
  <si>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</si>
  <si>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</si>
  <si>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</si>
  <si>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</si>
  <si>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</si>
  <si>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</si>
  <si>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</si>
  <si>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</si>
  <si>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</si>
  <si>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</si>
  <si>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</si>
  <si>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</si>
  <si>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</si>
  <si>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</si>
  <si>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</si>
  <si>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</si>
  <si>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</si>
  <si>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</si>
  <si>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</si>
  <si>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</si>
  <si>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</si>
  <si>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</si>
  <si>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</si>
  <si>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</si>
  <si>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</si>
  <si>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</si>
  <si>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</si>
  <si>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</si>
  <si>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</si>
  <si>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</si>
  <si>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</si>
  <si>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</si>
  <si>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</si>
  <si>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</si>
  <si>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</si>
  <si>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</si>
  <si>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</si>
  <si>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</si>
  <si>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</si>
  <si>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</si>
  <si>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</si>
  <si>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</si>
  <si>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</si>
  <si>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</si>
  <si>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</si>
  <si>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</si>
  <si>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</si>
  <si>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</si>
  <si>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</si>
  <si>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</si>
  <si>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</si>
  <si>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</si>
  <si>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</si>
  <si>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</si>
  <si>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</si>
  <si>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</si>
  <si>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</si>
  <si>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</si>
  <si>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</si>
  <si>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</si>
  <si>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</si>
  <si>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</si>
  <si>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</si>
  <si>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</si>
  <si>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</si>
  <si>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</si>
  <si>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</si>
  <si>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</si>
  <si>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</si>
  <si>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</si>
  <si>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</si>
  <si>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</si>
  <si>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</si>
  <si>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</si>
  <si>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</si>
  <si>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</si>
  <si>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</si>
  <si>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</si>
  <si>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</si>
  <si>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</si>
  <si>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</si>
  <si>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</si>
  <si>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</si>
  <si>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</si>
  <si>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</si>
  <si>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</si>
  <si>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</si>
  <si>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</si>
  <si>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</si>
  <si>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</si>
  <si>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</si>
  <si>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</si>
  <si>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</si>
  <si>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</si>
  <si>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</si>
  <si>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</si>
  <si>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</si>
  <si>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</si>
  <si>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</si>
  <si>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</si>
  <si>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</si>
  <si>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</si>
  <si>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</si>
  <si>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</si>
  <si>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</si>
  <si>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</si>
  <si>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</si>
  <si>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</si>
  <si>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</si>
  <si>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</si>
  <si>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</si>
  <si>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</si>
  <si>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</si>
  <si>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</si>
  <si>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</si>
  <si>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</si>
  <si>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</si>
  <si>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</si>
  <si>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</si>
  <si>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</si>
  <si>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</si>
  <si>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</si>
  <si>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</si>
  <si>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</si>
  <si>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</si>
  <si>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</si>
  <si>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</si>
  <si>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</si>
  <si>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</si>
  <si>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</si>
  <si>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</si>
  <si>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</si>
  <si>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</si>
  <si>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</si>
  <si>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</si>
  <si>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</si>
  <si>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</si>
  <si>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</si>
  <si>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</si>
  <si>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</si>
  <si>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</si>
  <si>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</si>
  <si>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</si>
  <si>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</si>
  <si>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</si>
  <si>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</si>
  <si>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</si>
  <si>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</si>
  <si>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</si>
  <si>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</si>
  <si>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</si>
  <si>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</si>
  <si>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</si>
  <si>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</si>
  <si>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</si>
  <si>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</si>
  <si>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</si>
  <si>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</si>
  <si>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</si>
  <si>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</si>
  <si>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</si>
  <si>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</si>
  <si>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</si>
  <si>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</si>
  <si>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</si>
  <si>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</si>
  <si>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</si>
  <si>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</si>
  <si>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</si>
  <si>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</si>
  <si>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</si>
  <si>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</si>
  <si>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</si>
  <si>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</si>
  <si>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</si>
  <si>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</si>
  <si>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</si>
  <si>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</si>
  <si>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</si>
  <si>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</si>
  <si>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</si>
  <si>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</si>
  <si>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</si>
  <si>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</si>
  <si>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</si>
  <si>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</si>
  <si>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</si>
  <si>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</si>
  <si>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</si>
  <si>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</si>
  <si>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</si>
  <si>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</si>
  <si>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</si>
  <si>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</si>
  <si>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</si>
  <si>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</si>
  <si>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</si>
  <si>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</si>
  <si>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</si>
  <si>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</si>
  <si>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</si>
  <si>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</si>
  <si>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</si>
  <si>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</si>
  <si>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</si>
  <si>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</si>
  <si>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</si>
  <si>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</si>
  <si>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</si>
  <si>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</si>
  <si>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</si>
  <si>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</si>
  <si>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</si>
  <si>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</si>
  <si>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</si>
  <si>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</si>
  <si>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</si>
  <si>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</si>
  <si>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</si>
  <si>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</si>
  <si>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</si>
  <si>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</si>
  <si>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</si>
  <si>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</si>
  <si>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</si>
  <si>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</si>
  <si>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</si>
  <si>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</si>
  <si>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</si>
  <si>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</si>
  <si>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</si>
  <si>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</si>
  <si>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</si>
  <si>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</si>
  <si>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</si>
  <si>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</si>
  <si>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</si>
  <si>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</si>
  <si>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</si>
  <si>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</si>
  <si>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</si>
  <si>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</si>
  <si>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</si>
  <si>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</si>
  <si>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</si>
  <si>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</si>
  <si>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</si>
  <si>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</si>
  <si>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</si>
  <si>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</si>
  <si>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</si>
  <si>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</si>
  <si>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</si>
  <si>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</si>
  <si>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</si>
  <si>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</si>
  <si>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</si>
  <si>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</si>
  <si>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</si>
  <si>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</si>
  <si>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</si>
  <si>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</si>
  <si>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</si>
  <si>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</si>
  <si>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</si>
  <si>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</si>
  <si>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</si>
  <si>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</si>
  <si>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</si>
  <si>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</si>
  <si>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</si>
  <si>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</si>
  <si>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</si>
  <si>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</si>
  <si>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</si>
  <si>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</si>
  <si>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</si>
  <si>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</si>
  <si>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</si>
  <si>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</si>
  <si>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</si>
  <si>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</si>
  <si>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</si>
  <si>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</si>
  <si>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</si>
  <si>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</si>
  <si>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</si>
  <si>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</si>
  <si>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</si>
  <si>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</si>
  <si>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</si>
  <si>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</si>
  <si>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</si>
  <si>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</si>
  <si>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</si>
  <si>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</si>
  <si>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</si>
  <si>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</si>
  <si>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</si>
  <si>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</si>
  <si>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</si>
  <si>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</si>
  <si>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</si>
  <si>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</si>
  <si>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</si>
  <si>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</si>
  <si>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</si>
  <si>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</si>
  <si>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</si>
  <si>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</si>
  <si>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</si>
  <si>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</si>
  <si>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</si>
  <si>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</si>
  <si>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</si>
  <si>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</si>
  <si>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</si>
  <si>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</si>
  <si>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</si>
  <si>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</si>
  <si>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</si>
  <si>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</si>
  <si>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</si>
  <si>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</si>
  <si>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</si>
  <si>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</si>
  <si>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</si>
  <si>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</si>
  <si>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</si>
  <si>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</si>
  <si>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</si>
  <si>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</si>
  <si>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</si>
  <si>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</si>
  <si>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</si>
  <si>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</si>
  <si>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</si>
  <si>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</si>
  <si>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</si>
  <si>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</si>
  <si>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</si>
  <si>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</si>
  <si>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</si>
  <si>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</si>
  <si>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</si>
  <si>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</si>
  <si>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</si>
  <si>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</si>
  <si>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</si>
  <si>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</si>
  <si>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</si>
  <si>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</si>
  <si>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</si>
  <si>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</si>
  <si>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</si>
  <si>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</si>
  <si>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</si>
  <si>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</si>
  <si>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</si>
  <si>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</si>
  <si>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</si>
  <si>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</si>
  <si>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</si>
  <si>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</si>
  <si>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</si>
  <si>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</si>
  <si>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</si>
  <si>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</si>
  <si>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</si>
  <si>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</si>
  <si>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</si>
  <si>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</si>
  <si>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</si>
  <si>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</si>
  <si>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</si>
  <si>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</si>
  <si>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</si>
  <si>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</si>
  <si>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</si>
  <si>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</si>
  <si>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</si>
  <si>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</si>
  <si>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</si>
  <si>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</si>
  <si>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</si>
  <si>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</si>
  <si>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</si>
  <si>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</si>
  <si>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</si>
  <si>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</si>
  <si>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</si>
  <si>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</si>
  <si>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</si>
  <si>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</si>
  <si>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</si>
  <si>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</si>
  <si>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</si>
  <si>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</si>
  <si>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</si>
  <si>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</si>
  <si>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</si>
  <si>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</si>
  <si>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</si>
  <si>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</si>
  <si>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</si>
  <si>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</si>
  <si>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</si>
  <si>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</si>
  <si>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</si>
  <si>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</si>
  <si>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</si>
  <si>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</si>
  <si>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</si>
  <si>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</si>
  <si>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</si>
  <si>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</si>
  <si>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</si>
  <si>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</si>
  <si>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</si>
  <si>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</si>
  <si>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</si>
  <si>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</si>
  <si>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</si>
  <si>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</si>
  <si>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</si>
  <si>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</si>
  <si>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</si>
  <si>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</si>
  <si>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</si>
  <si>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</si>
  <si>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</si>
  <si>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</si>
  <si>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</si>
  <si>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</si>
  <si>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</si>
  <si>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</si>
  <si>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</si>
  <si>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</si>
  <si>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</si>
  <si>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</si>
  <si>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</si>
  <si>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</si>
  <si>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</si>
  <si>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</si>
  <si>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</si>
  <si>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</si>
  <si>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</si>
  <si>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</si>
  <si>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</si>
  <si>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</si>
  <si>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</si>
  <si>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</si>
  <si>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</si>
  <si>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</si>
  <si>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</si>
  <si>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</si>
  <si>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</si>
  <si>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</si>
  <si>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</si>
  <si>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</si>
  <si>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</si>
  <si>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</si>
  <si>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</si>
  <si>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</si>
  <si>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</si>
  <si>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</si>
  <si>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</si>
  <si>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</si>
  <si>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</si>
  <si>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</si>
  <si>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</si>
  <si>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</si>
  <si>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</si>
  <si>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</si>
  <si>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</si>
  <si>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</si>
  <si>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</si>
  <si>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</si>
  <si>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</si>
  <si>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</si>
  <si>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</si>
  <si>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</si>
  <si>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</si>
  <si>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</si>
  <si>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</si>
  <si>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</si>
  <si>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</si>
  <si>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</si>
  <si>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</si>
  <si>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</si>
  <si>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</si>
  <si>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</si>
  <si>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</si>
  <si>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</si>
  <si>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</si>
  <si>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</si>
  <si>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</si>
  <si>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</si>
  <si>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</si>
  <si>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</si>
  <si>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</si>
  <si>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</si>
  <si>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</si>
  <si>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</si>
  <si>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</si>
  <si>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</si>
  <si>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</si>
  <si>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</si>
  <si>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</si>
  <si>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</si>
  <si>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</si>
  <si>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</si>
  <si>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</si>
  <si>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</si>
  <si>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</si>
  <si>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</si>
  <si>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</si>
  <si>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</si>
  <si>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</si>
  <si>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</si>
  <si>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</si>
  <si>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</si>
  <si>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</si>
  <si>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</si>
  <si>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</si>
  <si>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</si>
  <si>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</si>
  <si>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</si>
  <si>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</si>
  <si>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</si>
  <si>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</si>
  <si>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</si>
  <si>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</si>
  <si>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</si>
  <si>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</si>
  <si>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</si>
  <si>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</si>
  <si>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</si>
  <si>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</si>
  <si>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</si>
  <si>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</si>
  <si>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</si>
  <si>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</si>
  <si>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</si>
  <si>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</si>
  <si>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</si>
  <si>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</si>
  <si>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</si>
  <si>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</si>
  <si>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</si>
  <si>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</si>
  <si>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</si>
  <si>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</si>
  <si>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</si>
  <si>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</si>
  <si>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</si>
  <si>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</si>
  <si>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</si>
  <si>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</si>
  <si>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</si>
  <si>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</si>
  <si>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</si>
  <si>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</si>
  <si>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</si>
  <si>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</si>
  <si>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</si>
  <si>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</si>
  <si>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</si>
  <si>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</si>
  <si>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</si>
  <si>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</si>
  <si>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</si>
  <si>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</si>
  <si>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</si>
  <si>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</si>
  <si>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</si>
  <si>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</si>
  <si>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</si>
  <si>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</si>
  <si>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</si>
  <si>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</si>
  <si>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</si>
  <si>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</si>
  <si>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</si>
  <si>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</si>
  <si>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</si>
  <si>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</si>
  <si>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</si>
  <si>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</si>
  <si>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</si>
  <si>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</si>
  <si>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</si>
  <si>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</si>
  <si>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</si>
  <si>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</si>
  <si>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</si>
  <si>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</si>
  <si>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</si>
  <si>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</si>
  <si>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</si>
  <si>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</si>
  <si>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</si>
  <si>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</si>
  <si>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</si>
  <si>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</si>
  <si>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</si>
  <si>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</si>
  <si>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</si>
  <si>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</si>
  <si>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</si>
  <si>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</si>
  <si>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</si>
  <si>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</si>
  <si>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</si>
  <si>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</si>
  <si>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</si>
  <si>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</si>
  <si>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</si>
  <si>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</si>
  <si>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</si>
  <si>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</si>
  <si>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</si>
  <si>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</si>
  <si>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</si>
  <si>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</si>
  <si>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</si>
  <si>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</si>
  <si>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</si>
  <si>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</si>
  <si>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</si>
  <si>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</si>
  <si>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</si>
  <si>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</si>
  <si>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</si>
  <si>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</si>
  <si>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</si>
  <si>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</si>
  <si>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</si>
  <si>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</si>
  <si>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</si>
  <si>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</si>
  <si>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</si>
  <si>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</si>
  <si>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</si>
  <si>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</si>
  <si>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</si>
  <si>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</si>
  <si>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</si>
  <si>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</si>
  <si>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</si>
  <si>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</si>
  <si>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</si>
  <si>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</si>
  <si>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</si>
  <si>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</si>
  <si>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</si>
  <si>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</si>
  <si>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</si>
  <si>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</si>
  <si>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</si>
  <si>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</si>
  <si>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</si>
  <si>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</si>
  <si>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</si>
  <si>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</si>
  <si>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</si>
  <si>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</si>
  <si>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</si>
  <si>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</si>
  <si>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</si>
  <si>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</si>
  <si>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</si>
  <si>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</si>
  <si>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</si>
  <si>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</si>
  <si>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</si>
  <si>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</si>
  <si>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</si>
  <si>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</si>
  <si>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</si>
  <si>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</si>
  <si>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</si>
  <si>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</si>
  <si>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</si>
  <si>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</si>
  <si>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</si>
  <si>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</si>
  <si>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</si>
  <si>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</si>
  <si>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</si>
  <si>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</si>
  <si>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</si>
  <si>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</si>
  <si>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</si>
  <si>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</si>
  <si>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</si>
  <si>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</si>
  <si>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</si>
  <si>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</si>
  <si>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</si>
  <si>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</si>
  <si>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</si>
  <si>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</si>
  <si>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</si>
  <si>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</si>
  <si>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</si>
  <si>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</si>
  <si>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</si>
  <si>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</si>
  <si>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</si>
  <si>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</si>
  <si>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</si>
  <si>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</si>
  <si>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</si>
  <si>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</si>
  <si>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</si>
  <si>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</si>
  <si>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</si>
  <si>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</si>
  <si>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</si>
  <si>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</si>
  <si>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</si>
  <si>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</si>
  <si>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</si>
  <si>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</si>
  <si>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</si>
  <si>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</si>
  <si>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</si>
  <si>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</si>
  <si>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</si>
  <si>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</si>
  <si>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</si>
  <si>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</si>
  <si>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</si>
  <si>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</si>
  <si>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</si>
  <si>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</si>
  <si>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</si>
  <si>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</si>
  <si>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</si>
  <si>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</si>
  <si>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</si>
  <si>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</si>
  <si>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</si>
  <si>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</si>
  <si>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</si>
  <si>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</si>
  <si>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</si>
  <si>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</si>
  <si>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</si>
  <si>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</si>
  <si>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</si>
  <si>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</si>
  <si>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</si>
  <si>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</si>
  <si>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</si>
  <si>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</si>
  <si>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</si>
  <si>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</si>
  <si>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</si>
  <si>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</si>
  <si>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</si>
  <si>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</si>
  <si>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</si>
  <si>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</si>
  <si>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</si>
  <si>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</si>
  <si>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</si>
  <si>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</si>
  <si>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</si>
  <si>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</si>
  <si>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</si>
  <si>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</si>
  <si>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</si>
  <si>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</si>
  <si>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</si>
  <si>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</si>
  <si>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</si>
  <si>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</si>
  <si>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</si>
  <si>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</si>
  <si>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</si>
  <si>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</si>
  <si>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</si>
  <si>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</si>
  <si>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</si>
  <si>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</si>
  <si>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</si>
  <si>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</si>
  <si>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</si>
  <si>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</si>
  <si>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</si>
  <si>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</si>
  <si>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</si>
  <si>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</si>
  <si>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</si>
  <si>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</si>
  <si>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</si>
  <si>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</si>
  <si>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</si>
  <si>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</si>
  <si>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</si>
  <si>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</si>
  <si>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</si>
  <si>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</si>
  <si>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</si>
  <si>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</si>
  <si>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</si>
  <si>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</si>
  <si>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</si>
  <si>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</si>
  <si>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</si>
  <si>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</si>
  <si>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</si>
  <si>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</si>
  <si>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</si>
  <si>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</si>
  <si>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</si>
  <si>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</si>
  <si>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</si>
  <si>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</si>
  <si>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</si>
  <si>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</si>
  <si>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</si>
  <si>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</si>
  <si>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</si>
  <si>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</si>
  <si>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</si>
  <si>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</si>
  <si>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</si>
  <si>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</si>
  <si>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</si>
  <si>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</si>
  <si>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</si>
  <si>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</si>
  <si>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</si>
  <si>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</si>
  <si>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</si>
  <si>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</si>
  <si>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</si>
  <si>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</si>
  <si>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</si>
  <si>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</si>
  <si>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</si>
  <si>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</si>
  <si>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</si>
  <si>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</si>
  <si>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</si>
  <si>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</si>
  <si>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</si>
  <si>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</si>
  <si>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</si>
  <si>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</si>
  <si>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</si>
  <si>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</si>
  <si>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</si>
  <si>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</si>
  <si>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</si>
  <si>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</si>
  <si>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</si>
  <si>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</si>
  <si>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</si>
  <si>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</si>
  <si>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</si>
  <si>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</si>
  <si>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</si>
  <si>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</si>
  <si>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</si>
  <si>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</si>
  <si>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</si>
  <si>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</si>
  <si>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</si>
  <si>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</si>
  <si>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</si>
  <si>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</si>
  <si>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</si>
  <si>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</si>
  <si>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</si>
  <si>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</si>
  <si>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</si>
  <si>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</si>
  <si>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</si>
  <si>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</si>
  <si>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</si>
  <si>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</si>
  <si>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</si>
  <si>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</si>
  <si>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</si>
  <si>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</si>
  <si>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</si>
  <si>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</si>
  <si>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</si>
  <si>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</si>
  <si>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</si>
  <si>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</si>
  <si>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</si>
  <si>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</si>
  <si>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</si>
  <si>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</si>
  <si>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</si>
  <si>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</si>
  <si>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</si>
  <si>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</si>
  <si>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</si>
  <si>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</si>
  <si>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</si>
  <si>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</si>
  <si>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</si>
  <si>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</si>
  <si>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</si>
  <si>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</si>
  <si>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</si>
  <si>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</si>
  <si>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</si>
  <si>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</si>
  <si>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</si>
  <si>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</si>
  <si>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</si>
  <si>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</si>
  <si>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</si>
  <si>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</si>
  <si>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</si>
  <si>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</si>
  <si>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</si>
  <si>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</si>
  <si>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</si>
  <si>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</si>
  <si>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</si>
  <si>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</si>
  <si>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</si>
  <si>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</si>
  <si>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</si>
  <si>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</si>
  <si>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</si>
  <si>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</si>
  <si>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</si>
  <si>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</si>
  <si>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</si>
  <si>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</si>
  <si>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</si>
  <si>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</si>
  <si>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</si>
  <si>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</si>
  <si>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</si>
  <si>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</si>
  <si>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</si>
  <si>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</si>
  <si>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</si>
  <si>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</si>
  <si>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</si>
  <si>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</si>
  <si>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</si>
  <si>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</si>
  <si>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</si>
  <si>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</si>
  <si>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</si>
  <si>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</si>
  <si>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</si>
  <si>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</si>
  <si>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</si>
  <si>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</si>
  <si>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</si>
  <si>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</si>
  <si>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</si>
  <si>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</si>
  <si>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</si>
  <si>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</si>
  <si>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</si>
  <si>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</si>
  <si>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</si>
  <si>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</si>
  <si>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</si>
  <si>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</si>
  <si>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</si>
  <si>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</si>
  <si>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</si>
  <si>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</si>
  <si>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</si>
  <si>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</si>
  <si>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</si>
  <si>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</si>
  <si>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</si>
  <si>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</si>
  <si>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</si>
  <si>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</si>
  <si>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</si>
  <si>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</si>
  <si>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</si>
  <si>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</si>
  <si>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</si>
  <si>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</si>
  <si>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</si>
  <si>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</si>
  <si>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</si>
  <si>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</si>
  <si>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</si>
  <si>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</si>
  <si>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</si>
  <si>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</si>
  <si>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</si>
  <si>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</si>
  <si>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</si>
  <si>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</si>
  <si>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</si>
  <si>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</si>
  <si>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</si>
  <si>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</si>
  <si>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</si>
  <si>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</si>
  <si>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</si>
  <si>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</si>
  <si>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</si>
  <si>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</si>
  <si>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</si>
  <si>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</si>
  <si>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</si>
  <si>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</si>
  <si>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</si>
  <si>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</si>
  <si>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</si>
  <si>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</si>
  <si>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</si>
  <si>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</si>
  <si>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</si>
  <si>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</si>
  <si>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</si>
  <si>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</si>
  <si>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</si>
  <si>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</si>
  <si>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</si>
  <si>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</si>
  <si>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</si>
  <si>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</si>
  <si>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</si>
  <si>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</si>
  <si>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</si>
  <si>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</si>
  <si>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</si>
  <si>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</si>
  <si>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</si>
  <si>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</si>
  <si>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</si>
  <si>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</si>
  <si>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</si>
  <si>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</si>
  <si>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</si>
  <si>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</si>
  <si>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</si>
  <si>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</si>
  <si>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</si>
  <si>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</si>
  <si>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</si>
  <si>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</si>
  <si>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</si>
  <si>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</si>
  <si>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</si>
  <si>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</si>
  <si>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</si>
  <si>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</si>
  <si>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</si>
  <si>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</si>
  <si>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</si>
  <si>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</si>
  <si>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</si>
  <si>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</si>
  <si>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</si>
  <si>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</si>
  <si>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</si>
  <si>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</si>
  <si>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</si>
  <si>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</si>
  <si>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</si>
  <si>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</si>
  <si>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</si>
  <si>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</si>
  <si>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</si>
  <si>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</si>
  <si>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</si>
  <si>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</si>
  <si>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</si>
  <si>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</si>
  <si>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</si>
  <si>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</si>
  <si>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</si>
  <si>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</si>
  <si>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</si>
  <si>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</si>
  <si>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</si>
  <si>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</si>
  <si>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</si>
  <si>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</si>
  <si>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</si>
  <si>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</si>
  <si>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</si>
  <si>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</si>
  <si>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</si>
  <si>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</si>
  <si>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</si>
  <si>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</si>
  <si>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</si>
  <si>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</si>
  <si>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</si>
  <si>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</si>
  <si>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</si>
  <si>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</si>
  <si>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</si>
  <si>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</si>
  <si>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</si>
  <si>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</si>
  <si>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</si>
  <si>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</si>
  <si>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</si>
  <si>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</si>
  <si>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</si>
  <si>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</si>
  <si>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</si>
  <si>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</si>
  <si>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</si>
  <si>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</si>
  <si>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</si>
  <si>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</si>
  <si>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</si>
  <si>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</si>
  <si>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</si>
  <si>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</si>
  <si>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</si>
  <si>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</si>
  <si>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</si>
  <si>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</si>
  <si>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</si>
  <si>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</si>
  <si>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</si>
  <si>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</si>
  <si>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</si>
  <si>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</si>
  <si>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</si>
  <si>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</si>
  <si>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</si>
  <si>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</si>
  <si>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</si>
  <si>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</si>
  <si>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</si>
  <si>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</si>
  <si>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</si>
  <si>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</si>
  <si>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</si>
  <si>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</si>
  <si>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</si>
  <si>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</si>
  <si>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</si>
  <si>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</si>
  <si>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</si>
  <si>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</si>
  <si>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</si>
  <si>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</si>
  <si>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</si>
  <si>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</si>
  <si>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</si>
  <si>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</si>
  <si>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</si>
  <si>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</si>
  <si>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</si>
  <si>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</si>
  <si>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</si>
  <si>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</si>
  <si>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</si>
  <si>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</si>
  <si>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</si>
  <si>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</si>
  <si>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</si>
  <si>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</si>
  <si>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</si>
  <si>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</si>
  <si>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</si>
  <si>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</si>
  <si>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</si>
  <si>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</si>
  <si>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</si>
  <si>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</si>
  <si>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</si>
  <si>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</si>
  <si>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</si>
  <si>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</si>
  <si>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</si>
  <si>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</si>
  <si>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</si>
  <si>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</si>
  <si>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</si>
  <si>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</si>
  <si>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</si>
  <si>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</si>
  <si>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</si>
  <si>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</si>
  <si>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</si>
  <si>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</si>
  <si>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</si>
  <si>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</si>
  <si>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</si>
  <si>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</si>
  <si>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</si>
  <si>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</si>
  <si>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</si>
  <si>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</si>
  <si>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</si>
  <si>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</si>
  <si>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</si>
  <si>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</si>
  <si>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</si>
  <si>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</si>
  <si>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</si>
  <si>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</si>
  <si>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</si>
  <si>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</si>
  <si>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</si>
  <si>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</si>
  <si>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</si>
  <si>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</si>
  <si>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</si>
  <si>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</si>
  <si>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</si>
  <si>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</si>
  <si>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</si>
  <si>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</si>
  <si>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</si>
  <si>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</si>
  <si>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</si>
  <si>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</si>
  <si>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</si>
  <si>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</si>
  <si>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</si>
  <si>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</si>
  <si>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</si>
  <si>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</si>
  <si>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</si>
  <si>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</si>
  <si>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</si>
  <si>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</si>
  <si>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</si>
  <si>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</si>
  <si>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</si>
  <si>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</si>
  <si>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</si>
  <si>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</si>
  <si>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</si>
  <si>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</si>
  <si>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</si>
  <si>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</si>
  <si>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</si>
  <si>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</si>
  <si>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</si>
  <si>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</si>
  <si>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</si>
  <si>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</si>
  <si>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</si>
  <si>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</si>
  <si>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</si>
  <si>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</si>
  <si>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</si>
  <si>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</si>
  <si>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</si>
  <si>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</si>
  <si>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</si>
  <si>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</si>
  <si>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</si>
  <si>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</si>
  <si>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</si>
  <si>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</si>
  <si>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</si>
  <si>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</si>
  <si>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</si>
  <si>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</si>
  <si>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</si>
  <si>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</si>
  <si>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</si>
  <si>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</si>
  <si>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</si>
  <si>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</si>
  <si>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</si>
  <si>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</si>
  <si>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</si>
  <si>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</si>
  <si>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</si>
  <si>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</si>
  <si>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</si>
  <si>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</si>
  <si>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</si>
  <si>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</si>
  <si>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</si>
  <si>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</si>
  <si>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</si>
  <si>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</si>
  <si>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</si>
  <si>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</si>
  <si>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</si>
  <si>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</si>
  <si>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</si>
  <si>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</si>
  <si>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</si>
  <si>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</si>
  <si>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</si>
  <si>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</si>
  <si>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</si>
  <si>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</si>
  <si>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</si>
  <si>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</si>
  <si>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</si>
  <si>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</si>
  <si>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</si>
  <si>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</si>
  <si>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</si>
  <si>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</si>
  <si>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</si>
  <si>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</si>
  <si>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</si>
  <si>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</si>
  <si>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</si>
  <si>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</si>
  <si>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</si>
  <si>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</si>
  <si>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</si>
  <si>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</si>
  <si>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</si>
  <si>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</si>
  <si>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</si>
  <si>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</si>
  <si>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</si>
  <si>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</si>
  <si>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</si>
  <si>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</si>
  <si>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</si>
  <si>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</si>
  <si>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</si>
  <si>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</si>
  <si>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</si>
  <si>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</si>
  <si>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</si>
  <si>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</si>
  <si>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</si>
  <si>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</si>
  <si>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</si>
  <si>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</si>
  <si>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</si>
  <si>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</si>
  <si>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</si>
  <si>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</si>
  <si>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</si>
  <si>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</si>
  <si>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</si>
  <si>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</si>
  <si>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</si>
  <si>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</si>
  <si>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</si>
  <si>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</si>
  <si>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</si>
  <si>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</si>
  <si>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</si>
  <si>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</si>
  <si>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</si>
  <si>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</si>
  <si>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</si>
  <si>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</si>
  <si>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</si>
  <si>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</si>
  <si>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</si>
  <si>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</si>
  <si>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</si>
  <si>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</si>
  <si>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</si>
  <si>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</si>
  <si>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</si>
  <si>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</si>
  <si>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</si>
  <si>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</si>
  <si>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</si>
  <si>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</si>
  <si>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</si>
  <si>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</si>
  <si>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</si>
  <si>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</si>
  <si>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</si>
  <si>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</si>
  <si>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</si>
  <si>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</si>
  <si>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</si>
  <si>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</si>
  <si>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</si>
  <si>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</si>
  <si>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</si>
  <si>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</si>
  <si>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</si>
  <si>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</si>
  <si>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</si>
  <si>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</si>
  <si>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</si>
  <si>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</si>
  <si>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</si>
  <si>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</si>
  <si>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</si>
  <si>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</si>
  <si>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</si>
  <si>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</si>
  <si>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</si>
  <si>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</si>
  <si>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</si>
  <si>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</si>
  <si>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</si>
  <si>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</si>
  <si>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</si>
  <si>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</si>
  <si>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</si>
  <si>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</si>
  <si>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</si>
  <si>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</si>
  <si>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</si>
  <si>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</si>
  <si>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</si>
  <si>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</si>
  <si>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</si>
  <si>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</si>
  <si>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</si>
  <si>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</si>
  <si>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</si>
  <si>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</si>
  <si>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</si>
  <si>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</si>
  <si>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</si>
  <si>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</si>
  <si>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</si>
  <si>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</si>
  <si>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</si>
  <si>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</si>
  <si>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</si>
  <si>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</si>
  <si>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</si>
  <si>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</si>
  <si>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</si>
  <si>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</si>
  <si>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</si>
  <si>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</si>
  <si>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</si>
  <si>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</si>
  <si>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</si>
  <si>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</si>
  <si>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</si>
  <si>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</si>
  <si>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</si>
  <si>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</si>
  <si>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</si>
  <si>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</si>
  <si>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</si>
  <si>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</si>
  <si>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</si>
  <si>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</si>
  <si>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</si>
  <si>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</si>
  <si>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</si>
  <si>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</si>
  <si>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</si>
  <si>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</si>
  <si>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</si>
  <si>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</si>
  <si>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</si>
  <si>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</si>
  <si>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</si>
  <si>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</si>
  <si>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</si>
  <si>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</si>
  <si>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</si>
  <si>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</si>
  <si>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</si>
  <si>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</si>
  <si>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</si>
  <si>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</si>
  <si>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</si>
  <si>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</si>
  <si>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</si>
  <si>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</si>
  <si>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</si>
  <si>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</si>
  <si>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</si>
  <si>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</si>
  <si>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</si>
  <si>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</si>
  <si>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</si>
  <si>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</si>
  <si>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</si>
  <si>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</si>
  <si>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</si>
  <si>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</si>
  <si>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</si>
  <si>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</si>
  <si>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</si>
  <si>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</si>
  <si>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</si>
  <si>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</si>
  <si>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</si>
  <si>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</si>
  <si>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</si>
  <si>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</si>
  <si>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</si>
  <si>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</si>
  <si>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</si>
  <si>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</si>
  <si>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</si>
  <si>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</si>
  <si>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</si>
  <si>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</si>
  <si>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</si>
  <si>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</si>
  <si>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</si>
  <si>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</si>
  <si>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</si>
  <si>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</si>
  <si>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</si>
  <si>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</si>
  <si>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</si>
  <si>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</si>
  <si>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</si>
  <si>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</si>
  <si>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</si>
  <si>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</si>
  <si>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</si>
  <si>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</si>
  <si>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</si>
  <si>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</si>
  <si>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</si>
  <si>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</si>
  <si>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</si>
  <si>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</si>
  <si>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</si>
  <si>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</si>
  <si>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</si>
  <si>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</si>
  <si>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</si>
  <si>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</si>
  <si>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</si>
  <si>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</si>
  <si>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</si>
  <si>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</si>
  <si>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</si>
  <si>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</si>
  <si>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</si>
  <si>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</si>
  <si>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</si>
  <si>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</si>
  <si>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</si>
  <si>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</si>
  <si>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</si>
  <si>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</si>
  <si>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</si>
  <si>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</si>
  <si>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</si>
  <si>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</si>
  <si>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</si>
  <si>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</si>
  <si>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</si>
  <si>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</si>
  <si>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</si>
  <si>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</si>
  <si>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</si>
  <si>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</si>
  <si>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</si>
  <si>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</si>
  <si>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</si>
  <si>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</si>
  <si>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</si>
  <si>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</si>
  <si>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</si>
  <si>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</si>
  <si>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</si>
  <si>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</si>
  <si>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</si>
  <si>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</si>
  <si>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</si>
  <si>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</si>
  <si>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</si>
  <si>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</si>
  <si>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</si>
  <si>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</si>
  <si>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</si>
  <si>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</si>
  <si>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</si>
  <si>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</si>
  <si>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</si>
  <si>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</si>
  <si>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</si>
  <si>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</si>
  <si>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</si>
  <si>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</si>
  <si>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</si>
  <si>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</si>
  <si>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</si>
  <si>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</si>
  <si>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</si>
  <si>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</si>
  <si>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</si>
  <si>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</si>
  <si>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</si>
  <si>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</si>
  <si>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</si>
  <si>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</si>
  <si>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</si>
  <si>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</si>
  <si>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</si>
  <si>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</si>
  <si>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</si>
  <si>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</si>
  <si>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</si>
  <si>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</si>
  <si>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</si>
  <si>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</si>
  <si>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</si>
  <si>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</si>
  <si>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</si>
  <si>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</si>
  <si>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</si>
  <si>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</si>
  <si>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</si>
  <si>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</si>
  <si>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</si>
  <si>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</si>
  <si>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</si>
  <si>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</si>
  <si>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</si>
  <si>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</si>
  <si>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</si>
  <si>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</si>
  <si>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</si>
  <si>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</si>
  <si>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</si>
  <si>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</si>
  <si>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</si>
  <si>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</si>
  <si>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</si>
  <si>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</si>
  <si>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</si>
  <si>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</si>
  <si>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</si>
  <si>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</si>
  <si>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</si>
  <si>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</si>
  <si>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</si>
  <si>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</si>
  <si>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</si>
  <si>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</si>
  <si>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</si>
  <si>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</si>
  <si>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</si>
  <si>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</si>
  <si>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</si>
  <si>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</si>
  <si>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</si>
  <si>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</si>
  <si>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</si>
  <si>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</si>
  <si>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</si>
  <si>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</si>
  <si>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</si>
  <si>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</si>
  <si>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</si>
  <si>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</si>
  <si>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</si>
  <si>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</si>
  <si>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</si>
  <si>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</si>
  <si>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</si>
  <si>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</si>
  <si>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</si>
  <si>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</si>
  <si>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</si>
  <si>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</si>
  <si>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</si>
  <si>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</si>
  <si>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</si>
  <si>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</si>
  <si>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</si>
  <si>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</si>
  <si>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</si>
  <si>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</si>
  <si>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</si>
  <si>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</si>
  <si>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</si>
  <si>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</si>
  <si>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</si>
  <si>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</si>
  <si>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</si>
  <si>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</si>
  <si>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</si>
  <si>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</si>
  <si>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</si>
  <si>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</si>
  <si>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</si>
  <si>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</si>
  <si>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</si>
  <si>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</si>
  <si>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</si>
  <si>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</si>
  <si>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</si>
  <si>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</si>
  <si>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</si>
  <si>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</si>
  <si>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</si>
  <si>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</si>
  <si>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</si>
  <si>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</si>
  <si>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</si>
  <si>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</si>
  <si>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</si>
  <si>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</si>
  <si>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</si>
  <si>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</si>
  <si>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</si>
  <si>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</si>
  <si>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</si>
  <si>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</si>
  <si>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</si>
  <si>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</si>
  <si>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</si>
  <si>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</si>
  <si>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</si>
  <si>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</si>
  <si>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</si>
  <si>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</si>
  <si>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</si>
  <si>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</si>
  <si>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</si>
  <si>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</si>
  <si>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</si>
  <si>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</si>
  <si>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</si>
  <si>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</si>
  <si>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</si>
  <si>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</si>
  <si>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</si>
  <si>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</si>
  <si>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</si>
  <si>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</si>
  <si>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</si>
  <si>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</si>
  <si>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</si>
  <si>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</si>
  <si>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</si>
  <si>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</si>
  <si>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</si>
  <si>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</si>
  <si>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</si>
  <si>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</si>
  <si>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</si>
  <si>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</si>
  <si>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</si>
  <si>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</si>
  <si>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</si>
  <si>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</si>
  <si>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</si>
  <si>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</si>
  <si>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</si>
  <si>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</si>
  <si>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</si>
  <si>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</si>
  <si>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</si>
  <si>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</si>
  <si>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</si>
  <si>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</si>
  <si>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</si>
  <si>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</si>
  <si>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</si>
  <si>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</si>
  <si>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</si>
  <si>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</si>
  <si>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</si>
  <si>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</si>
  <si>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</si>
  <si>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</si>
  <si>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</si>
  <si>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</si>
  <si>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</si>
  <si>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</si>
  <si>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</si>
  <si>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</si>
  <si>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</si>
  <si>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</si>
  <si>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</si>
  <si>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</si>
  <si>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</si>
  <si>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</si>
  <si>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</si>
  <si>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</si>
  <si>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</si>
  <si>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</si>
  <si>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</si>
  <si>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</si>
  <si>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</si>
  <si>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</si>
  <si>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</si>
  <si>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</si>
  <si>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</si>
  <si>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</si>
  <si>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</si>
  <si>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</si>
  <si>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</si>
  <si>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</si>
  <si>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</si>
  <si>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</si>
  <si>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</si>
  <si>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</si>
  <si>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</si>
  <si>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</si>
  <si>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</si>
  <si>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</si>
  <si>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</si>
  <si>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</si>
  <si>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</si>
  <si>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</si>
  <si>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</si>
  <si>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</si>
  <si>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</si>
  <si>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</si>
  <si>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</si>
  <si>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</si>
  <si>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</si>
  <si>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</si>
  <si>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</si>
  <si>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</si>
  <si>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</si>
  <si>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</si>
  <si>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</si>
  <si>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</si>
  <si>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</si>
  <si>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</si>
  <si>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</si>
  <si>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</si>
  <si>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</si>
  <si>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</si>
  <si>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</si>
  <si>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</si>
  <si>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</si>
  <si>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</si>
  <si>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</si>
  <si>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</si>
  <si>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</si>
  <si>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</si>
  <si>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</si>
  <si>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</si>
  <si>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</si>
  <si>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</si>
  <si>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</si>
  <si>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</si>
  <si>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</si>
  <si>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</si>
  <si>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</si>
  <si>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</si>
  <si>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</si>
  <si>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</si>
  <si>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</si>
  <si>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</si>
  <si>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</si>
  <si>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</si>
  <si>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</si>
  <si>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</si>
  <si>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</si>
  <si>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</si>
  <si>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</si>
  <si>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</si>
  <si>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</si>
  <si>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</si>
  <si>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</si>
  <si>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</si>
  <si>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</si>
  <si>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</si>
  <si>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</si>
  <si>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</si>
  <si>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</si>
  <si>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</si>
  <si>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</si>
  <si>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</si>
  <si>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</si>
  <si>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</si>
  <si>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</si>
  <si>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</si>
  <si>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</si>
  <si>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</si>
  <si>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</si>
  <si>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</si>
  <si>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</si>
  <si>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</si>
  <si>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</si>
  <si>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</si>
  <si>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</si>
  <si>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</si>
  <si>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</si>
  <si>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</si>
  <si>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</si>
  <si>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</si>
  <si>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</si>
  <si>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</si>
  <si>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</si>
  <si>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</si>
  <si>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</si>
  <si>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</si>
  <si>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</si>
  <si>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</si>
  <si>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</si>
  <si>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</si>
  <si>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</si>
  <si>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</si>
  <si>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</si>
  <si>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</si>
  <si>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</si>
  <si>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</si>
  <si>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</si>
  <si>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</si>
  <si>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</si>
  <si>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</si>
  <si>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</si>
  <si>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</si>
  <si>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</si>
  <si>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</si>
  <si>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</si>
  <si>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</si>
  <si>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</si>
  <si>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</si>
  <si>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</si>
  <si>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</si>
  <si>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</si>
  <si>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</si>
  <si>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</si>
  <si>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</si>
  <si>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</si>
  <si>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</si>
  <si>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</si>
  <si>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</si>
  <si>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</si>
  <si>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</si>
  <si>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</si>
  <si>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</si>
  <si>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</si>
  <si>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</si>
  <si>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</si>
  <si>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</si>
  <si>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</si>
  <si>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</si>
  <si>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</si>
  <si>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</si>
  <si>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</si>
  <si>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</si>
  <si>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</si>
  <si>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</si>
  <si>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</si>
  <si>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</si>
  <si>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</si>
  <si>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</si>
  <si>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</si>
  <si>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</si>
  <si>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</si>
  <si>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</si>
  <si>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</si>
  <si>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</si>
  <si>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</si>
  <si>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</si>
  <si>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</si>
  <si>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</si>
  <si>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</si>
  <si>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</si>
  <si>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</si>
  <si>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</si>
  <si>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</si>
  <si>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</si>
  <si>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</si>
  <si>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</si>
  <si>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</si>
  <si>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</si>
  <si>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</si>
  <si>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</si>
  <si>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</si>
  <si>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</si>
  <si>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</si>
  <si>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</si>
  <si>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</si>
  <si>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</si>
  <si>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</si>
  <si>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</si>
  <si>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</si>
  <si>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</si>
  <si>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</si>
  <si>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</si>
  <si>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</si>
  <si>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</si>
  <si>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</si>
  <si>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</si>
  <si>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</si>
  <si>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</si>
  <si>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</si>
  <si>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</si>
  <si>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</si>
  <si>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</si>
  <si>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</si>
  <si>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</si>
  <si>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</si>
  <si>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</si>
  <si>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</si>
  <si>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</si>
  <si>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</si>
  <si>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</si>
  <si>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</si>
  <si>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</si>
  <si>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</si>
  <si>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</si>
  <si>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</si>
  <si>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</si>
  <si>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</si>
  <si>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</si>
  <si>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</si>
  <si>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</si>
  <si>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</si>
  <si>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</si>
  <si>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</si>
  <si>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</si>
  <si>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</si>
  <si>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</si>
  <si>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</si>
  <si>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</si>
  <si>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</si>
  <si>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</si>
  <si>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</si>
  <si>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</si>
  <si>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</si>
  <si>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</si>
  <si>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</si>
  <si>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</si>
  <si>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</si>
  <si>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</si>
  <si>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</si>
  <si>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</si>
  <si>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</si>
  <si>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</si>
  <si>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</si>
  <si>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</si>
  <si>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</si>
  <si>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</si>
  <si>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</si>
  <si>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</si>
  <si>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</si>
  <si>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</si>
  <si>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</si>
  <si>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</si>
  <si>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</si>
  <si>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</si>
  <si>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</si>
  <si>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</si>
  <si>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</si>
  <si>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</si>
  <si>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</si>
  <si>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</si>
  <si>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</si>
  <si>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</si>
  <si>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</si>
  <si>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</si>
  <si>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</si>
  <si>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</si>
  <si>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</si>
  <si>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</si>
  <si>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</si>
  <si>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</si>
  <si>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</si>
  <si>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</si>
  <si>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</si>
  <si>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</si>
  <si>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</si>
  <si>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</si>
  <si>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</si>
  <si>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</si>
  <si>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</si>
  <si>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</si>
  <si>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</si>
  <si>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</si>
  <si>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</si>
  <si>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</si>
  <si>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</si>
  <si>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</si>
  <si>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</si>
  <si>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</si>
  <si>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</si>
  <si>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</si>
  <si>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</si>
  <si>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</si>
  <si>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</si>
  <si>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</si>
  <si>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</si>
  <si>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</si>
  <si>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</si>
  <si>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</si>
  <si>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</si>
  <si>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</si>
  <si>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</si>
  <si>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</si>
  <si>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</si>
  <si>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</si>
  <si>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</si>
  <si>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</si>
  <si>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</si>
  <si>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</si>
  <si>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</si>
  <si>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</si>
  <si>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</si>
  <si>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</si>
  <si>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</si>
  <si>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</si>
  <si>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</si>
  <si>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</si>
  <si>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</si>
  <si>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</si>
  <si>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</si>
  <si>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</si>
  <si>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</si>
  <si>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</si>
  <si>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</si>
  <si>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</si>
  <si>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</si>
  <si>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</si>
  <si>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</si>
  <si>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</si>
  <si>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</si>
  <si>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</si>
  <si>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</si>
  <si>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</si>
  <si>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</si>
  <si>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</si>
  <si>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</si>
  <si>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</si>
  <si>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</si>
  <si>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</si>
  <si>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</si>
  <si>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</si>
  <si>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</si>
  <si>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</si>
  <si>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</si>
  <si>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</si>
  <si>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</si>
  <si>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</si>
  <si>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</si>
  <si>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</si>
  <si>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</si>
  <si>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</si>
  <si>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</si>
  <si>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</si>
  <si>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</si>
  <si>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</si>
  <si>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</si>
  <si>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</si>
  <si>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</si>
  <si>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</si>
  <si>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</si>
  <si>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</si>
  <si>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</si>
  <si>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</si>
  <si>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</si>
  <si>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</si>
  <si>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</si>
  <si>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</si>
  <si>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</si>
  <si>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</si>
  <si>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</si>
  <si>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</si>
  <si>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</si>
  <si>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</si>
  <si>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</si>
  <si>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</si>
  <si>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</si>
  <si>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</si>
  <si>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</si>
  <si>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</si>
  <si>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</si>
  <si>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</si>
  <si>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</si>
  <si>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</si>
  <si>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</si>
  <si>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</si>
  <si>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</si>
  <si>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</si>
  <si>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</si>
  <si>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</si>
  <si>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</si>
  <si>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</si>
  <si>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</si>
  <si>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</si>
  <si>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</si>
  <si>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</si>
  <si>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</si>
  <si>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</si>
  <si>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</si>
  <si>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</si>
  <si>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</si>
  <si>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</si>
  <si>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</si>
  <si>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</si>
  <si>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</si>
  <si>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</si>
  <si>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</si>
  <si>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</si>
  <si>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</si>
  <si>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</si>
  <si>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</si>
  <si>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</si>
  <si>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</si>
  <si>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</si>
  <si>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</si>
  <si>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</si>
  <si>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</si>
  <si>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</si>
  <si>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</si>
  <si>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</si>
  <si>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</si>
  <si>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</si>
  <si>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</si>
  <si>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</si>
  <si>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</si>
  <si>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</si>
  <si>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</si>
  <si>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</si>
  <si>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</si>
  <si>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</si>
  <si>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</si>
  <si>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</si>
  <si>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</si>
  <si>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</si>
  <si>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</si>
  <si>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</si>
  <si>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</si>
  <si>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</si>
  <si>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</si>
  <si>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</si>
  <si>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</si>
  <si>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</si>
  <si>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</si>
  <si>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</si>
  <si>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</si>
  <si>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</si>
  <si>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</si>
  <si>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</si>
  <si>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</si>
  <si>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</si>
  <si>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</si>
  <si>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</si>
  <si>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</si>
  <si>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</si>
  <si>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</si>
  <si>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</si>
  <si>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</si>
  <si>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</si>
  <si>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</si>
  <si>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</si>
  <si>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</si>
  <si>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</si>
  <si>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</si>
  <si>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</si>
  <si>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</si>
  <si>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</si>
  <si>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</si>
  <si>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</si>
  <si>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</si>
  <si>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</si>
  <si>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</si>
  <si>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</si>
  <si>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</si>
  <si>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</si>
  <si>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</si>
  <si>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</si>
  <si>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</si>
  <si>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</si>
  <si>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</si>
  <si>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</si>
  <si>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</si>
  <si>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</si>
  <si>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</si>
  <si>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</si>
  <si>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</si>
  <si>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</si>
  <si>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</si>
  <si>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</si>
  <si>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</si>
  <si>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</si>
  <si>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</si>
  <si>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</si>
  <si>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</si>
  <si>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</si>
  <si>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</si>
  <si>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</si>
  <si>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</si>
  <si>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</si>
  <si>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</si>
  <si>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</si>
  <si>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</si>
  <si>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</si>
  <si>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</si>
  <si>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</si>
  <si>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</si>
  <si>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</si>
  <si>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</si>
  <si>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</si>
  <si>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</si>
  <si>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</si>
  <si>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</si>
  <si>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</si>
  <si>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</si>
  <si>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</si>
  <si>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</si>
  <si>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</si>
  <si>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</si>
  <si>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</si>
  <si>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</si>
  <si>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</si>
  <si>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</si>
  <si>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</si>
  <si>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</si>
  <si>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</si>
  <si>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</si>
  <si>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</si>
  <si>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</si>
  <si>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</si>
  <si>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</si>
  <si>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</si>
  <si>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</si>
  <si>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</si>
  <si>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</si>
  <si>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</si>
  <si>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</si>
  <si>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</si>
  <si>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</si>
  <si>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</si>
  <si>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</si>
  <si>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</si>
  <si>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</si>
  <si>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</si>
  <si>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</si>
  <si>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</si>
  <si>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</si>
  <si>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</si>
  <si>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</si>
  <si>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</si>
  <si>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</si>
  <si>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</si>
  <si>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</si>
  <si>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</si>
  <si>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</si>
  <si>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</si>
  <si>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</si>
  <si>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</si>
  <si>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</si>
  <si>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</si>
  <si>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</si>
  <si>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</si>
  <si>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</si>
  <si>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</si>
  <si>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</si>
  <si>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</si>
  <si>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</si>
  <si>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</si>
  <si>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</si>
  <si>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</si>
  <si>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</si>
  <si>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</si>
  <si>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</si>
  <si>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</si>
  <si>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</si>
  <si>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</si>
  <si>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</si>
  <si>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</si>
  <si>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</si>
  <si>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</si>
  <si>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</si>
  <si>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</si>
  <si>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</si>
  <si>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</si>
  <si>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</si>
  <si>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</si>
  <si>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</si>
  <si>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</si>
  <si>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</si>
  <si>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</si>
  <si>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</si>
  <si>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</si>
  <si>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</si>
  <si>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</si>
  <si>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</si>
  <si>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</si>
  <si>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</si>
  <si>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</si>
  <si>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</si>
  <si>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</si>
  <si>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</si>
  <si>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</si>
  <si>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</si>
  <si>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</si>
  <si>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</si>
  <si>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</si>
  <si>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</si>
  <si>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</si>
  <si>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</si>
  <si>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</si>
  <si>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</si>
  <si>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</si>
  <si>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</si>
  <si>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</si>
  <si>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</si>
  <si>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</si>
  <si>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</si>
  <si>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</si>
  <si>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</si>
  <si>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</si>
  <si>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</si>
  <si>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</si>
  <si>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</si>
  <si>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</si>
  <si>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</si>
  <si>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</si>
  <si>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</si>
  <si>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</si>
  <si>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</si>
  <si>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</si>
  <si>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</si>
  <si>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</si>
  <si>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</si>
  <si>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</si>
  <si>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</si>
  <si>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</si>
  <si>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</si>
  <si>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</si>
  <si>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</si>
  <si>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</si>
  <si>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</si>
  <si>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</si>
  <si>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</si>
  <si>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</si>
  <si>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</si>
  <si>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</si>
  <si>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</si>
  <si>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</si>
  <si>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</si>
  <si>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</si>
  <si>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</si>
  <si>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</si>
  <si>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</si>
  <si>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</si>
  <si>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</si>
  <si>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</si>
  <si>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</si>
  <si>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</si>
  <si>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</si>
  <si>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</si>
  <si>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</si>
  <si>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</si>
  <si>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</si>
  <si>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</si>
  <si>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</si>
  <si>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</si>
  <si>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</si>
  <si>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</si>
  <si>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</si>
  <si>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</si>
  <si>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</si>
  <si>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</si>
  <si>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</si>
  <si>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</si>
  <si>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</si>
  <si>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</si>
  <si>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</si>
  <si>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</si>
  <si>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</si>
  <si>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</si>
  <si>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</si>
  <si>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</si>
  <si>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</si>
  <si>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</si>
  <si>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</si>
  <si>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</si>
  <si>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</si>
  <si>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</si>
  <si>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</si>
  <si>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</si>
  <si>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</si>
  <si>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</si>
  <si>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</si>
  <si>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</si>
  <si>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</si>
  <si>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</si>
  <si>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</si>
  <si>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</si>
  <si>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</si>
  <si>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</si>
  <si>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</si>
  <si>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</si>
  <si>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</si>
  <si>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</si>
  <si>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</si>
  <si>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</si>
  <si>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</si>
  <si>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</si>
  <si>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</si>
  <si>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</si>
  <si>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</si>
  <si>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</si>
  <si>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</si>
  <si>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</si>
  <si>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</si>
  <si>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</si>
  <si>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</si>
  <si>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</si>
  <si>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</si>
  <si>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</si>
  <si>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</si>
  <si>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</si>
  <si>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</si>
  <si>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</si>
  <si>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</si>
  <si>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</si>
  <si>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</si>
  <si>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</si>
  <si>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</si>
  <si>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</si>
  <si>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</si>
  <si>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</si>
  <si>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</si>
  <si>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</si>
  <si>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</si>
  <si>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</si>
  <si>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</si>
  <si>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</si>
  <si>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</si>
  <si>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</si>
  <si>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</si>
  <si>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</si>
  <si>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</si>
  <si>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</si>
  <si>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</si>
  <si>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</si>
  <si>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</si>
  <si>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</si>
  <si>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</si>
  <si>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</si>
  <si>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</si>
  <si>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</si>
  <si>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</si>
  <si>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</si>
  <si>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</si>
  <si>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</si>
  <si>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</si>
  <si>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</si>
  <si>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</si>
  <si>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</si>
  <si>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</si>
  <si>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</si>
  <si>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</si>
  <si>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</si>
  <si>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</si>
  <si>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</si>
  <si>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</si>
  <si>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</si>
  <si>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</si>
  <si>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</si>
  <si>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</si>
  <si>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</si>
  <si>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</si>
  <si>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</si>
  <si>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</si>
  <si>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</si>
  <si>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</si>
  <si>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</si>
  <si>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</si>
  <si>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</si>
  <si>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</si>
  <si>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</si>
  <si>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</si>
  <si>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</si>
  <si>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</si>
  <si>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</si>
  <si>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</si>
  <si>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</si>
  <si>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</si>
  <si>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</si>
  <si>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</si>
  <si>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</si>
  <si>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</si>
  <si>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</si>
  <si>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</si>
  <si>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</si>
  <si>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</si>
  <si>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</si>
  <si>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</si>
  <si>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</si>
  <si>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</si>
  <si>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</si>
  <si>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</si>
  <si>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</si>
  <si>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</si>
  <si>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</si>
  <si>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</si>
  <si>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</si>
  <si>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</si>
  <si>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</si>
  <si>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</si>
  <si>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</si>
  <si>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</si>
  <si>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</si>
  <si>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</si>
  <si>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</si>
  <si>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</si>
  <si>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</si>
  <si>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</si>
  <si>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</si>
  <si>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</si>
  <si>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</si>
  <si>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</si>
  <si>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</si>
  <si>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</si>
  <si>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</si>
  <si>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</si>
  <si>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</si>
  <si>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</si>
  <si>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</si>
  <si>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</si>
  <si>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</si>
  <si>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</si>
  <si>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</si>
  <si>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</si>
  <si>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</si>
  <si>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</si>
  <si>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</si>
  <si>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</si>
  <si>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</si>
  <si>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</si>
  <si>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</si>
  <si>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</si>
  <si>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</si>
  <si>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</si>
  <si>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</si>
  <si>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</si>
  <si>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</si>
  <si>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</si>
  <si>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</si>
  <si>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</si>
  <si>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</si>
  <si>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</si>
  <si>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</si>
  <si>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</si>
  <si>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</si>
  <si>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</si>
  <si>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</si>
  <si>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</si>
  <si>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</si>
  <si>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</si>
  <si>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</si>
  <si>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</si>
  <si>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</si>
  <si>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</si>
  <si>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</si>
  <si>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</si>
  <si>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</si>
  <si>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</si>
  <si>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</si>
  <si>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</si>
  <si>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</si>
  <si>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</si>
  <si>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</si>
  <si>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</si>
  <si>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</si>
  <si>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</si>
  <si>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</si>
  <si>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</si>
  <si>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</si>
  <si>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</si>
  <si>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</si>
  <si>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</si>
  <si>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</si>
  <si>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</si>
  <si>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</si>
  <si>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</si>
  <si>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</si>
  <si>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</si>
  <si>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</si>
  <si>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</si>
  <si>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</si>
  <si>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</si>
  <si>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</si>
  <si>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</si>
  <si>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</si>
  <si>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</si>
  <si>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</si>
  <si>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</si>
  <si>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</si>
  <si>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</si>
  <si>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</si>
  <si>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</si>
  <si>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</si>
  <si>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</si>
  <si>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</si>
  <si>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</si>
  <si>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</si>
  <si>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</si>
  <si>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</si>
  <si>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</si>
  <si>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</si>
  <si>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</si>
  <si>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</si>
  <si>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</si>
  <si>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</si>
  <si>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</si>
  <si>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</si>
  <si>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</si>
  <si>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</si>
  <si>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</si>
  <si>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</si>
  <si>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</si>
  <si>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</si>
  <si>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</si>
  <si>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</si>
  <si>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</si>
  <si>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</si>
  <si>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</si>
  <si>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</si>
  <si>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</si>
  <si>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</si>
  <si>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</si>
  <si>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</si>
  <si>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</si>
  <si>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</si>
  <si>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</si>
  <si>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</si>
  <si>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</si>
  <si>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</si>
  <si>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</si>
  <si>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</si>
  <si>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</si>
  <si>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</si>
  <si>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</si>
  <si>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</si>
  <si>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</si>
  <si>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</si>
  <si>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</si>
  <si>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</si>
  <si>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</si>
  <si>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</si>
  <si>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</si>
  <si>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</si>
  <si>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</si>
  <si>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</si>
  <si>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</si>
  <si>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</si>
  <si>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</si>
  <si>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</si>
  <si>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</si>
  <si>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</si>
  <si>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</si>
  <si>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</si>
  <si>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</si>
  <si>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</si>
  <si>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</si>
  <si>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</si>
  <si>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</si>
  <si>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</si>
  <si>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</si>
  <si>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</si>
  <si>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</si>
  <si>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</si>
  <si>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</si>
  <si>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</si>
  <si>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</si>
  <si>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</si>
  <si>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</si>
  <si>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</si>
  <si>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</si>
  <si>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</si>
  <si>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</si>
  <si>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</si>
  <si>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</si>
  <si>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</si>
  <si>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</si>
  <si>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</si>
  <si>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</si>
  <si>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</si>
  <si>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</si>
  <si>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</si>
  <si>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</si>
  <si>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</si>
  <si>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</si>
  <si>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</si>
  <si>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</si>
  <si>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</si>
  <si>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</si>
  <si>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</si>
  <si>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</si>
  <si>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</si>
  <si>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</si>
  <si>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</si>
  <si>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</si>
  <si>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</si>
  <si>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</si>
  <si>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</si>
  <si>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</si>
  <si>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</si>
  <si>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</si>
  <si>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</si>
  <si>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</si>
  <si>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</si>
  <si>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</si>
  <si>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</si>
  <si>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</si>
  <si>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</si>
  <si>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</si>
  <si>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</si>
  <si>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</si>
  <si>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</si>
  <si>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</si>
  <si>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</si>
  <si>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</si>
  <si>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</si>
  <si>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</si>
  <si>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</si>
  <si>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</si>
  <si>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</si>
  <si>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</si>
  <si>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</si>
  <si>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</si>
  <si>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</si>
  <si>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</si>
  <si>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</si>
  <si>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</si>
  <si>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</si>
  <si>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</si>
  <si>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</si>
  <si>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</si>
  <si>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</si>
  <si>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</si>
  <si>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</si>
  <si>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</si>
  <si>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</si>
  <si>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</si>
  <si>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</si>
  <si>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</si>
  <si>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</si>
  <si>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</si>
  <si>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</si>
  <si>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</si>
  <si>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</si>
  <si>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</si>
  <si>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</si>
  <si>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</si>
  <si>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</si>
  <si>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</si>
  <si>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</si>
  <si>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</si>
  <si>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</si>
  <si>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</si>
  <si>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</si>
  <si>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</si>
  <si>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</si>
  <si>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</si>
  <si>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</si>
  <si>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</si>
  <si>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</si>
  <si>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</si>
  <si>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</si>
  <si>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</si>
  <si>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</si>
  <si>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</si>
  <si>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</si>
  <si>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</si>
  <si>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</si>
  <si>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</si>
  <si>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</si>
  <si>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</si>
  <si>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</si>
  <si>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</si>
  <si>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</si>
  <si>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</si>
  <si>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</si>
  <si>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</si>
  <si>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</si>
  <si>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</si>
  <si>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</si>
  <si>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</si>
  <si>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</si>
  <si>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</si>
  <si>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</si>
  <si>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</si>
  <si>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</si>
  <si>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</si>
  <si>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</si>
  <si>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</si>
  <si>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</si>
  <si>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</si>
  <si>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</si>
  <si>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</si>
  <si>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</si>
  <si>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</si>
  <si>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</si>
  <si>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</si>
  <si>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</si>
  <si>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</si>
  <si>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</si>
  <si>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</si>
  <si>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</si>
  <si>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</si>
  <si>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</si>
  <si>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</si>
  <si>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</si>
  <si>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</si>
  <si>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</si>
  <si>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</si>
  <si>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</si>
  <si>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</si>
  <si>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</si>
  <si>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</si>
  <si>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</si>
  <si>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</si>
  <si>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</si>
  <si>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</si>
  <si>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</si>
  <si>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</si>
  <si>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</si>
  <si>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</si>
  <si>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</si>
  <si>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</si>
  <si>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</si>
  <si>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</si>
  <si>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</si>
  <si>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</si>
  <si>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</si>
  <si>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</si>
  <si>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</si>
  <si>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</si>
  <si>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</si>
  <si>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</si>
  <si>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</si>
  <si>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</si>
  <si>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</si>
  <si>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</si>
  <si>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</si>
  <si>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</si>
  <si>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</si>
  <si>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</si>
  <si>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</si>
  <si>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</si>
  <si>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</si>
  <si>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</si>
  <si>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</si>
  <si>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</si>
  <si>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</si>
  <si>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</si>
  <si>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</si>
  <si>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</si>
  <si>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</si>
  <si>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</si>
  <si>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</si>
  <si>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</si>
  <si>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</si>
  <si>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</si>
  <si>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</si>
  <si>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</si>
  <si>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</si>
  <si>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</si>
  <si>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</si>
  <si>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</si>
  <si>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</si>
  <si>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</si>
  <si>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</si>
  <si>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</si>
  <si>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</si>
  <si>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</si>
  <si>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</si>
  <si>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</si>
  <si>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</si>
  <si>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</si>
  <si>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</si>
  <si>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</si>
  <si>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</si>
  <si>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</si>
  <si>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</si>
  <si>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</si>
  <si>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</si>
  <si>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</si>
  <si>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</si>
  <si>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</si>
  <si>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</si>
  <si>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</si>
  <si>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</si>
  <si>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</si>
  <si>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</si>
  <si>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</si>
  <si>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</si>
  <si>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</si>
  <si>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</si>
  <si>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</si>
  <si>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</si>
  <si>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</si>
  <si>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</si>
  <si>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</si>
  <si>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</si>
  <si>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</si>
  <si>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</si>
  <si>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</si>
  <si>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</si>
  <si>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</si>
  <si>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</si>
  <si>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</si>
  <si>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</si>
  <si>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</si>
  <si>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</si>
  <si>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</si>
  <si>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</si>
  <si>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</si>
  <si>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</si>
  <si>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</si>
  <si>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</si>
  <si>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</si>
  <si>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</si>
  <si>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</si>
  <si>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</si>
  <si>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</si>
  <si>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</si>
  <si>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</si>
  <si>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</si>
  <si>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</si>
  <si>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</si>
  <si>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</si>
  <si>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</si>
  <si>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</si>
  <si>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</si>
  <si>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</si>
  <si>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</si>
  <si>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</si>
  <si>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</si>
  <si>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</si>
  <si>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</si>
  <si>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</si>
  <si>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</si>
  <si>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</si>
  <si>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</si>
  <si>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</si>
  <si>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</si>
  <si>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</si>
  <si>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</si>
  <si>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</si>
  <si>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</si>
  <si>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</si>
  <si>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</si>
  <si>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</si>
  <si>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</si>
  <si>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</si>
  <si>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</si>
  <si>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</si>
  <si>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</si>
  <si>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</si>
  <si>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</si>
  <si>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</si>
  <si>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</si>
  <si>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</si>
  <si>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</si>
  <si>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</si>
  <si>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</si>
  <si>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</si>
  <si>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</si>
  <si>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</si>
  <si>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</si>
  <si>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</si>
  <si>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</si>
  <si>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</si>
  <si>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</si>
  <si>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</si>
  <si>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</si>
  <si>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</si>
  <si>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</si>
  <si>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</si>
  <si>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</si>
  <si>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</si>
  <si>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</si>
  <si>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</si>
  <si>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</si>
  <si>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</si>
  <si>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</si>
  <si>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</si>
  <si>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</si>
  <si>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</si>
  <si>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</si>
  <si>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</si>
  <si>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</si>
  <si>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</si>
  <si>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</si>
  <si>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</si>
  <si>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</si>
  <si>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</si>
  <si>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</si>
  <si>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</si>
  <si>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</si>
  <si>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</si>
  <si>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</si>
  <si>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</si>
  <si>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</si>
  <si>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</si>
  <si>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</si>
  <si>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</si>
  <si>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</si>
  <si>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</si>
  <si>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</si>
  <si>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</si>
  <si>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</si>
  <si>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</si>
  <si>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</si>
  <si>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</si>
  <si>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</si>
  <si>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</si>
  <si>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</si>
  <si>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</si>
  <si>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</si>
  <si>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</si>
  <si>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</si>
  <si>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</si>
  <si>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</si>
  <si>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</si>
  <si>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</si>
  <si>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</si>
  <si>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</si>
  <si>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</si>
  <si>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</si>
  <si>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</si>
  <si>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</si>
  <si>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</si>
  <si>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</si>
  <si>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</si>
  <si>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</si>
  <si>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</si>
  <si>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</si>
  <si>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</si>
  <si>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</si>
  <si>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</si>
  <si>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</si>
  <si>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</si>
  <si>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</si>
  <si>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</si>
  <si>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</si>
  <si>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</si>
  <si>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</si>
  <si>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</si>
  <si>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</si>
  <si>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</si>
  <si>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</si>
  <si>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</si>
  <si>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</si>
  <si>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</si>
  <si>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</si>
  <si>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</si>
  <si>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</si>
  <si>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</si>
  <si>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</si>
  <si>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</si>
  <si>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</si>
  <si>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</si>
  <si>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</si>
  <si>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</si>
  <si>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</si>
  <si>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</si>
  <si>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</si>
  <si>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</si>
  <si>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</si>
  <si>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</si>
  <si>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</si>
  <si>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</si>
  <si>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</si>
  <si>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</si>
  <si>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</si>
  <si>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</si>
  <si>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</si>
  <si>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</si>
  <si>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</si>
  <si>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</si>
  <si>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</si>
  <si>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</si>
  <si>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</si>
  <si>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</si>
  <si>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</si>
  <si>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</si>
  <si>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</si>
  <si>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</si>
  <si>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</si>
  <si>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</si>
  <si>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</si>
  <si>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</si>
  <si>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</si>
  <si>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</si>
  <si>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</si>
  <si>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</si>
  <si>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</si>
  <si>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</si>
  <si>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</si>
  <si>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</si>
  <si>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</si>
  <si>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</si>
  <si>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</si>
  <si>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</si>
  <si>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</si>
  <si>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</si>
  <si>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</si>
  <si>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</si>
  <si>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</si>
  <si>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</si>
  <si>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</si>
  <si>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</si>
  <si>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</si>
  <si>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</si>
  <si>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</si>
  <si>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</si>
  <si>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</si>
  <si>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</si>
  <si>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</si>
  <si>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</si>
  <si>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</si>
  <si>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</si>
  <si>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</si>
  <si>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</si>
  <si>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</si>
  <si>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</si>
  <si>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</si>
  <si>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</si>
  <si>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</si>
  <si>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</si>
  <si>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</si>
  <si>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</si>
  <si>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</si>
  <si>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</si>
  <si>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</si>
  <si>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</si>
  <si>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</si>
  <si>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</si>
  <si>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</si>
  <si>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</si>
  <si>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</si>
  <si>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</si>
  <si>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</si>
  <si>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</si>
  <si>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</si>
  <si>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</si>
  <si>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</si>
  <si>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</si>
  <si>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</si>
  <si>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</si>
  <si>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</si>
  <si>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</si>
  <si>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</si>
  <si>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</si>
  <si>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</si>
  <si>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</si>
  <si>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</si>
  <si>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</si>
  <si>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</si>
  <si>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</si>
  <si>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</si>
  <si>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</si>
  <si>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</si>
  <si>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</si>
  <si>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</si>
  <si>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</si>
  <si>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</si>
  <si>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</si>
  <si>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</si>
  <si>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</si>
  <si>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</si>
  <si>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</si>
  <si>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</si>
  <si>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</si>
  <si>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</si>
  <si>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</si>
  <si>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</si>
  <si>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</si>
  <si>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</si>
  <si>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</si>
  <si>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</si>
  <si>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</si>
  <si>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</si>
  <si>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</si>
  <si>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</si>
  <si>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</si>
  <si>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</si>
  <si>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</si>
  <si>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</si>
  <si>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</si>
  <si>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</si>
  <si>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</si>
  <si>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</si>
  <si>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</si>
  <si>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</si>
  <si>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</si>
  <si>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</si>
  <si>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</si>
  <si>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</si>
  <si>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</si>
  <si>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</si>
  <si>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</si>
  <si>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</si>
  <si>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</si>
  <si>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</si>
  <si>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</si>
  <si>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</si>
  <si>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</si>
  <si>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</si>
  <si>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</si>
  <si>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</si>
  <si>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</si>
  <si>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</si>
  <si>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</si>
  <si>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</si>
  <si>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</si>
  <si>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</si>
  <si>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</si>
  <si>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</si>
  <si>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</si>
  <si>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</si>
  <si>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</si>
  <si>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</si>
  <si>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</si>
  <si>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</si>
  <si>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</si>
  <si>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</si>
  <si>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</si>
  <si>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</si>
  <si>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</si>
  <si>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</si>
  <si>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</si>
  <si>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</si>
  <si>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</si>
  <si>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</si>
  <si>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</si>
  <si>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</si>
  <si>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</si>
  <si>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</si>
  <si>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</si>
  <si>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</si>
  <si>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</si>
  <si>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</si>
  <si>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</si>
  <si>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</si>
  <si>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</si>
  <si>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</si>
  <si>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</si>
  <si>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</si>
  <si>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</si>
  <si>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</si>
  <si>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</si>
  <si>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</si>
  <si>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</si>
  <si>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</si>
  <si>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</si>
  <si>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</si>
  <si>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</si>
  <si>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</si>
  <si>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</si>
  <si>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</si>
  <si>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</si>
  <si>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</si>
  <si>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</si>
  <si>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</si>
  <si>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</si>
  <si>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</si>
  <si>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</si>
  <si>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</si>
  <si>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</si>
  <si>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</si>
  <si>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</si>
  <si>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</si>
  <si>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</si>
  <si>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</si>
  <si>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</si>
  <si>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</si>
  <si>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</si>
  <si>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</si>
  <si>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</si>
  <si>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</si>
  <si>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</si>
  <si>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</si>
  <si>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</si>
  <si>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</si>
  <si>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</si>
  <si>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</si>
  <si>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</si>
  <si>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</si>
  <si>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</si>
  <si>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</si>
  <si>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</si>
  <si>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</si>
  <si>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</si>
  <si>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</si>
  <si>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</si>
  <si>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</si>
  <si>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</si>
  <si>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</si>
  <si>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</si>
  <si>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</si>
  <si>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</si>
  <si>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</si>
  <si>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</si>
  <si>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</si>
  <si>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</si>
  <si>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</si>
  <si>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</si>
  <si>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</si>
  <si>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</si>
  <si>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</si>
  <si>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</si>
  <si>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</si>
  <si>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</si>
  <si>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</si>
  <si>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</si>
  <si>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</si>
  <si>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</si>
  <si>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</si>
  <si>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</si>
  <si>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</si>
  <si>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</si>
  <si>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</si>
  <si>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</si>
  <si>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</si>
  <si>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</si>
  <si>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</si>
  <si>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</si>
  <si>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</si>
  <si>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</si>
  <si>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</si>
  <si>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</si>
  <si>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</si>
  <si>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</si>
  <si>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</si>
  <si>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</si>
  <si>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</si>
  <si>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</si>
  <si>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</si>
  <si>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</si>
  <si>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</si>
  <si>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</si>
  <si>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</si>
  <si>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</si>
  <si>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</si>
  <si>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</si>
  <si>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</si>
  <si>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</si>
  <si>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</si>
  <si>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</si>
  <si>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</si>
  <si>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</si>
  <si>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</si>
  <si>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</si>
  <si>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</si>
  <si>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</si>
  <si>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</si>
  <si>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</si>
  <si>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</si>
  <si>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</si>
  <si>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</si>
  <si>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</si>
  <si>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</si>
  <si>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</si>
  <si>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</si>
  <si>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</si>
  <si>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</si>
  <si>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</si>
  <si>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</si>
  <si>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</si>
  <si>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</si>
  <si>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</si>
  <si>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</si>
  <si>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</si>
  <si>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</si>
  <si>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</si>
  <si>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</si>
  <si>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</si>
  <si>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</si>
  <si>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</si>
  <si>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</si>
  <si>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</si>
  <si>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</si>
  <si>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</si>
  <si>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</si>
  <si>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</si>
  <si>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</si>
  <si>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</si>
  <si>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</si>
  <si>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</si>
  <si>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</si>
  <si>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</si>
  <si>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</si>
  <si>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</si>
  <si>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</si>
  <si>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</si>
  <si>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</si>
  <si>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</si>
  <si>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</si>
  <si>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</si>
  <si>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</si>
  <si>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</si>
  <si>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</si>
  <si>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</si>
  <si>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</si>
  <si>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</si>
  <si>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</si>
  <si>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</si>
  <si>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</si>
  <si>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</si>
  <si>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</si>
  <si>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</si>
  <si>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</si>
  <si>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</si>
  <si>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</si>
  <si>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</si>
  <si>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</si>
  <si>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</si>
  <si>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</si>
  <si>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</si>
  <si>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</si>
  <si>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</si>
  <si>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</si>
  <si>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</si>
  <si>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</si>
  <si>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</si>
  <si>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</si>
  <si>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</si>
  <si>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</si>
  <si>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</si>
  <si>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</si>
  <si>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</si>
  <si>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</si>
  <si>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</si>
  <si>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</si>
  <si>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</si>
  <si>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</si>
  <si>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</si>
  <si>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</si>
  <si>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</si>
  <si>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</si>
  <si>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</si>
  <si>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</si>
  <si>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</si>
  <si>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</si>
  <si>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</si>
  <si>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</si>
  <si>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</si>
  <si>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</si>
  <si>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</si>
  <si>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</si>
  <si>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</si>
  <si>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</si>
  <si>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</si>
  <si>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</si>
  <si>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</si>
  <si>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</si>
  <si>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</si>
  <si>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</si>
  <si>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</si>
  <si>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</si>
  <si>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</si>
  <si>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</si>
  <si>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</si>
  <si>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</si>
  <si>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</si>
  <si>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</si>
  <si>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</si>
  <si>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</si>
  <si>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</si>
  <si>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</si>
  <si>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</si>
  <si>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</si>
  <si>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</si>
  <si>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</si>
  <si>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</si>
  <si>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</si>
  <si>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</si>
  <si>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</si>
  <si>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</si>
  <si>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</si>
  <si>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</si>
  <si>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</si>
  <si>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</si>
  <si>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</si>
  <si>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</si>
  <si>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</si>
  <si>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</si>
  <si>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</si>
  <si>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</si>
  <si>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</si>
  <si>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</si>
  <si>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</si>
  <si>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</si>
  <si>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</si>
  <si>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</si>
  <si>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</si>
  <si>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</si>
  <si>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</si>
  <si>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</si>
  <si>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</si>
  <si>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</si>
  <si>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</si>
  <si>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</si>
  <si>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</si>
  <si>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</si>
  <si>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</si>
  <si>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</si>
  <si>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</si>
  <si>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</si>
  <si>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</si>
  <si>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</si>
  <si>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</si>
  <si>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</si>
  <si>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</si>
  <si>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</si>
  <si>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</si>
  <si>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</si>
  <si>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</si>
  <si>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</si>
  <si>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</si>
  <si>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</si>
  <si>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</si>
  <si>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</si>
  <si>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</si>
  <si>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</si>
  <si>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</si>
  <si>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</si>
  <si>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</si>
  <si>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</si>
  <si>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</si>
  <si>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</si>
  <si>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</si>
  <si>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</si>
  <si>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</si>
  <si>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</si>
  <si>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</si>
  <si>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</si>
  <si>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</si>
  <si>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</si>
  <si>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</si>
  <si>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</si>
  <si>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</si>
  <si>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</si>
  <si>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</si>
  <si>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</si>
  <si>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</si>
  <si>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</si>
  <si>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</si>
  <si>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</si>
  <si>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</si>
  <si>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</si>
  <si>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</si>
  <si>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</si>
  <si>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</si>
  <si>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</si>
  <si>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</si>
  <si>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</si>
  <si>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</si>
  <si>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</si>
  <si>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</si>
  <si>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</si>
  <si>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</si>
  <si>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</si>
  <si>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</si>
  <si>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</si>
  <si>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</si>
  <si>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</si>
  <si>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</si>
  <si>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</si>
  <si>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</si>
  <si>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</si>
  <si>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</si>
  <si>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</si>
  <si>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</si>
  <si>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</si>
  <si>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</si>
  <si>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</si>
  <si>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</si>
  <si>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</si>
  <si>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</si>
  <si>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</si>
  <si>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</si>
  <si>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</si>
  <si>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</si>
  <si>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</si>
  <si>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</si>
  <si>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</si>
  <si>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</si>
  <si>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</si>
  <si>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</si>
  <si>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</si>
  <si>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</si>
  <si>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</si>
  <si>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</si>
  <si>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</si>
  <si>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</si>
  <si>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</si>
  <si>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</si>
  <si>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</si>
  <si>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</si>
  <si>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</si>
  <si>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</si>
  <si>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</si>
  <si>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</si>
  <si>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</si>
  <si>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</si>
  <si>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</si>
  <si>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</si>
  <si>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</si>
  <si>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</si>
  <si>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</si>
  <si>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</si>
  <si>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</si>
  <si>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</si>
  <si>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</si>
  <si>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</si>
  <si>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</si>
  <si>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</si>
  <si>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</si>
  <si>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</si>
  <si>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</si>
  <si>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</si>
  <si>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</si>
  <si>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</si>
  <si>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</si>
  <si>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</si>
  <si>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</si>
  <si>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</si>
  <si>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</si>
  <si>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</si>
  <si>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</si>
  <si>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</si>
  <si>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</si>
  <si>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</si>
  <si>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</si>
  <si>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</si>
  <si>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</si>
  <si>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</si>
  <si>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</si>
  <si>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</si>
  <si>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</si>
  <si>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</si>
  <si>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</si>
  <si>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</si>
  <si>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</si>
  <si>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</si>
  <si>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</si>
  <si>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</si>
  <si>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</si>
  <si>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</si>
  <si>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</si>
  <si>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</si>
  <si>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</si>
  <si>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</si>
  <si>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</si>
  <si>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</si>
  <si>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</si>
  <si>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</si>
  <si>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</si>
  <si>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</si>
  <si>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</si>
  <si>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</si>
  <si>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</si>
  <si>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</si>
  <si>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</si>
  <si>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</si>
  <si>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</si>
  <si>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</si>
  <si>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</si>
  <si>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</si>
  <si>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</si>
  <si>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</si>
  <si>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</si>
  <si>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</si>
  <si>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</si>
  <si>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</si>
  <si>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</si>
  <si>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</si>
  <si>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</si>
  <si>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</si>
  <si>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</si>
  <si>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</si>
  <si>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</si>
  <si>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</si>
  <si>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</si>
  <si>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</si>
  <si>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</si>
  <si>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</si>
  <si>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</si>
  <si>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</si>
  <si>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</si>
  <si>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</si>
  <si>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</si>
  <si>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</si>
  <si>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</si>
  <si>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</si>
  <si>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</si>
  <si>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</si>
  <si>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</si>
  <si>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</si>
  <si>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</si>
  <si>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</si>
  <si>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</si>
  <si>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</si>
  <si>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</si>
  <si>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</si>
  <si>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</si>
  <si>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</si>
  <si>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</si>
  <si>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</si>
  <si>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</si>
  <si>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</si>
  <si>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</si>
  <si>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</si>
  <si>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</si>
  <si>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</si>
  <si>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</si>
  <si>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</si>
  <si>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</si>
  <si>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</si>
  <si>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</si>
  <si>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</si>
  <si>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</si>
  <si>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</si>
  <si>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</si>
  <si>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</si>
  <si>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</si>
  <si>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</si>
  <si>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</si>
  <si>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</si>
  <si>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</si>
  <si>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</si>
  <si>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</si>
  <si>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</si>
  <si>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</si>
  <si>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</si>
  <si>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</si>
  <si>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</si>
  <si>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</si>
  <si>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</si>
  <si>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</si>
  <si>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</si>
  <si>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</si>
  <si>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</si>
  <si>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</si>
  <si>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</si>
  <si>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</si>
  <si>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</si>
  <si>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</si>
  <si>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</si>
  <si>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</si>
  <si>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</si>
  <si>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</si>
  <si>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</si>
  <si>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</si>
  <si>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</si>
  <si>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</si>
  <si>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</si>
  <si>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</si>
  <si>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</si>
  <si>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</si>
  <si>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</si>
  <si>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</si>
  <si>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</si>
  <si>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</si>
  <si>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</si>
  <si>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</si>
  <si>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</si>
  <si>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</si>
  <si>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</si>
  <si>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</si>
  <si>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</si>
  <si>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</si>
  <si>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</si>
  <si>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</si>
  <si>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</si>
  <si>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</si>
  <si>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</si>
  <si>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</si>
  <si>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</si>
  <si>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</si>
  <si>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</si>
  <si>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</si>
  <si>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</si>
  <si>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</si>
  <si>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</si>
  <si>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</si>
  <si>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</si>
  <si>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</si>
  <si>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</si>
  <si>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</si>
  <si>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</si>
  <si>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</si>
  <si>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</si>
  <si>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</si>
  <si>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</si>
  <si>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</si>
  <si>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</si>
  <si>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</si>
  <si>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</si>
  <si>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</si>
  <si>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</si>
  <si>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</si>
  <si>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</si>
  <si>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</si>
  <si>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</si>
  <si>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</si>
  <si>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</si>
  <si>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</si>
  <si>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</si>
  <si>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</si>
  <si>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</si>
  <si>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</si>
  <si>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</si>
  <si>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</si>
  <si>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</si>
  <si>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</si>
  <si>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</si>
  <si>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</si>
  <si>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</si>
  <si>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</si>
  <si>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</si>
  <si>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</si>
  <si>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</si>
  <si>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</si>
  <si>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</si>
  <si>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</si>
  <si>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</si>
  <si>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</si>
  <si>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</si>
  <si>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</si>
  <si>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</si>
  <si>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</si>
  <si>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</si>
  <si>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</si>
  <si>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</si>
  <si>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</si>
  <si>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</si>
  <si>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</si>
  <si>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</si>
  <si>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</si>
  <si>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</si>
  <si>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</si>
  <si>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</si>
  <si>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</si>
  <si>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</si>
  <si>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</si>
  <si>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</si>
  <si>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</si>
  <si>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</si>
  <si>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</si>
  <si>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</si>
  <si>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</si>
  <si>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</si>
  <si>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</si>
  <si>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</si>
  <si>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</si>
  <si>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</si>
  <si>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</si>
  <si>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</si>
  <si>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</si>
  <si>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</si>
  <si>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</si>
  <si>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</si>
  <si>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</si>
  <si>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</si>
  <si>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</si>
  <si>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</si>
  <si>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</si>
  <si>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</si>
  <si>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</si>
  <si>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</si>
  <si>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</si>
  <si>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</si>
  <si>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</si>
  <si>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</si>
  <si>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</si>
  <si>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</si>
  <si>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</si>
  <si>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</si>
  <si>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</si>
  <si>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</si>
  <si>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</si>
  <si>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</si>
  <si>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</si>
  <si>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</si>
  <si>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</si>
  <si>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</si>
  <si>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</si>
  <si>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</si>
  <si>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</si>
  <si>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</si>
  <si>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</si>
  <si>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</si>
  <si>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</si>
  <si>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</si>
  <si>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</si>
  <si>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</si>
  <si>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</si>
  <si>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</si>
  <si>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</si>
  <si>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</si>
  <si>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</si>
  <si>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</si>
  <si>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</si>
  <si>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</si>
  <si>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</si>
  <si>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</si>
  <si>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</si>
  <si>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</si>
  <si>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</si>
  <si>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</si>
  <si>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</si>
  <si>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</si>
  <si>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</si>
  <si>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</si>
  <si>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</si>
  <si>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</si>
  <si>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</si>
  <si>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</si>
  <si>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</si>
  <si>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</si>
  <si>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</si>
  <si>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</si>
  <si>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</si>
  <si>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</si>
  <si>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</si>
  <si>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</si>
  <si>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</si>
  <si>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</si>
  <si>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</si>
  <si>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</si>
  <si>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</si>
  <si>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</si>
  <si>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</si>
  <si>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</si>
  <si>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</si>
  <si>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</si>
  <si>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</si>
  <si>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</si>
  <si>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</si>
  <si>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</si>
  <si>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</si>
  <si>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</si>
  <si>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</si>
  <si>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</si>
  <si>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</si>
  <si>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</si>
  <si>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</si>
  <si>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</si>
  <si>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</si>
  <si>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</si>
  <si>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</si>
  <si>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</si>
  <si>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</si>
  <si>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</si>
  <si>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</si>
  <si>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</si>
  <si>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</si>
  <si>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</si>
  <si>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</si>
  <si>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</si>
  <si>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</si>
  <si>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</si>
  <si>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</si>
  <si>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</si>
  <si>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</si>
  <si>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</si>
  <si>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</si>
  <si>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</si>
  <si>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</si>
  <si>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</si>
  <si>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</si>
  <si>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</si>
  <si>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</si>
  <si>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</si>
  <si>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</si>
  <si>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</si>
  <si>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</si>
  <si>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</si>
  <si>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</si>
  <si>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</si>
  <si>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</si>
  <si>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</si>
  <si>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</si>
  <si>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</si>
  <si>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</si>
  <si>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</si>
  <si>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</si>
  <si>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</si>
  <si>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</si>
  <si>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</si>
  <si>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</si>
  <si>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</si>
  <si>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</si>
  <si>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</si>
  <si>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</si>
  <si>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</si>
  <si>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</si>
  <si>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</si>
  <si>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</si>
  <si>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</si>
  <si>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</si>
  <si>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</si>
  <si>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</si>
  <si>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</si>
  <si>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</si>
  <si>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</si>
  <si>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</si>
  <si>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</si>
  <si>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</si>
  <si>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</si>
  <si>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</si>
  <si>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</si>
  <si>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</si>
  <si>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</si>
  <si>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</si>
  <si>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</si>
  <si>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</si>
  <si>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</si>
  <si>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</si>
  <si>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</si>
  <si>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</si>
  <si>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</si>
  <si>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</si>
  <si>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</si>
  <si>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</si>
  <si>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</si>
  <si>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</si>
  <si>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</si>
  <si>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</si>
  <si>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</si>
  <si>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</si>
  <si>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</si>
  <si>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</si>
  <si>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</si>
  <si>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</si>
  <si>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</si>
  <si>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</si>
  <si>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</si>
  <si>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</si>
  <si>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</si>
  <si>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</si>
  <si>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</si>
  <si>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</si>
  <si>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</si>
  <si>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</si>
  <si>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</si>
  <si>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</si>
  <si>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</si>
  <si>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</si>
  <si>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</si>
  <si>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</si>
  <si>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</si>
  <si>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</si>
  <si>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</si>
  <si>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</si>
  <si>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</si>
  <si>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</si>
  <si>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</si>
  <si>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</si>
  <si>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</si>
  <si>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</si>
  <si>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</si>
  <si>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</si>
  <si>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</si>
  <si>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</si>
  <si>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</si>
  <si>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</si>
  <si>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</si>
  <si>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</si>
  <si>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</si>
  <si>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</si>
  <si>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</si>
  <si>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</si>
  <si>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</si>
  <si>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</si>
  <si>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</si>
  <si>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</si>
  <si>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</si>
  <si>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</si>
  <si>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</si>
  <si>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</si>
  <si>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</si>
  <si>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</si>
  <si>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</si>
  <si>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</si>
  <si>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</si>
  <si>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</si>
  <si>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</si>
  <si>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</si>
  <si>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</si>
  <si>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</si>
  <si>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</si>
  <si>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</si>
  <si>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</si>
  <si>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</si>
  <si>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</si>
  <si>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</si>
  <si>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</si>
  <si>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</si>
  <si>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</si>
  <si>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</si>
  <si>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</si>
  <si>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</si>
  <si>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</si>
  <si>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</si>
  <si>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</si>
  <si>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</si>
  <si>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</si>
  <si>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</si>
  <si>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</si>
  <si>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</si>
  <si>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</si>
  <si>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</si>
  <si>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</si>
  <si>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</si>
  <si>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</si>
  <si>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</si>
  <si>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</si>
  <si>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</si>
  <si>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</si>
  <si>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</si>
  <si>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</si>
  <si>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</si>
  <si>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</si>
  <si>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</si>
  <si>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</si>
  <si>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</si>
  <si>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</si>
  <si>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</si>
  <si>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</si>
  <si>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</si>
  <si>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</si>
  <si>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</si>
  <si>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</si>
  <si>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</si>
  <si>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</si>
  <si>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</si>
  <si>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</si>
  <si>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</si>
  <si>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</si>
  <si>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</si>
  <si>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</si>
  <si>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</si>
  <si>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</si>
  <si>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</si>
  <si>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</si>
  <si>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</si>
  <si>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</si>
  <si>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</si>
  <si>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</si>
  <si>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</si>
  <si>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</si>
  <si>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</si>
  <si>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</si>
  <si>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</si>
  <si>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</si>
  <si>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</si>
  <si>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</si>
  <si>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</si>
  <si>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</si>
  <si>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</si>
  <si>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</si>
  <si>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</si>
  <si>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</si>
  <si>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</si>
  <si>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</si>
  <si>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</si>
  <si>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</si>
  <si>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</si>
  <si>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</si>
  <si>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</si>
  <si>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</si>
  <si>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</si>
  <si>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</si>
  <si>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</si>
  <si>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</si>
  <si>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</si>
  <si>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</si>
  <si>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</si>
  <si>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</si>
  <si>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</si>
  <si>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</si>
  <si>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</si>
  <si>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</si>
  <si>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</si>
  <si>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</si>
  <si>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</si>
  <si>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</si>
  <si>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</si>
  <si>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</si>
  <si>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</si>
  <si>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</si>
  <si>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</si>
  <si>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</si>
  <si>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</si>
  <si>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</si>
  <si>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</si>
  <si>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</si>
  <si>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</si>
  <si>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</si>
  <si>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</si>
  <si>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</si>
  <si>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</si>
  <si>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</si>
  <si>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</si>
  <si>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</si>
  <si>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</si>
  <si>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</si>
  <si>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</si>
  <si>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</si>
  <si>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</si>
  <si>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</si>
  <si>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</si>
  <si>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</si>
  <si>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</si>
  <si>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</si>
  <si>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</si>
  <si>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</si>
  <si>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</si>
  <si>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</si>
  <si>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</si>
  <si>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</si>
  <si>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</si>
  <si>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</si>
  <si>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</si>
  <si>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</si>
  <si>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</si>
  <si>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</si>
  <si>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</si>
  <si>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</si>
  <si>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</si>
  <si>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</si>
  <si>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</si>
  <si>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</si>
  <si>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</si>
  <si>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</si>
  <si>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</si>
  <si>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</si>
  <si>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</si>
  <si>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</si>
  <si>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</si>
  <si>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</si>
  <si>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</si>
  <si>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</si>
  <si>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</si>
  <si>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</si>
  <si>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</si>
  <si>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</si>
  <si>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</si>
  <si>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</si>
  <si>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</si>
  <si>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</si>
  <si>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</si>
  <si>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</si>
  <si>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</si>
  <si>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</si>
  <si>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</si>
  <si>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</si>
  <si>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</si>
  <si>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</si>
  <si>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</si>
  <si>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</si>
  <si>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</si>
  <si>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</si>
  <si>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</si>
  <si>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</si>
  <si>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</si>
  <si>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</si>
  <si>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</si>
  <si>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</si>
  <si>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</si>
  <si>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</si>
  <si>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</si>
  <si>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</si>
  <si>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</si>
  <si>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</si>
  <si>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</si>
  <si>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</si>
  <si>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</si>
  <si>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</si>
  <si>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</si>
  <si>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</si>
  <si>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</si>
  <si>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</si>
  <si>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</si>
  <si>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</si>
  <si>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</si>
  <si>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</si>
  <si>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</si>
  <si>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</si>
  <si>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</si>
  <si>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</si>
  <si>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</si>
  <si>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</si>
  <si>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</si>
  <si>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</si>
  <si>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</si>
  <si>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</si>
  <si>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</si>
  <si>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</si>
  <si>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</si>
  <si>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</si>
  <si>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</si>
  <si>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</si>
  <si>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</si>
  <si>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</si>
  <si>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</si>
  <si>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</si>
  <si>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</si>
  <si>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</si>
  <si>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</si>
  <si>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</si>
  <si>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</si>
  <si>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</si>
  <si>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</si>
  <si>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</si>
  <si>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</si>
  <si>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</si>
  <si>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</si>
  <si>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</si>
  <si>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</si>
  <si>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</si>
  <si>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</si>
  <si>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</si>
  <si>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</si>
  <si>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</si>
  <si>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</si>
  <si>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</si>
  <si>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</si>
  <si>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</si>
  <si>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</si>
  <si>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</si>
  <si>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</si>
  <si>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</si>
  <si>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</si>
  <si>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</si>
  <si>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</si>
  <si>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</si>
  <si>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</si>
  <si>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</si>
  <si>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</si>
  <si>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</si>
  <si>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</si>
  <si>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</si>
  <si>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</si>
  <si>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</si>
  <si>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</si>
  <si>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</si>
  <si>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</si>
  <si>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</si>
  <si>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</si>
  <si>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</si>
  <si>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</si>
  <si>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</si>
  <si>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</si>
  <si>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</si>
  <si>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</si>
  <si>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</si>
  <si>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</si>
  <si>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</si>
  <si>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</si>
  <si>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</si>
  <si>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</si>
  <si>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</si>
  <si>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</si>
  <si>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</si>
  <si>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</si>
  <si>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</si>
  <si>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</si>
  <si>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</si>
  <si>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</si>
  <si>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</si>
  <si>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</si>
  <si>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Filters button By Category</t>
  </si>
  <si>
    <t>Filters button By Segment</t>
  </si>
  <si>
    <t>Text Box 1</t>
  </si>
  <si>
    <t>Text Box 2</t>
  </si>
  <si>
    <t>Text Box 3</t>
  </si>
  <si>
    <t>Text Box 4</t>
  </si>
  <si>
    <t>Text Box 5</t>
  </si>
  <si>
    <t>Text Box 6</t>
  </si>
  <si>
    <t>Sales by latest year</t>
  </si>
  <si>
    <t>sales by prev year</t>
  </si>
  <si>
    <t>Growth vs PY</t>
  </si>
  <si>
    <t>Profit Latest Year</t>
  </si>
  <si>
    <t>Profit Prev Year</t>
  </si>
  <si>
    <t>Growth VS PY</t>
  </si>
  <si>
    <t>Table 1</t>
  </si>
  <si>
    <t>Table 2</t>
  </si>
  <si>
    <t>Table 3</t>
  </si>
  <si>
    <t>Table 4</t>
  </si>
  <si>
    <t>Sales by sub-category 2016 and 2017</t>
  </si>
  <si>
    <t>Sales by city 2016 and 2017</t>
  </si>
  <si>
    <t>Top 10</t>
  </si>
  <si>
    <t>Filters button By Ship Mode</t>
  </si>
  <si>
    <t>Chart1</t>
  </si>
  <si>
    <t>Sales and price by quarter trend for last 4 years</t>
  </si>
  <si>
    <t>States with highest and lowest all time sales.</t>
  </si>
  <si>
    <t>Chart2</t>
  </si>
  <si>
    <t>Row Labels</t>
  </si>
  <si>
    <t>Grand Total</t>
  </si>
  <si>
    <t>2014</t>
  </si>
  <si>
    <t>Qtr1</t>
  </si>
  <si>
    <t>Qtr2</t>
  </si>
  <si>
    <t>Qtr3</t>
  </si>
  <si>
    <t>Qtr4</t>
  </si>
  <si>
    <t>2015</t>
  </si>
  <si>
    <t>2016</t>
  </si>
  <si>
    <t>2017</t>
  </si>
  <si>
    <t>Sum of Sales</t>
  </si>
  <si>
    <t>Sum of Profit</t>
  </si>
  <si>
    <t>Cards</t>
  </si>
  <si>
    <t>Years (Order Date)</t>
  </si>
  <si>
    <t>Quarters (Order Date)</t>
  </si>
  <si>
    <t>Column Labels</t>
  </si>
  <si>
    <t>Price</t>
  </si>
  <si>
    <t>Sum of Quantity</t>
  </si>
  <si>
    <t>Table 1  and 2</t>
  </si>
  <si>
    <t>Table 3 and 4</t>
  </si>
  <si>
    <t>Data Chart 1</t>
  </si>
  <si>
    <t>Data Chart 2</t>
  </si>
  <si>
    <t>Sub Category</t>
  </si>
  <si>
    <t>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</si>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</sst>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 #,##0.00_ ;_ * \-#,##0.00_ ;_ * &quot;-&quot;??_ ;_ @_ "/>
    <numFmt numFmtId="164" formatCode="0.0"/>
    <numFmt numFmtId="165" formatCode="[$$-409]#,##0.00"/>
    <numFmt numFmtId="166" formatCode="[$$-409]#,##0"/>
    <numFmt numFmtId="167" formatCode="_ * #,##0_ ;_ * \-#,##0_ ;_ * &quot;-&quot;??_ ;_ @_ "/>
    <numFmt numFmtId="168" formatCode="[Green]0.0%;[Red]\(0.0%\)"/>
    <numFmt numFmtId="169" formatCode="0.0%"/>
    <numFmt numFmtId="170" formatCode="[Color10]0.0%\▲;[Red]\(0.0%\)\▼"/>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1"/>
      <color theme="1"/>
      <name val="Aptos Display"/>
      <family val="2"/>
    </font>
    <font>
      <sz val="11"/>
      <color theme="1" tint="4.9989318521683403E-2"/>
      <name val="Calibri"/>
      <family val="2"/>
      <scheme val="minor"/>
    </font>
    <font>
      <b/>
      <sz val="11"/>
      <color theme="1" tint="4.9989318521683403E-2"/>
      <name val="Calibri"/>
      <family val="2"/>
      <scheme val="minor"/>
    </font>
    <font>
      <sz val="11"/>
      <color theme="1"/>
      <name val="Arial"/>
      <family val="2"/>
    </font>
  </fonts>
  <fills count="2">
    <fill>
      <patternFill patternType="none"/>
    </fill>
    <fill>
      <patternFill patternType="gray125"/>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36">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alignment wrapText="1"/>
    </xf>
    <xf numFmtId="0" fontId="0" fillId="0" borderId="0" xfId="0" pivotButton="1"/>
    <xf numFmtId="0" fontId="0" fillId="0" borderId="0" xfId="0" applyAlignment="1">
      <alignment horizontal="left"/>
    </xf>
    <xf numFmtId="0" fontId="2" fillId="0" borderId="0" xfId="0" applyFont="1"/>
    <xf numFmtId="0" fontId="2" fillId="0" borderId="0" xfId="0" applyFont="1" applyAlignment="1">
      <alignment horizontal="left"/>
    </xf>
    <xf numFmtId="164" fontId="0" fillId="0" borderId="0" xfId="0" applyNumberFormat="1"/>
    <xf numFmtId="1" fontId="0" fillId="0" borderId="0" xfId="0" applyNumberFormat="1"/>
    <xf numFmtId="165" fontId="0" fillId="0" borderId="0" xfId="0" applyNumberFormat="1"/>
    <xf numFmtId="166" fontId="0" fillId="0" borderId="0" xfId="0" applyNumberFormat="1"/>
    <xf numFmtId="167" fontId="0" fillId="0" borderId="0" xfId="0" applyNumberFormat="1"/>
    <xf numFmtId="0" fontId="3" fillId="0" borderId="0" xfId="0" applyFont="1" applyAlignment="1">
      <alignment horizontal="center" vertical="center"/>
    </xf>
    <xf numFmtId="168" fontId="0" fillId="0" borderId="0" xfId="1" applyNumberFormat="1" applyFont="1" applyBorder="1"/>
    <xf numFmtId="4" fontId="2" fillId="0" borderId="0" xfId="0" applyNumberFormat="1" applyFont="1"/>
    <xf numFmtId="43" fontId="2" fillId="0" borderId="0" xfId="0" applyNumberFormat="1" applyFont="1"/>
    <xf numFmtId="169" fontId="0" fillId="0" borderId="0" xfId="1" applyNumberFormat="1" applyFont="1"/>
    <xf numFmtId="4" fontId="0" fillId="0" borderId="0" xfId="0" applyNumberFormat="1"/>
    <xf numFmtId="0" fontId="4" fillId="0" borderId="0" xfId="0" applyFont="1"/>
    <xf numFmtId="0" fontId="5" fillId="0" borderId="0" xfId="0" applyFont="1"/>
    <xf numFmtId="4" fontId="4" fillId="0" borderId="0" xfId="0" applyNumberFormat="1" applyFont="1"/>
    <xf numFmtId="0" fontId="6" fillId="0" borderId="0" xfId="0" applyFont="1"/>
    <xf numFmtId="4" fontId="5" fillId="0" borderId="0" xfId="0" applyNumberFormat="1" applyFont="1"/>
    <xf numFmtId="170" fontId="0" fillId="0" borderId="0" xfId="1" applyNumberFormat="1" applyFont="1" applyBorder="1"/>
    <xf numFmtId="170" fontId="0" fillId="0" borderId="0" xfId="0" applyNumberFormat="1"/>
  </cellXfs>
  <cellStyles count="2">
    <cellStyle name="Normal" xfId="0" builtinId="0"/>
    <cellStyle name="Percent" xfId="1" builtinId="5"/>
  </cellStyles>
  <dxfs count="9">
    <dxf>
      <numFmt numFmtId="2" formatCode="0.00"/>
    </dxf>
    <dxf>
      <numFmt numFmtId="167" formatCode="_ * #,##0_ ;_ * \-#,##0_ ;_ * &quot;-&quot;??_ ;_ @_ "/>
    </dxf>
    <dxf>
      <numFmt numFmtId="1" formatCode="0"/>
    </dxf>
    <dxf>
      <numFmt numFmtId="1" formatCode="0"/>
    </dxf>
    <dxf>
      <numFmt numFmtId="167" formatCode="_ * #,##0_ ;_ * \-#,##0_ ;_ * &quot;-&quot;??_ ;_ @_ "/>
    </dxf>
    <dxf>
      <numFmt numFmtId="2" formatCode="0.00"/>
    </dxf>
    <dxf>
      <numFmt numFmtId="1" formatCode="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C83A4A97-CB9A-4916-B91A-57C4E97CB0E6}">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multiLvlStrRef>
              <c:f>WorkingTables!$F$45:$G$57</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2014</c:v>
                  </c:pt>
                  <c:pt idx="4">
                    <c:v>2015</c:v>
                  </c:pt>
                  <c:pt idx="8">
                    <c:v>2016</c:v>
                  </c:pt>
                  <c:pt idx="12">
                    <c:v>2017</c:v>
                  </c:pt>
                </c:lvl>
              </c:multiLvlStrCache>
            </c:multiLvlStrRef>
          </c:cat>
          <c:val>
            <c:numRef>
              <c:f>WorkingTables!$H$45:$H$57</c:f>
              <c:numCache>
                <c:formatCode>[$$-409]#,##0.00</c:formatCode>
                <c:ptCount val="13"/>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numCache>
            </c:numRef>
          </c:val>
          <c:extLst>
            <c:ext xmlns:c16="http://schemas.microsoft.com/office/drawing/2014/chart" uri="{C3380CC4-5D6E-409C-BE32-E72D297353CC}">
              <c16:uniqueId val="{00000000-786D-455A-ABE4-CA44440DCF5D}"/>
            </c:ext>
          </c:extLst>
        </c:ser>
        <c:dLbls>
          <c:showLegendKey val="0"/>
          <c:showVal val="0"/>
          <c:showCatName val="0"/>
          <c:showSerName val="0"/>
          <c:showPercent val="0"/>
          <c:showBubbleSize val="0"/>
        </c:dLbls>
        <c:gapWidth val="60"/>
        <c:overlap val="-27"/>
        <c:axId val="1129396703"/>
        <c:axId val="1163432111"/>
      </c:barChart>
      <c:lineChart>
        <c:grouping val="standard"/>
        <c:varyColors val="0"/>
        <c:ser>
          <c:idx val="1"/>
          <c:order val="1"/>
          <c:tx>
            <c:strRef>
              <c:f>WorkingTables!$J$44</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6"/>
              <c:layout>
                <c:manualLayout>
                  <c:x val="-2.7113962007532268E-2"/>
                  <c:y val="-6.7094998541848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6D-455A-ABE4-CA44440DCF5D}"/>
                </c:ext>
              </c:extLst>
            </c:dLbl>
            <c:dLbl>
              <c:idx val="7"/>
              <c:layout>
                <c:manualLayout>
                  <c:x val="1.2407612382618555E-2"/>
                  <c:y val="2.349445902595509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6D-455A-ABE4-CA44440DCF5D}"/>
                </c:ext>
              </c:extLst>
            </c:dLbl>
            <c:dLbl>
              <c:idx val="11"/>
              <c:layout>
                <c:manualLayout>
                  <c:x val="-5.4155039221846064E-2"/>
                  <c:y val="-8.56135170603674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86D-455A-ABE4-CA44440DCF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WorkingTables!$J$45:$J$57</c:f>
              <c:numCache>
                <c:formatCode>[$$-409]#,##0.00</c:formatCode>
                <c:ptCount val="13"/>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numCache>
            </c:numRef>
          </c:val>
          <c:smooth val="0"/>
          <c:extLst>
            <c:ext xmlns:c16="http://schemas.microsoft.com/office/drawing/2014/chart" uri="{C3380CC4-5D6E-409C-BE32-E72D297353CC}">
              <c16:uniqueId val="{00000001-786D-455A-ABE4-CA44440DCF5D}"/>
            </c:ext>
          </c:extLst>
        </c:ser>
        <c:dLbls>
          <c:showLegendKey val="0"/>
          <c:showVal val="0"/>
          <c:showCatName val="0"/>
          <c:showSerName val="0"/>
          <c:showPercent val="0"/>
          <c:showBubbleSize val="0"/>
        </c:dLbls>
        <c:marker val="1"/>
        <c:smooth val="0"/>
        <c:axId val="1387638159"/>
        <c:axId val="1163807903"/>
      </c:lineChart>
      <c:catAx>
        <c:axId val="112939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3432111"/>
        <c:crosses val="autoZero"/>
        <c:auto val="1"/>
        <c:lblAlgn val="ctr"/>
        <c:lblOffset val="100"/>
        <c:noMultiLvlLbl val="0"/>
      </c:catAx>
      <c:valAx>
        <c:axId val="1163432111"/>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29396703"/>
        <c:crosses val="autoZero"/>
        <c:crossBetween val="between"/>
        <c:dispUnits>
          <c:builtInUnit val="thousands"/>
          <c:dispUnitsLbl>
            <c:layout>
              <c:manualLayout>
                <c:xMode val="edge"/>
                <c:yMode val="edge"/>
                <c:x val="2.2770398481973434E-2"/>
                <c:y val="0.3842592592592592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163807903"/>
        <c:scaling>
          <c:orientation val="minMax"/>
        </c:scaling>
        <c:delete val="0"/>
        <c:axPos val="r"/>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7638159"/>
        <c:crosses val="max"/>
        <c:crossBetween val="between"/>
      </c:valAx>
      <c:catAx>
        <c:axId val="1387638159"/>
        <c:scaling>
          <c:orientation val="minMax"/>
        </c:scaling>
        <c:delete val="1"/>
        <c:axPos val="b"/>
        <c:majorTickMark val="out"/>
        <c:minorTickMark val="none"/>
        <c:tickLblPos val="nextTo"/>
        <c:crossAx val="116380790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States</a:t>
            </a:r>
            <a:r>
              <a:rPr lang="en-US" baseline="0"/>
              <a:t> with highest all time sale</a:t>
            </a:r>
            <a:r>
              <a:rPr lang="en-US"/>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WorkingTables!$E$66</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WorkingTables!$D$67:$D$76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WorkingTables!$E$67:$E$76</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28D3-46CB-BC68-B01D4DAD28C9}"/>
            </c:ext>
          </c:extLst>
        </c:ser>
        <c:dLbls>
          <c:showLegendKey val="0"/>
          <c:showVal val="0"/>
          <c:showCatName val="0"/>
          <c:showSerName val="0"/>
          <c:showPercent val="0"/>
          <c:showBubbleSize val="0"/>
        </c:dLbls>
        <c:gapWidth val="100"/>
        <c:overlap val="-24"/>
        <c:axId val="1387643919"/>
        <c:axId val="1163803439"/>
      </c:barChart>
      <c:catAx>
        <c:axId val="13876439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5400000" spcFirstLastPara="1" vertOverflow="ellipsis" wrap="square" anchor="t" anchorCtr="0"/>
          <a:lstStyle/>
          <a:p>
            <a:pPr>
              <a:defRPr sz="900" b="0" i="0" u="none" strike="noStrike" kern="1200" baseline="0">
                <a:solidFill>
                  <a:schemeClr val="tx1"/>
                </a:solidFill>
                <a:latin typeface="+mn-lt"/>
                <a:ea typeface="+mn-ea"/>
                <a:cs typeface="+mn-cs"/>
              </a:defRPr>
            </a:pPr>
            <a:endParaRPr lang="en-US"/>
          </a:p>
        </c:txPr>
        <c:crossAx val="1163803439"/>
        <c:crosses val="autoZero"/>
        <c:auto val="1"/>
        <c:lblAlgn val="ctr"/>
        <c:lblOffset val="100"/>
        <c:noMultiLvlLbl val="0"/>
      </c:catAx>
      <c:valAx>
        <c:axId val="1163803439"/>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87643919"/>
        <c:crosses val="autoZero"/>
        <c:crossBetween val="between"/>
        <c:dispUnits>
          <c:builtInUnit val="thousands"/>
          <c:dispUnitsLbl>
            <c:layout>
              <c:manualLayout>
                <c:xMode val="edge"/>
                <c:yMode val="edge"/>
                <c:x val="3.0428769017980636E-2"/>
                <c:y val="0.41449074074074072"/>
              </c:manualLayout>
            </c:layout>
            <c:spPr>
              <a:noFill/>
              <a:ln>
                <a:noFill/>
              </a:ln>
              <a:effectLst/>
            </c:spPr>
            <c:txPr>
              <a:bodyPr rot="-5400000" spcFirstLastPara="1" vertOverflow="ellipsis" vert="horz" wrap="square" anchor="ctr" anchorCtr="0"/>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361950</xdr:colOff>
      <xdr:row>10</xdr:row>
      <xdr:rowOff>104776</xdr:rowOff>
    </xdr:from>
    <xdr:to>
      <xdr:col>11</xdr:col>
      <xdr:colOff>85725</xdr:colOff>
      <xdr:row>16</xdr:row>
      <xdr:rowOff>142876</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4DCB9164-B2D5-AF81-B8C8-519618A6DD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00900" y="2009776"/>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27</xdr:row>
      <xdr:rowOff>66675</xdr:rowOff>
    </xdr:from>
    <xdr:to>
      <xdr:col>11</xdr:col>
      <xdr:colOff>514350</xdr:colOff>
      <xdr:row>40</xdr:row>
      <xdr:rowOff>114300</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A37B7D6-9A68-5F20-ECF9-5045F9B1940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629525" y="5210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542925</xdr:colOff>
      <xdr:row>48</xdr:row>
      <xdr:rowOff>123825</xdr:rowOff>
    </xdr:from>
    <xdr:to>
      <xdr:col>6</xdr:col>
      <xdr:colOff>676275</xdr:colOff>
      <xdr:row>56</xdr:row>
      <xdr:rowOff>66675</xdr:rowOff>
    </xdr:to>
    <mc:AlternateContent xmlns:mc="http://schemas.openxmlformats.org/markup-compatibility/2006" xmlns:a14="http://schemas.microsoft.com/office/drawing/2010/main">
      <mc:Choice Requires="a14">
        <xdr:graphicFrame macro="">
          <xdr:nvGraphicFramePr>
            <xdr:cNvPr id="11" name="SalenPricenState_ShipMode">
              <a:extLst>
                <a:ext uri="{FF2B5EF4-FFF2-40B4-BE49-F238E27FC236}">
                  <a16:creationId xmlns:a16="http://schemas.microsoft.com/office/drawing/2014/main" id="{BD76280E-27C1-1041-0409-DC8C8AFBBD10}"/>
                </a:ext>
              </a:extLst>
            </xdr:cNvPr>
            <xdr:cNvGraphicFramePr/>
          </xdr:nvGraphicFramePr>
          <xdr:xfrm>
            <a:off x="0" y="0"/>
            <a:ext cx="0" cy="0"/>
          </xdr:xfrm>
          <a:graphic>
            <a:graphicData uri="http://schemas.microsoft.com/office/drawing/2010/slicer">
              <sle:slicer xmlns:sle="http://schemas.microsoft.com/office/drawing/2010/slicer" name="SalenPricenState_ShipMode"/>
            </a:graphicData>
          </a:graphic>
        </xdr:graphicFrame>
      </mc:Choice>
      <mc:Fallback xmlns="">
        <xdr:sp macro="" textlink="">
          <xdr:nvSpPr>
            <xdr:cNvPr id="0" name=""/>
            <xdr:cNvSpPr>
              <a:spLocks noTextEdit="1"/>
            </xdr:cNvSpPr>
          </xdr:nvSpPr>
          <xdr:spPr>
            <a:xfrm>
              <a:off x="3867150" y="9267825"/>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590550</xdr:colOff>
      <xdr:row>49</xdr:row>
      <xdr:rowOff>0</xdr:rowOff>
    </xdr:from>
    <xdr:to>
      <xdr:col>11</xdr:col>
      <xdr:colOff>314325</xdr:colOff>
      <xdr:row>56</xdr:row>
      <xdr:rowOff>133350</xdr:rowOff>
    </xdr:to>
    <mc:AlternateContent xmlns:mc="http://schemas.openxmlformats.org/markup-compatibility/2006" xmlns:a14="http://schemas.microsoft.com/office/drawing/2010/main">
      <mc:Choice Requires="a14">
        <xdr:graphicFrame macro="">
          <xdr:nvGraphicFramePr>
            <xdr:cNvPr id="12" name="SalenPricenState_Segment">
              <a:extLst>
                <a:ext uri="{FF2B5EF4-FFF2-40B4-BE49-F238E27FC236}">
                  <a16:creationId xmlns:a16="http://schemas.microsoft.com/office/drawing/2014/main" id="{F50398BB-3CB9-88FE-1372-E36D05A182A8}"/>
                </a:ext>
              </a:extLst>
            </xdr:cNvPr>
            <xdr:cNvGraphicFramePr/>
          </xdr:nvGraphicFramePr>
          <xdr:xfrm>
            <a:off x="0" y="0"/>
            <a:ext cx="0" cy="0"/>
          </xdr:xfrm>
          <a:graphic>
            <a:graphicData uri="http://schemas.microsoft.com/office/drawing/2010/slicer">
              <sle:slicer xmlns:sle="http://schemas.microsoft.com/office/drawing/2010/slicer" name="SalenPricenState_Segment"/>
            </a:graphicData>
          </a:graphic>
        </xdr:graphicFrame>
      </mc:Choice>
      <mc:Fallback xmlns="">
        <xdr:sp macro="" textlink="">
          <xdr:nvSpPr>
            <xdr:cNvPr id="0" name=""/>
            <xdr:cNvSpPr>
              <a:spLocks noTextEdit="1"/>
            </xdr:cNvSpPr>
          </xdr:nvSpPr>
          <xdr:spPr>
            <a:xfrm>
              <a:off x="7429500" y="9334500"/>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714375</xdr:colOff>
      <xdr:row>48</xdr:row>
      <xdr:rowOff>152400</xdr:rowOff>
    </xdr:from>
    <xdr:to>
      <xdr:col>9</xdr:col>
      <xdr:colOff>19050</xdr:colOff>
      <xdr:row>56</xdr:row>
      <xdr:rowOff>95250</xdr:rowOff>
    </xdr:to>
    <mc:AlternateContent xmlns:mc="http://schemas.openxmlformats.org/markup-compatibility/2006" xmlns:a14="http://schemas.microsoft.com/office/drawing/2010/main">
      <mc:Choice Requires="a14">
        <xdr:graphicFrame macro="">
          <xdr:nvGraphicFramePr>
            <xdr:cNvPr id="13" name="SalenPricenState_Category ">
              <a:extLst>
                <a:ext uri="{FF2B5EF4-FFF2-40B4-BE49-F238E27FC236}">
                  <a16:creationId xmlns:a16="http://schemas.microsoft.com/office/drawing/2014/main" id="{BF8AF18B-B83D-84A8-07BA-3D64EB7C8EBA}"/>
                </a:ext>
              </a:extLst>
            </xdr:cNvPr>
            <xdr:cNvGraphicFramePr/>
          </xdr:nvGraphicFramePr>
          <xdr:xfrm>
            <a:off x="0" y="0"/>
            <a:ext cx="0" cy="0"/>
          </xdr:xfrm>
          <a:graphic>
            <a:graphicData uri="http://schemas.microsoft.com/office/drawing/2010/slicer">
              <sle:slicer xmlns:sle="http://schemas.microsoft.com/office/drawing/2010/slicer" name="SalenPricenState_Category "/>
            </a:graphicData>
          </a:graphic>
        </xdr:graphicFrame>
      </mc:Choice>
      <mc:Fallback xmlns="">
        <xdr:sp macro="" textlink="">
          <xdr:nvSpPr>
            <xdr:cNvPr id="0" name=""/>
            <xdr:cNvSpPr>
              <a:spLocks noTextEdit="1"/>
            </xdr:cNvSpPr>
          </xdr:nvSpPr>
          <xdr:spPr>
            <a:xfrm>
              <a:off x="5734050" y="9296400"/>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7</xdr:row>
      <xdr:rowOff>171450</xdr:rowOff>
    </xdr:from>
    <xdr:to>
      <xdr:col>26</xdr:col>
      <xdr:colOff>400050</xdr:colOff>
      <xdr:row>8</xdr:row>
      <xdr:rowOff>19050</xdr:rowOff>
    </xdr:to>
    <xdr:cxnSp macro="">
      <xdr:nvCxnSpPr>
        <xdr:cNvPr id="3" name="Straight Connector 2">
          <a:extLst>
            <a:ext uri="{FF2B5EF4-FFF2-40B4-BE49-F238E27FC236}">
              <a16:creationId xmlns:a16="http://schemas.microsoft.com/office/drawing/2014/main" id="{40B08E90-8AAC-E7D8-57BB-1E39869674B6}"/>
            </a:ext>
          </a:extLst>
        </xdr:cNvPr>
        <xdr:cNvCxnSpPr/>
      </xdr:nvCxnSpPr>
      <xdr:spPr>
        <a:xfrm flipV="1">
          <a:off x="19050" y="1438275"/>
          <a:ext cx="11772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171450</xdr:rowOff>
    </xdr:from>
    <xdr:to>
      <xdr:col>26</xdr:col>
      <xdr:colOff>381000</xdr:colOff>
      <xdr:row>8</xdr:row>
      <xdr:rowOff>19050</xdr:rowOff>
    </xdr:to>
    <xdr:cxnSp macro="">
      <xdr:nvCxnSpPr>
        <xdr:cNvPr id="2" name="Straight Connector 1">
          <a:extLst>
            <a:ext uri="{FF2B5EF4-FFF2-40B4-BE49-F238E27FC236}">
              <a16:creationId xmlns:a16="http://schemas.microsoft.com/office/drawing/2014/main" id="{D6C8D77F-73A9-4BD6-A6E7-3DD9DECA5FA9}"/>
            </a:ext>
          </a:extLst>
        </xdr:cNvPr>
        <xdr:cNvCxnSpPr/>
      </xdr:nvCxnSpPr>
      <xdr:spPr>
        <a:xfrm flipV="1">
          <a:off x="0" y="1438275"/>
          <a:ext cx="14601825" cy="28575"/>
        </a:xfrm>
        <a:prstGeom prst="line">
          <a:avLst/>
        </a:prstGeom>
        <a:ln>
          <a:solidFill>
            <a:schemeClr val="accent1">
              <a:lumMod val="75000"/>
            </a:schemeClr>
          </a:solidFill>
        </a:ln>
      </xdr:spPr>
      <xdr:style>
        <a:lnRef idx="3">
          <a:schemeClr val="accent1"/>
        </a:lnRef>
        <a:fillRef idx="0">
          <a:schemeClr val="accent1"/>
        </a:fillRef>
        <a:effectRef idx="2">
          <a:schemeClr val="accent1"/>
        </a:effectRef>
        <a:fontRef idx="minor">
          <a:schemeClr val="tx1"/>
        </a:fontRef>
      </xdr:style>
    </xdr:cxnSp>
    <xdr:clientData/>
  </xdr:twoCellAnchor>
  <xdr:twoCellAnchor editAs="absolute">
    <xdr:from>
      <xdr:col>1</xdr:col>
      <xdr:colOff>704850</xdr:colOff>
      <xdr:row>2</xdr:row>
      <xdr:rowOff>161925</xdr:rowOff>
    </xdr:from>
    <xdr:to>
      <xdr:col>3</xdr:col>
      <xdr:colOff>323850</xdr:colOff>
      <xdr:row>6</xdr:row>
      <xdr:rowOff>161925</xdr:rowOff>
    </xdr:to>
    <xdr:sp macro="" textlink="WorkingTables!B5">
      <xdr:nvSpPr>
        <xdr:cNvPr id="3" name="Rectangle: Rounded Corners 2">
          <a:extLst>
            <a:ext uri="{FF2B5EF4-FFF2-40B4-BE49-F238E27FC236}">
              <a16:creationId xmlns:a16="http://schemas.microsoft.com/office/drawing/2014/main" id="{ABD0FEE2-E898-C9EF-5A6B-EC24BB2217B1}"/>
            </a:ext>
          </a:extLst>
        </xdr:cNvPr>
        <xdr:cNvSpPr/>
      </xdr:nvSpPr>
      <xdr:spPr>
        <a:xfrm>
          <a:off x="876300" y="523875"/>
          <a:ext cx="1323975" cy="72390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26212DD-8664-4358-B8C4-1894CA567F50}" type="TxLink">
            <a:rPr lang="en-US" sz="1800" b="1" i="0" u="none" strike="noStrike">
              <a:solidFill>
                <a:schemeClr val="bg1"/>
              </a:solidFill>
              <a:latin typeface="Calibri"/>
              <a:cs typeface="Calibri"/>
            </a:rPr>
            <a:pPr algn="ctr"/>
            <a:t> 7,33,215 </a:t>
          </a:fld>
          <a:endParaRPr lang="en-IN" sz="1800" b="1">
            <a:solidFill>
              <a:schemeClr val="bg1"/>
            </a:solidFill>
          </a:endParaRPr>
        </a:p>
      </xdr:txBody>
    </xdr:sp>
    <xdr:clientData/>
  </xdr:twoCellAnchor>
  <xdr:twoCellAnchor editAs="absolute">
    <xdr:from>
      <xdr:col>1</xdr:col>
      <xdr:colOff>781050</xdr:colOff>
      <xdr:row>3</xdr:row>
      <xdr:rowOff>47625</xdr:rowOff>
    </xdr:from>
    <xdr:to>
      <xdr:col>3</xdr:col>
      <xdr:colOff>257175</xdr:colOff>
      <xdr:row>4</xdr:row>
      <xdr:rowOff>19050</xdr:rowOff>
    </xdr:to>
    <xdr:sp macro="" textlink="">
      <xdr:nvSpPr>
        <xdr:cNvPr id="10" name="TextBox 9">
          <a:extLst>
            <a:ext uri="{FF2B5EF4-FFF2-40B4-BE49-F238E27FC236}">
              <a16:creationId xmlns:a16="http://schemas.microsoft.com/office/drawing/2014/main" id="{7BF420E7-1482-CE84-A140-C8DB74BF2BBC}"/>
            </a:ext>
          </a:extLst>
        </xdr:cNvPr>
        <xdr:cNvSpPr txBox="1"/>
      </xdr:nvSpPr>
      <xdr:spPr>
        <a:xfrm>
          <a:off x="952500" y="590550"/>
          <a:ext cx="11811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solidFill>
              <a:latin typeface="Aptos Display" panose="020B0004020202020204" pitchFamily="34" charset="0"/>
            </a:rPr>
            <a:t>Sale</a:t>
          </a:r>
          <a:r>
            <a:rPr lang="en-IN" sz="1100" b="0" baseline="0">
              <a:solidFill>
                <a:schemeClr val="bg1"/>
              </a:solidFill>
              <a:latin typeface="Aptos Display" panose="020B0004020202020204" pitchFamily="34" charset="0"/>
            </a:rPr>
            <a:t>s Latest Year</a:t>
          </a:r>
          <a:endParaRPr lang="en-IN" sz="1100" b="0">
            <a:solidFill>
              <a:schemeClr val="bg1"/>
            </a:solidFill>
            <a:latin typeface="Aptos Display" panose="020B0004020202020204" pitchFamily="34" charset="0"/>
          </a:endParaRPr>
        </a:p>
      </xdr:txBody>
    </xdr:sp>
    <xdr:clientData/>
  </xdr:twoCellAnchor>
  <xdr:twoCellAnchor editAs="absolute">
    <xdr:from>
      <xdr:col>3</xdr:col>
      <xdr:colOff>733425</xdr:colOff>
      <xdr:row>2</xdr:row>
      <xdr:rowOff>161925</xdr:rowOff>
    </xdr:from>
    <xdr:to>
      <xdr:col>7</xdr:col>
      <xdr:colOff>276225</xdr:colOff>
      <xdr:row>6</xdr:row>
      <xdr:rowOff>161925</xdr:rowOff>
    </xdr:to>
    <xdr:sp macro="" textlink="WorkingTables!B4">
      <xdr:nvSpPr>
        <xdr:cNvPr id="11" name="Rectangle: Rounded Corners 10">
          <a:extLst>
            <a:ext uri="{FF2B5EF4-FFF2-40B4-BE49-F238E27FC236}">
              <a16:creationId xmlns:a16="http://schemas.microsoft.com/office/drawing/2014/main" id="{42F73591-5A02-41FE-916C-84C79C006193}"/>
            </a:ext>
          </a:extLst>
        </xdr:cNvPr>
        <xdr:cNvSpPr/>
      </xdr:nvSpPr>
      <xdr:spPr>
        <a:xfrm>
          <a:off x="2609850" y="523875"/>
          <a:ext cx="1323975" cy="72390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2BABF8A-411F-4808-BDB6-0520C178B6C9}" type="TxLink">
            <a:rPr lang="en-US" sz="1800" b="1" i="0" u="none" strike="noStrike">
              <a:solidFill>
                <a:schemeClr val="bg1"/>
              </a:solidFill>
              <a:latin typeface="Calibri"/>
              <a:ea typeface="+mn-ea"/>
              <a:cs typeface="Calibri"/>
            </a:rPr>
            <a:pPr marL="0" indent="0" algn="ctr"/>
            <a:t> 6,09,206 </a:t>
          </a:fld>
          <a:endParaRPr lang="en-IN" sz="1800" b="1" i="0" u="none" strike="noStrike">
            <a:solidFill>
              <a:schemeClr val="bg1"/>
            </a:solidFill>
            <a:latin typeface="Calibri"/>
            <a:ea typeface="+mn-ea"/>
            <a:cs typeface="Calibri"/>
          </a:endParaRPr>
        </a:p>
      </xdr:txBody>
    </xdr:sp>
    <xdr:clientData/>
  </xdr:twoCellAnchor>
  <xdr:twoCellAnchor editAs="absolute">
    <xdr:from>
      <xdr:col>7</xdr:col>
      <xdr:colOff>733425</xdr:colOff>
      <xdr:row>2</xdr:row>
      <xdr:rowOff>161925</xdr:rowOff>
    </xdr:from>
    <xdr:to>
      <xdr:col>9</xdr:col>
      <xdr:colOff>369359</xdr:colOff>
      <xdr:row>6</xdr:row>
      <xdr:rowOff>161925</xdr:rowOff>
    </xdr:to>
    <xdr:sp macro="" textlink="WorkingTables!F4">
      <xdr:nvSpPr>
        <xdr:cNvPr id="12" name="Rectangle: Rounded Corners 11">
          <a:extLst>
            <a:ext uri="{FF2B5EF4-FFF2-40B4-BE49-F238E27FC236}">
              <a16:creationId xmlns:a16="http://schemas.microsoft.com/office/drawing/2014/main" id="{0D809BC3-03FD-45FA-B9A1-195ADFAAE4BE}"/>
            </a:ext>
          </a:extLst>
        </xdr:cNvPr>
        <xdr:cNvSpPr/>
      </xdr:nvSpPr>
      <xdr:spPr>
        <a:xfrm>
          <a:off x="4391025" y="523875"/>
          <a:ext cx="1323975" cy="72390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5CE3760-212C-40EE-AA30-CE4431F38CF2}" type="TxLink">
            <a:rPr lang="en-US" sz="1800" b="1" i="0" u="none" strike="noStrike">
              <a:solidFill>
                <a:schemeClr val="bg1"/>
              </a:solidFill>
              <a:latin typeface="Calibri"/>
              <a:ea typeface="+mn-ea"/>
              <a:cs typeface="Calibri"/>
            </a:rPr>
            <a:pPr marL="0" indent="0" algn="ctr"/>
            <a:t>20.4%</a:t>
          </a:fld>
          <a:endParaRPr lang="en-IN" sz="1800" b="1" i="0" u="none" strike="noStrike">
            <a:solidFill>
              <a:schemeClr val="bg1"/>
            </a:solidFill>
            <a:latin typeface="Calibri"/>
            <a:ea typeface="+mn-ea"/>
            <a:cs typeface="Calibri"/>
          </a:endParaRPr>
        </a:p>
      </xdr:txBody>
    </xdr:sp>
    <xdr:clientData/>
  </xdr:twoCellAnchor>
  <xdr:twoCellAnchor editAs="absolute">
    <xdr:from>
      <xdr:col>10</xdr:col>
      <xdr:colOff>406400</xdr:colOff>
      <xdr:row>2</xdr:row>
      <xdr:rowOff>161925</xdr:rowOff>
    </xdr:from>
    <xdr:to>
      <xdr:col>13</xdr:col>
      <xdr:colOff>749300</xdr:colOff>
      <xdr:row>6</xdr:row>
      <xdr:rowOff>161925</xdr:rowOff>
    </xdr:to>
    <xdr:sp macro="" textlink="WorkingTables!C5">
      <xdr:nvSpPr>
        <xdr:cNvPr id="13" name="Rectangle: Rounded Corners 12">
          <a:extLst>
            <a:ext uri="{FF2B5EF4-FFF2-40B4-BE49-F238E27FC236}">
              <a16:creationId xmlns:a16="http://schemas.microsoft.com/office/drawing/2014/main" id="{28A93829-95C2-4FF5-8472-116B32B6AC39}"/>
            </a:ext>
          </a:extLst>
        </xdr:cNvPr>
        <xdr:cNvSpPr/>
      </xdr:nvSpPr>
      <xdr:spPr>
        <a:xfrm>
          <a:off x="6572250" y="523875"/>
          <a:ext cx="1323975" cy="72390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240BBA8-61A9-4BE2-9EBA-7353C0A67EC3}" type="TxLink">
            <a:rPr lang="en-US" sz="1800" b="1" i="0" u="none" strike="noStrike">
              <a:solidFill>
                <a:schemeClr val="bg1"/>
              </a:solidFill>
              <a:latin typeface="Calibri"/>
              <a:ea typeface="+mn-ea"/>
              <a:cs typeface="Calibri"/>
            </a:rPr>
            <a:pPr marL="0" indent="0" algn="ctr"/>
            <a:t> 93,439 </a:t>
          </a:fld>
          <a:endParaRPr lang="en-IN" sz="1800" b="1" i="0" u="none" strike="noStrike">
            <a:solidFill>
              <a:schemeClr val="bg1"/>
            </a:solidFill>
            <a:latin typeface="Calibri"/>
            <a:ea typeface="+mn-ea"/>
            <a:cs typeface="Calibri"/>
          </a:endParaRPr>
        </a:p>
      </xdr:txBody>
    </xdr:sp>
    <xdr:clientData/>
  </xdr:twoCellAnchor>
  <xdr:twoCellAnchor editAs="absolute">
    <xdr:from>
      <xdr:col>14</xdr:col>
      <xdr:colOff>225425</xdr:colOff>
      <xdr:row>2</xdr:row>
      <xdr:rowOff>161925</xdr:rowOff>
    </xdr:from>
    <xdr:to>
      <xdr:col>16</xdr:col>
      <xdr:colOff>6350</xdr:colOff>
      <xdr:row>6</xdr:row>
      <xdr:rowOff>161925</xdr:rowOff>
    </xdr:to>
    <xdr:sp macro="" textlink="WorkingTables!C4">
      <xdr:nvSpPr>
        <xdr:cNvPr id="14" name="Rectangle: Rounded Corners 13">
          <a:extLst>
            <a:ext uri="{FF2B5EF4-FFF2-40B4-BE49-F238E27FC236}">
              <a16:creationId xmlns:a16="http://schemas.microsoft.com/office/drawing/2014/main" id="{F31846B3-A377-415B-BCF3-9E1E8F680C6E}"/>
            </a:ext>
          </a:extLst>
        </xdr:cNvPr>
        <xdr:cNvSpPr/>
      </xdr:nvSpPr>
      <xdr:spPr>
        <a:xfrm>
          <a:off x="8324850" y="523875"/>
          <a:ext cx="1323975" cy="72390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1AE21DA-C1C3-4F75-B65C-86DD1DB90B61}" type="TxLink">
            <a:rPr lang="en-US" sz="1800" b="1" i="0" u="none" strike="noStrike">
              <a:solidFill>
                <a:schemeClr val="bg1"/>
              </a:solidFill>
              <a:latin typeface="Calibri"/>
              <a:ea typeface="+mn-ea"/>
              <a:cs typeface="Calibri"/>
            </a:rPr>
            <a:pPr marL="0" indent="0" algn="ctr"/>
            <a:t> 81,795 </a:t>
          </a:fld>
          <a:endParaRPr lang="en-IN" sz="1800" b="1" i="0" u="none" strike="noStrike">
            <a:solidFill>
              <a:schemeClr val="bg1"/>
            </a:solidFill>
            <a:latin typeface="Calibri"/>
            <a:ea typeface="+mn-ea"/>
            <a:cs typeface="Calibri"/>
          </a:endParaRPr>
        </a:p>
      </xdr:txBody>
    </xdr:sp>
    <xdr:clientData/>
  </xdr:twoCellAnchor>
  <xdr:twoCellAnchor editAs="absolute">
    <xdr:from>
      <xdr:col>16</xdr:col>
      <xdr:colOff>444500</xdr:colOff>
      <xdr:row>2</xdr:row>
      <xdr:rowOff>161925</xdr:rowOff>
    </xdr:from>
    <xdr:to>
      <xdr:col>19</xdr:col>
      <xdr:colOff>832908</xdr:colOff>
      <xdr:row>6</xdr:row>
      <xdr:rowOff>161925</xdr:rowOff>
    </xdr:to>
    <xdr:sp macro="" textlink="WorkingTables!H4">
      <xdr:nvSpPr>
        <xdr:cNvPr id="15" name="Rectangle: Rounded Corners 14">
          <a:extLst>
            <a:ext uri="{FF2B5EF4-FFF2-40B4-BE49-F238E27FC236}">
              <a16:creationId xmlns:a16="http://schemas.microsoft.com/office/drawing/2014/main" id="{BAB0CD41-3F44-41AF-9972-27A9A35EDDCD}"/>
            </a:ext>
          </a:extLst>
        </xdr:cNvPr>
        <xdr:cNvSpPr/>
      </xdr:nvSpPr>
      <xdr:spPr>
        <a:xfrm>
          <a:off x="10086975" y="523875"/>
          <a:ext cx="1323975" cy="72390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05FB6DC-6BFC-4258-8E04-70198EC4E66E}" type="TxLink">
            <a:rPr lang="en-US" sz="1800" b="1" i="0" u="none" strike="noStrike">
              <a:solidFill>
                <a:schemeClr val="bg1"/>
              </a:solidFill>
              <a:latin typeface="Calibri"/>
              <a:ea typeface="+mn-ea"/>
              <a:cs typeface="Calibri"/>
            </a:rPr>
            <a:pPr marL="0" indent="0" algn="ctr"/>
            <a:t>14.2%</a:t>
          </a:fld>
          <a:endParaRPr lang="en-IN" sz="1800" b="1" i="0" u="none" strike="noStrike">
            <a:solidFill>
              <a:schemeClr val="bg1"/>
            </a:solidFill>
            <a:latin typeface="Calibri"/>
            <a:ea typeface="+mn-ea"/>
            <a:cs typeface="Calibri"/>
          </a:endParaRPr>
        </a:p>
      </xdr:txBody>
    </xdr:sp>
    <xdr:clientData/>
  </xdr:twoCellAnchor>
  <xdr:twoCellAnchor editAs="absolute">
    <xdr:from>
      <xdr:col>3</xdr:col>
      <xdr:colOff>723899</xdr:colOff>
      <xdr:row>3</xdr:row>
      <xdr:rowOff>66675</xdr:rowOff>
    </xdr:from>
    <xdr:to>
      <xdr:col>7</xdr:col>
      <xdr:colOff>285749</xdr:colOff>
      <xdr:row>3</xdr:row>
      <xdr:rowOff>161925</xdr:rowOff>
    </xdr:to>
    <xdr:sp macro="" textlink="">
      <xdr:nvSpPr>
        <xdr:cNvPr id="24" name="TextBox 23">
          <a:extLst>
            <a:ext uri="{FF2B5EF4-FFF2-40B4-BE49-F238E27FC236}">
              <a16:creationId xmlns:a16="http://schemas.microsoft.com/office/drawing/2014/main" id="{7D1A6FFC-C2C0-49E8-B6D4-61E4D7BB509E}"/>
            </a:ext>
          </a:extLst>
        </xdr:cNvPr>
        <xdr:cNvSpPr txBox="1"/>
      </xdr:nvSpPr>
      <xdr:spPr>
        <a:xfrm>
          <a:off x="2600324" y="609600"/>
          <a:ext cx="1343025" cy="95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solidFill>
              <a:latin typeface="Aptos Display" panose="020B0004020202020204" pitchFamily="34" charset="0"/>
            </a:rPr>
            <a:t>Sale</a:t>
          </a:r>
          <a:r>
            <a:rPr lang="en-IN" sz="1100" b="0" baseline="0">
              <a:solidFill>
                <a:schemeClr val="bg1"/>
              </a:solidFill>
              <a:latin typeface="Aptos Display" panose="020B0004020202020204" pitchFamily="34" charset="0"/>
            </a:rPr>
            <a:t>s Previous Year</a:t>
          </a:r>
          <a:endParaRPr lang="en-IN" sz="1100" b="0">
            <a:solidFill>
              <a:schemeClr val="bg1"/>
            </a:solidFill>
            <a:latin typeface="Aptos Display" panose="020B0004020202020204" pitchFamily="34" charset="0"/>
          </a:endParaRPr>
        </a:p>
      </xdr:txBody>
    </xdr:sp>
    <xdr:clientData/>
  </xdr:twoCellAnchor>
  <xdr:twoCellAnchor editAs="absolute">
    <xdr:from>
      <xdr:col>16</xdr:col>
      <xdr:colOff>454025</xdr:colOff>
      <xdr:row>3</xdr:row>
      <xdr:rowOff>66675</xdr:rowOff>
    </xdr:from>
    <xdr:to>
      <xdr:col>19</xdr:col>
      <xdr:colOff>832908</xdr:colOff>
      <xdr:row>3</xdr:row>
      <xdr:rowOff>171450</xdr:rowOff>
    </xdr:to>
    <xdr:sp macro="" textlink="">
      <xdr:nvSpPr>
        <xdr:cNvPr id="25" name="TextBox 24">
          <a:extLst>
            <a:ext uri="{FF2B5EF4-FFF2-40B4-BE49-F238E27FC236}">
              <a16:creationId xmlns:a16="http://schemas.microsoft.com/office/drawing/2014/main" id="{6511EA03-B7FF-4C68-8375-234F8D76F0F7}"/>
            </a:ext>
          </a:extLst>
        </xdr:cNvPr>
        <xdr:cNvSpPr txBox="1"/>
      </xdr:nvSpPr>
      <xdr:spPr>
        <a:xfrm>
          <a:off x="10096500" y="609600"/>
          <a:ext cx="1314450" cy="104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solidFill>
              <a:latin typeface="Aptos Display" panose="020B0004020202020204" pitchFamily="34" charset="0"/>
            </a:rPr>
            <a:t>Profit Growth vs PY</a:t>
          </a:r>
        </a:p>
      </xdr:txBody>
    </xdr:sp>
    <xdr:clientData/>
  </xdr:twoCellAnchor>
  <xdr:twoCellAnchor editAs="absolute">
    <xdr:from>
      <xdr:col>14</xdr:col>
      <xdr:colOff>206374</xdr:colOff>
      <xdr:row>3</xdr:row>
      <xdr:rowOff>57150</xdr:rowOff>
    </xdr:from>
    <xdr:to>
      <xdr:col>16</xdr:col>
      <xdr:colOff>6349</xdr:colOff>
      <xdr:row>3</xdr:row>
      <xdr:rowOff>161925</xdr:rowOff>
    </xdr:to>
    <xdr:sp macro="" textlink="">
      <xdr:nvSpPr>
        <xdr:cNvPr id="26" name="TextBox 25">
          <a:extLst>
            <a:ext uri="{FF2B5EF4-FFF2-40B4-BE49-F238E27FC236}">
              <a16:creationId xmlns:a16="http://schemas.microsoft.com/office/drawing/2014/main" id="{07213D88-2AAD-46B8-B300-61F01E38B3D6}"/>
            </a:ext>
          </a:extLst>
        </xdr:cNvPr>
        <xdr:cNvSpPr txBox="1"/>
      </xdr:nvSpPr>
      <xdr:spPr>
        <a:xfrm>
          <a:off x="8305799" y="600075"/>
          <a:ext cx="1343025" cy="104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bg1"/>
              </a:solidFill>
              <a:latin typeface="Aptos Display" panose="020B0004020202020204" pitchFamily="34" charset="0"/>
            </a:rPr>
            <a:t>Profit Previous Year</a:t>
          </a:r>
          <a:endParaRPr lang="en-IN" sz="1100" b="0">
            <a:solidFill>
              <a:schemeClr val="bg1"/>
            </a:solidFill>
            <a:latin typeface="Aptos Display" panose="020B0004020202020204" pitchFamily="34" charset="0"/>
          </a:endParaRPr>
        </a:p>
      </xdr:txBody>
    </xdr:sp>
    <xdr:clientData/>
  </xdr:twoCellAnchor>
  <xdr:twoCellAnchor editAs="absolute">
    <xdr:from>
      <xdr:col>10</xdr:col>
      <xdr:colOff>473075</xdr:colOff>
      <xdr:row>3</xdr:row>
      <xdr:rowOff>47625</xdr:rowOff>
    </xdr:from>
    <xdr:to>
      <xdr:col>13</xdr:col>
      <xdr:colOff>673100</xdr:colOff>
      <xdr:row>4</xdr:row>
      <xdr:rowOff>19050</xdr:rowOff>
    </xdr:to>
    <xdr:sp macro="" textlink="">
      <xdr:nvSpPr>
        <xdr:cNvPr id="27" name="TextBox 26">
          <a:extLst>
            <a:ext uri="{FF2B5EF4-FFF2-40B4-BE49-F238E27FC236}">
              <a16:creationId xmlns:a16="http://schemas.microsoft.com/office/drawing/2014/main" id="{1ED75248-1CFD-4F7F-8CF7-936481AB9656}"/>
            </a:ext>
          </a:extLst>
        </xdr:cNvPr>
        <xdr:cNvSpPr txBox="1"/>
      </xdr:nvSpPr>
      <xdr:spPr>
        <a:xfrm>
          <a:off x="6638925" y="590550"/>
          <a:ext cx="11811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bg1"/>
              </a:solidFill>
              <a:latin typeface="Aptos Display" panose="020B0004020202020204" pitchFamily="34" charset="0"/>
            </a:rPr>
            <a:t>Profit Latest Year</a:t>
          </a:r>
          <a:endParaRPr lang="en-IN" sz="1100" b="0">
            <a:solidFill>
              <a:schemeClr val="bg1"/>
            </a:solidFill>
            <a:latin typeface="Aptos Display" panose="020B0004020202020204" pitchFamily="34" charset="0"/>
          </a:endParaRPr>
        </a:p>
      </xdr:txBody>
    </xdr:sp>
    <xdr:clientData/>
  </xdr:twoCellAnchor>
  <xdr:twoCellAnchor editAs="absolute">
    <xdr:from>
      <xdr:col>7</xdr:col>
      <xdr:colOff>733424</xdr:colOff>
      <xdr:row>3</xdr:row>
      <xdr:rowOff>66675</xdr:rowOff>
    </xdr:from>
    <xdr:to>
      <xdr:col>9</xdr:col>
      <xdr:colOff>350308</xdr:colOff>
      <xdr:row>3</xdr:row>
      <xdr:rowOff>161925</xdr:rowOff>
    </xdr:to>
    <xdr:sp macro="" textlink="">
      <xdr:nvSpPr>
        <xdr:cNvPr id="28" name="TextBox 27">
          <a:extLst>
            <a:ext uri="{FF2B5EF4-FFF2-40B4-BE49-F238E27FC236}">
              <a16:creationId xmlns:a16="http://schemas.microsoft.com/office/drawing/2014/main" id="{F3C37ABC-1E42-42F8-B3A8-3AE6812B54C4}"/>
            </a:ext>
          </a:extLst>
        </xdr:cNvPr>
        <xdr:cNvSpPr txBox="1"/>
      </xdr:nvSpPr>
      <xdr:spPr>
        <a:xfrm>
          <a:off x="4391024" y="609600"/>
          <a:ext cx="1304925" cy="95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solidFill>
              <a:latin typeface="Aptos Display" panose="020B0004020202020204" pitchFamily="34" charset="0"/>
            </a:rPr>
            <a:t>Sales</a:t>
          </a:r>
          <a:r>
            <a:rPr lang="en-IN" sz="1100" b="0" baseline="0">
              <a:solidFill>
                <a:schemeClr val="bg1"/>
              </a:solidFill>
              <a:latin typeface="Aptos Display" panose="020B0004020202020204" pitchFamily="34" charset="0"/>
            </a:rPr>
            <a:t> </a:t>
          </a:r>
          <a:r>
            <a:rPr lang="en-IN" sz="1100" b="0">
              <a:solidFill>
                <a:schemeClr val="bg1"/>
              </a:solidFill>
              <a:latin typeface="Aptos Display" panose="020B0004020202020204" pitchFamily="34" charset="0"/>
            </a:rPr>
            <a:t>Growth vs</a:t>
          </a:r>
          <a:r>
            <a:rPr lang="en-IN" sz="1100" b="0" baseline="0">
              <a:solidFill>
                <a:schemeClr val="bg1"/>
              </a:solidFill>
              <a:latin typeface="Aptos Display" panose="020B0004020202020204" pitchFamily="34" charset="0"/>
            </a:rPr>
            <a:t> PY</a:t>
          </a:r>
          <a:endParaRPr lang="en-IN" sz="1100" b="0">
            <a:solidFill>
              <a:schemeClr val="bg1"/>
            </a:solidFill>
            <a:latin typeface="Aptos Display" panose="020B0004020202020204" pitchFamily="34" charset="0"/>
          </a:endParaRPr>
        </a:p>
      </xdr:txBody>
    </xdr:sp>
    <xdr:clientData/>
  </xdr:twoCellAnchor>
  <xdr:twoCellAnchor>
    <xdr:from>
      <xdr:col>0</xdr:col>
      <xdr:colOff>0</xdr:colOff>
      <xdr:row>23</xdr:row>
      <xdr:rowOff>171450</xdr:rowOff>
    </xdr:from>
    <xdr:to>
      <xdr:col>26</xdr:col>
      <xdr:colOff>381000</xdr:colOff>
      <xdr:row>24</xdr:row>
      <xdr:rowOff>19050</xdr:rowOff>
    </xdr:to>
    <xdr:cxnSp macro="">
      <xdr:nvCxnSpPr>
        <xdr:cNvPr id="29" name="Straight Connector 28">
          <a:extLst>
            <a:ext uri="{FF2B5EF4-FFF2-40B4-BE49-F238E27FC236}">
              <a16:creationId xmlns:a16="http://schemas.microsoft.com/office/drawing/2014/main" id="{A095F99F-0EFC-47CF-B8A5-FA8504891E48}"/>
            </a:ext>
          </a:extLst>
        </xdr:cNvPr>
        <xdr:cNvCxnSpPr/>
      </xdr:nvCxnSpPr>
      <xdr:spPr>
        <a:xfrm flipV="1">
          <a:off x="0" y="4333875"/>
          <a:ext cx="14601825" cy="28575"/>
        </a:xfrm>
        <a:prstGeom prst="line">
          <a:avLst/>
        </a:prstGeom>
        <a:ln>
          <a:solidFill>
            <a:schemeClr val="accent1">
              <a:lumMod val="75000"/>
            </a:schemeClr>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171449</xdr:colOff>
      <xdr:row>27</xdr:row>
      <xdr:rowOff>0</xdr:rowOff>
    </xdr:from>
    <xdr:to>
      <xdr:col>10</xdr:col>
      <xdr:colOff>381000</xdr:colOff>
      <xdr:row>42</xdr:row>
      <xdr:rowOff>28575</xdr:rowOff>
    </xdr:to>
    <xdr:graphicFrame macro="">
      <xdr:nvGraphicFramePr>
        <xdr:cNvPr id="30" name="Chart 29">
          <a:extLst>
            <a:ext uri="{FF2B5EF4-FFF2-40B4-BE49-F238E27FC236}">
              <a16:creationId xmlns:a16="http://schemas.microsoft.com/office/drawing/2014/main" id="{98D9BD68-339F-4663-ADEE-092B1EB05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600074</xdr:colOff>
      <xdr:row>26</xdr:row>
      <xdr:rowOff>171450</xdr:rowOff>
    </xdr:from>
    <xdr:to>
      <xdr:col>21</xdr:col>
      <xdr:colOff>647699</xdr:colOff>
      <xdr:row>42</xdr:row>
      <xdr:rowOff>19050</xdr:rowOff>
    </xdr:to>
    <xdr:graphicFrame macro="">
      <xdr:nvGraphicFramePr>
        <xdr:cNvPr id="31" name="Chart 30">
          <a:extLst>
            <a:ext uri="{FF2B5EF4-FFF2-40B4-BE49-F238E27FC236}">
              <a16:creationId xmlns:a16="http://schemas.microsoft.com/office/drawing/2014/main" id="{C3C33635-6AEF-4558-A8C5-C8F8E5828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28574</xdr:colOff>
      <xdr:row>0</xdr:row>
      <xdr:rowOff>66676</xdr:rowOff>
    </xdr:from>
    <xdr:to>
      <xdr:col>19</xdr:col>
      <xdr:colOff>95174</xdr:colOff>
      <xdr:row>2</xdr:row>
      <xdr:rowOff>97126</xdr:rowOff>
    </xdr:to>
    <mc:AlternateContent xmlns:mc="http://schemas.openxmlformats.org/markup-compatibility/2006" xmlns:a14="http://schemas.microsoft.com/office/drawing/2010/main">
      <mc:Choice Requires="a14">
        <xdr:graphicFrame macro="">
          <xdr:nvGraphicFramePr>
            <xdr:cNvPr id="32" name="Segment 1">
              <a:extLst>
                <a:ext uri="{FF2B5EF4-FFF2-40B4-BE49-F238E27FC236}">
                  <a16:creationId xmlns:a16="http://schemas.microsoft.com/office/drawing/2014/main" id="{ACE3DC7D-EC28-4915-B2EC-3646F11ED4B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048499" y="66676"/>
              <a:ext cx="3495600" cy="39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752474</xdr:colOff>
      <xdr:row>0</xdr:row>
      <xdr:rowOff>57150</xdr:rowOff>
    </xdr:from>
    <xdr:to>
      <xdr:col>9</xdr:col>
      <xdr:colOff>26459</xdr:colOff>
      <xdr:row>2</xdr:row>
      <xdr:rowOff>85726</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868604C7-9822-4879-BA48-E8414D5CAA2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876424" y="57150"/>
              <a:ext cx="3495676" cy="3905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733423</xdr:colOff>
      <xdr:row>8</xdr:row>
      <xdr:rowOff>85726</xdr:rowOff>
    </xdr:from>
    <xdr:to>
      <xdr:col>9</xdr:col>
      <xdr:colOff>7332</xdr:colOff>
      <xdr:row>10</xdr:row>
      <xdr:rowOff>116176</xdr:rowOff>
    </xdr:to>
    <mc:AlternateContent xmlns:mc="http://schemas.openxmlformats.org/markup-compatibility/2006" xmlns:a14="http://schemas.microsoft.com/office/drawing/2010/main">
      <mc:Choice Requires="a14">
        <xdr:graphicFrame macro="">
          <xdr:nvGraphicFramePr>
            <xdr:cNvPr id="34" name="Category 2">
              <a:extLst>
                <a:ext uri="{FF2B5EF4-FFF2-40B4-BE49-F238E27FC236}">
                  <a16:creationId xmlns:a16="http://schemas.microsoft.com/office/drawing/2014/main" id="{117EAA4D-132D-4768-99DD-62C4C5B4F44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857373" y="1533526"/>
              <a:ext cx="3495600" cy="39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8</xdr:row>
      <xdr:rowOff>85726</xdr:rowOff>
    </xdr:from>
    <xdr:to>
      <xdr:col>20</xdr:col>
      <xdr:colOff>180900</xdr:colOff>
      <xdr:row>10</xdr:row>
      <xdr:rowOff>116176</xdr:rowOff>
    </xdr:to>
    <mc:AlternateContent xmlns:mc="http://schemas.openxmlformats.org/markup-compatibility/2006" xmlns:a14="http://schemas.microsoft.com/office/drawing/2010/main">
      <mc:Choice Requires="a14">
        <xdr:graphicFrame macro="">
          <xdr:nvGraphicFramePr>
            <xdr:cNvPr id="35" name="Segment 2">
              <a:extLst>
                <a:ext uri="{FF2B5EF4-FFF2-40B4-BE49-F238E27FC236}">
                  <a16:creationId xmlns:a16="http://schemas.microsoft.com/office/drawing/2014/main" id="{0DDE32AF-F588-4293-9964-4D8CD881C301}"/>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972425" y="1533526"/>
              <a:ext cx="3495600" cy="39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133348</xdr:colOff>
      <xdr:row>24</xdr:row>
      <xdr:rowOff>66675</xdr:rowOff>
    </xdr:from>
    <xdr:to>
      <xdr:col>8</xdr:col>
      <xdr:colOff>315075</xdr:colOff>
      <xdr:row>26</xdr:row>
      <xdr:rowOff>133351</xdr:rowOff>
    </xdr:to>
    <mc:AlternateContent xmlns:mc="http://schemas.openxmlformats.org/markup-compatibility/2006" xmlns:a14="http://schemas.microsoft.com/office/drawing/2010/main">
      <mc:Choice Requires="a14">
        <xdr:graphicFrame macro="">
          <xdr:nvGraphicFramePr>
            <xdr:cNvPr id="36" name="SalenPricenState_ShipMode 1">
              <a:extLst>
                <a:ext uri="{FF2B5EF4-FFF2-40B4-BE49-F238E27FC236}">
                  <a16:creationId xmlns:a16="http://schemas.microsoft.com/office/drawing/2014/main" id="{90A18743-B116-4CF4-85CF-D0CB3A787B46}"/>
                </a:ext>
              </a:extLst>
            </xdr:cNvPr>
            <xdr:cNvGraphicFramePr/>
          </xdr:nvGraphicFramePr>
          <xdr:xfrm>
            <a:off x="0" y="0"/>
            <a:ext cx="0" cy="0"/>
          </xdr:xfrm>
          <a:graphic>
            <a:graphicData uri="http://schemas.microsoft.com/office/drawing/2010/slicer">
              <sle:slicer xmlns:sle="http://schemas.microsoft.com/office/drawing/2010/slicer" name="SalenPricenState_ShipMode 1"/>
            </a:graphicData>
          </a:graphic>
        </xdr:graphicFrame>
      </mc:Choice>
      <mc:Fallback xmlns="">
        <xdr:sp macro="" textlink="">
          <xdr:nvSpPr>
            <xdr:cNvPr id="0" name=""/>
            <xdr:cNvSpPr>
              <a:spLocks noTextEdit="1"/>
            </xdr:cNvSpPr>
          </xdr:nvSpPr>
          <xdr:spPr>
            <a:xfrm>
              <a:off x="304798" y="4410075"/>
              <a:ext cx="4620377" cy="428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24</xdr:row>
      <xdr:rowOff>85725</xdr:rowOff>
    </xdr:from>
    <xdr:to>
      <xdr:col>24</xdr:col>
      <xdr:colOff>18975</xdr:colOff>
      <xdr:row>26</xdr:row>
      <xdr:rowOff>116175</xdr:rowOff>
    </xdr:to>
    <mc:AlternateContent xmlns:mc="http://schemas.openxmlformats.org/markup-compatibility/2006" xmlns:a14="http://schemas.microsoft.com/office/drawing/2010/main">
      <mc:Choice Requires="a14">
        <xdr:graphicFrame macro="">
          <xdr:nvGraphicFramePr>
            <xdr:cNvPr id="37" name="SalenPricenState_Segment 1">
              <a:extLst>
                <a:ext uri="{FF2B5EF4-FFF2-40B4-BE49-F238E27FC236}">
                  <a16:creationId xmlns:a16="http://schemas.microsoft.com/office/drawing/2014/main" id="{51C32AB8-8B4A-4D0D-8D43-4AED0EB3363B}"/>
                </a:ext>
              </a:extLst>
            </xdr:cNvPr>
            <xdr:cNvGraphicFramePr/>
          </xdr:nvGraphicFramePr>
          <xdr:xfrm>
            <a:off x="0" y="0"/>
            <a:ext cx="0" cy="0"/>
          </xdr:xfrm>
          <a:graphic>
            <a:graphicData uri="http://schemas.microsoft.com/office/drawing/2010/slicer">
              <sle:slicer xmlns:sle="http://schemas.microsoft.com/office/drawing/2010/slicer" name="SalenPricenState_Segment 1"/>
            </a:graphicData>
          </a:graphic>
        </xdr:graphicFrame>
      </mc:Choice>
      <mc:Fallback xmlns="">
        <xdr:sp macro="" textlink="">
          <xdr:nvSpPr>
            <xdr:cNvPr id="0" name=""/>
            <xdr:cNvSpPr>
              <a:spLocks noTextEdit="1"/>
            </xdr:cNvSpPr>
          </xdr:nvSpPr>
          <xdr:spPr>
            <a:xfrm>
              <a:off x="10448925" y="4429125"/>
              <a:ext cx="3495600" cy="39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85725</xdr:colOff>
      <xdr:row>24</xdr:row>
      <xdr:rowOff>57150</xdr:rowOff>
    </xdr:from>
    <xdr:to>
      <xdr:col>16</xdr:col>
      <xdr:colOff>104700</xdr:colOff>
      <xdr:row>26</xdr:row>
      <xdr:rowOff>87600</xdr:rowOff>
    </xdr:to>
    <mc:AlternateContent xmlns:mc="http://schemas.openxmlformats.org/markup-compatibility/2006" xmlns:a14="http://schemas.microsoft.com/office/drawing/2010/main">
      <mc:Choice Requires="a14">
        <xdr:graphicFrame macro="">
          <xdr:nvGraphicFramePr>
            <xdr:cNvPr id="38" name="SalenPricenState_Category  1">
              <a:extLst>
                <a:ext uri="{FF2B5EF4-FFF2-40B4-BE49-F238E27FC236}">
                  <a16:creationId xmlns:a16="http://schemas.microsoft.com/office/drawing/2014/main" id="{A9AE1A73-95AC-4B36-B7B0-87BA4DC6A288}"/>
                </a:ext>
              </a:extLst>
            </xdr:cNvPr>
            <xdr:cNvGraphicFramePr/>
          </xdr:nvGraphicFramePr>
          <xdr:xfrm>
            <a:off x="0" y="0"/>
            <a:ext cx="0" cy="0"/>
          </xdr:xfrm>
          <a:graphic>
            <a:graphicData uri="http://schemas.microsoft.com/office/drawing/2010/slicer">
              <sle:slicer xmlns:sle="http://schemas.microsoft.com/office/drawing/2010/slicer" name="SalenPricenState_Category  1"/>
            </a:graphicData>
          </a:graphic>
        </xdr:graphicFrame>
      </mc:Choice>
      <mc:Fallback xmlns="">
        <xdr:sp macro="" textlink="">
          <xdr:nvSpPr>
            <xdr:cNvPr id="0" name=""/>
            <xdr:cNvSpPr>
              <a:spLocks noTextEdit="1"/>
            </xdr:cNvSpPr>
          </xdr:nvSpPr>
          <xdr:spPr>
            <a:xfrm>
              <a:off x="6124575" y="4400550"/>
              <a:ext cx="3495600" cy="39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ulPal" refreshedDate="45218.605988541669" createdVersion="8" refreshedVersion="8" minRefreshableVersion="3" recordCount="9994" xr:uid="{61A64192-2F9A-4229-8167-F59994757B30}">
  <cacheSource type="worksheet">
    <worksheetSource ref="A1:U9995" sheet="Raw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630882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511624-B8E0-41DC-A76C-EB7BAC76ECDC}" name="SalesSubCategory(Ca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2:C2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1E466D-FC27-4037-B3C7-2DD5C83ADBFD}" name="SalesnPric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4:D61"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numFmtId="1"/>
  </dataFields>
  <formats count="2">
    <format dxfId="3">
      <pivotArea outline="0" fieldPosition="0">
        <references count="1">
          <reference field="4294967294" count="1" selected="0">
            <x v="1"/>
          </reference>
        </references>
      </pivotArea>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A7499E-6C55-476F-8FBC-44BCFEA8958D}" name="SalesBySubCategory(Seg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8:C3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8EE634-BA03-4ED9-9B8F-0A8CF64A2541}" name="SalesBycity(Seg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28:H3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201"/>
    </i>
    <i>
      <x v="264"/>
    </i>
    <i>
      <x v="78"/>
    </i>
    <i>
      <x v="156"/>
    </i>
    <i>
      <x v="92"/>
    </i>
    <i>
      <x v="407"/>
    </i>
    <i>
      <x v="323"/>
    </i>
    <i>
      <x v="450"/>
    </i>
    <i>
      <x v="436"/>
    </i>
    <i>
      <x v="297"/>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3CCF22-6F3C-4AFC-ACA6-7332BFA437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5">
      <pivotArea collapsedLevelsAreSubtotals="1" fieldPosition="0">
        <references count="1">
          <reference field="23" count="0"/>
        </references>
      </pivotArea>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501D53-6120-419C-95C0-47A5DF0625AA}" name="salesStateWise"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6:B116"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E637FD-7AE7-4AA6-B782-2E452D80B5A1}" name="salesByCity(Ca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2:H2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201"/>
    </i>
    <i>
      <x v="264"/>
    </i>
    <i>
      <x v="78"/>
    </i>
    <i>
      <x v="156"/>
    </i>
    <i>
      <x v="92"/>
    </i>
    <i>
      <x v="407"/>
    </i>
    <i>
      <x v="323"/>
    </i>
    <i>
      <x v="450"/>
    </i>
    <i>
      <x v="436"/>
    </i>
    <i>
      <x v="297"/>
    </i>
  </rowItems>
  <colFields count="1">
    <field x="23"/>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5F28B5-C8DF-4EF0-B15D-B3A3A607A1B5}" sourceName="Category">
  <pivotTables>
    <pivotTable tabId="2" name="SalesSubCategory(Cat)"/>
    <pivotTable tabId="2" name="salesByCity(Cat)"/>
  </pivotTables>
  <data>
    <tabular pivotCacheId="16308826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F61E52D-FBAE-4B65-ADBE-70B93A868B9A}" sourceName="Segment">
  <pivotTables>
    <pivotTable tabId="2" name="SalesBycity(Segment)"/>
    <pivotTable tabId="2" name="SalesBySubCategory(Segment)"/>
  </pivotTables>
  <data>
    <tabular pivotCacheId="16308826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537D442-6E90-4520-83AA-B1A01F0F8DAB}" sourceName="Ship Mode">
  <pivotTables>
    <pivotTable tabId="2" name="SalesnPrice"/>
    <pivotTable tabId="2" name="salesStateWise"/>
  </pivotTables>
  <data>
    <tabular pivotCacheId="163088267">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6CA11295-D541-4751-BD03-E943A65CC598}" sourceName="Segment">
  <pivotTables>
    <pivotTable tabId="2" name="SalesnPrice"/>
    <pivotTable tabId="2" name="salesStateWise"/>
  </pivotTables>
  <data>
    <tabular pivotCacheId="16308826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CBFE98C0-E963-4639-9CF9-C4C2352AA3B0}" sourceName="Category">
  <pivotTables>
    <pivotTable tabId="2" name="SalesnPrice"/>
    <pivotTable tabId="2" name="salesStateWise"/>
  </pivotTables>
  <data>
    <tabular pivotCacheId="163088267">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FF2E71B2-1E5B-4345-AB35-DD9A05143CF4}" sourceName="Segment">
  <pivotTables>
    <pivotTable tabId="2" name="PivotTable1"/>
  </pivotTables>
  <data>
    <tabular pivotCacheId="163088267">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FE4E5AD-830D-4ED6-BE3E-A5D5990A98F3}" sourceName="Category">
  <pivotTables>
    <pivotTable tabId="2" name="PivotTable1"/>
  </pivotTables>
  <data>
    <tabular pivotCacheId="16308826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B86FAD4-61C7-434C-95EC-46079F550B1C}" cache="Slicer_Category" caption="Category" rowHeight="241300"/>
  <slicer name="Segment" xr10:uid="{426E4200-3625-439D-AABB-52D621C0A330}" cache="Slicer_Segment" caption="Segment" rowHeight="241300"/>
  <slicer name="SalenPricenState_ShipMode" xr10:uid="{935475F4-8207-46AB-A1E6-07DAED9E37B1}" cache="Slicer_Ship_Mode" caption="Ship Mode" rowHeight="241300"/>
  <slicer name="SalenPricenState_Segment" xr10:uid="{D3144536-5DEF-4883-8837-75DD99E3BA75}" cache="Slicer_Segment2" caption="Segment" rowHeight="241300"/>
  <slicer name="SalenPricenState_Category " xr10:uid="{BF30B370-B0B7-4DB7-82C1-B1B3A4256DFF}" cache="Slicer_Category2"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53F358C2-95FE-4B20-852A-946EBE6EBB4C}" cache="Slicer_Category" caption="Category" columnCount="3" showCaption="0" style="SlicerStyleLight1 2" rowHeight="241300"/>
  <slicer name="Segment 2" xr10:uid="{FA0071A5-84DD-49DD-B818-88044A3DF992}" cache="Slicer_Segment" caption="Segment" columnCount="3" showCaption="0" style="SlicerStyleLight1 2" rowHeight="241300"/>
  <slicer name="SalenPricenState_ShipMode 1" xr10:uid="{D95B6E54-05EB-4B25-9824-5F257AF7464E}" cache="Slicer_Ship_Mode" caption="Ship Mode" columnCount="4" showCaption="0" style="SlicerStyleLight1 2" rowHeight="241300"/>
  <slicer name="SalenPricenState_Segment 1" xr10:uid="{C977045B-B775-4776-AD05-87257D1054AB}" cache="Slicer_Segment2" caption="Segment" columnCount="3" showCaption="0" style="SlicerStyleLight1 2" rowHeight="241300"/>
  <slicer name="SalenPricenState_Category  1" xr10:uid="{971EB97D-38FC-4442-AFBB-A60FCC13917B}" cache="Slicer_Category2" caption="Category" columnCount="3" showCaption="0" style="SlicerStyleLight1 2" rowHeight="241300"/>
  <slicer name="Segment 1" xr10:uid="{F96E55B3-CD55-4581-A583-04E3DF9E860B}" cache="Slicer_Segment1" caption="Segment" columnCount="3" showCaption="0" style="SlicerStyleLight1 2" rowHeight="241300"/>
  <slicer name="Category 1" xr10:uid="{328B5631-12DF-4741-8639-939B26F96E93}" cache="Slicer_Category1" caption="Category" columnCount="3" showCaption="0" style="SlicerStyleLight1 2"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EA5545"/>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50782-BD1C-464E-B24B-0A838406C15C}">
  <dimension ref="A1:U9995"/>
  <sheetViews>
    <sheetView workbookViewId="0">
      <selection activeCell="U13" sqref="A1:U9995"/>
    </sheetView>
  </sheetViews>
  <sheetFormatPr defaultRowHeight="15" x14ac:dyDescent="0.25"/>
  <cols>
    <col min="1" max="1" width="7.140625" bestFit="1" customWidth="1"/>
    <col min="2" max="2" width="15" bestFit="1" customWidth="1"/>
    <col min="3" max="3" width="10.7109375" bestFit="1" customWidth="1"/>
    <col min="4" max="4" width="10.4257812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bestFit="1" customWidth="1"/>
    <col min="19" max="20" width="8.7109375" bestFit="1"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F3C9F-7F93-47B8-9245-3CB62730F9CA}">
  <dimension ref="A2:J116"/>
  <sheetViews>
    <sheetView topLeftCell="A97" workbookViewId="0">
      <selection activeCell="F30" sqref="F3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2" bestFit="1" customWidth="1"/>
    <col min="6" max="6" width="13.42578125" bestFit="1" customWidth="1"/>
    <col min="7" max="7" width="16.28515625" bestFit="1" customWidth="1"/>
    <col min="8" max="8" width="11" bestFit="1" customWidth="1"/>
    <col min="9" max="10" width="10.5703125" bestFit="1" customWidth="1"/>
    <col min="11" max="1195" width="10.42578125" bestFit="1" customWidth="1"/>
    <col min="1196" max="1196" width="11" bestFit="1" customWidth="1"/>
    <col min="1197" max="1238" width="10.42578125" bestFit="1" customWidth="1"/>
    <col min="1239" max="1239" width="12" bestFit="1" customWidth="1"/>
  </cols>
  <sheetData>
    <row r="2" spans="1:8" x14ac:dyDescent="0.25">
      <c r="A2" s="16" t="s">
        <v>10977</v>
      </c>
      <c r="F2" t="s">
        <v>17</v>
      </c>
      <c r="H2" t="s">
        <v>20</v>
      </c>
    </row>
    <row r="3" spans="1:8" x14ac:dyDescent="0.25">
      <c r="A3" s="14" t="s">
        <v>10965</v>
      </c>
      <c r="B3" t="s">
        <v>10975</v>
      </c>
      <c r="C3" t="s">
        <v>10976</v>
      </c>
      <c r="F3" t="s">
        <v>10949</v>
      </c>
      <c r="H3" t="s">
        <v>10949</v>
      </c>
    </row>
    <row r="4" spans="1:8" x14ac:dyDescent="0.25">
      <c r="A4" s="15" t="s">
        <v>10973</v>
      </c>
      <c r="B4" s="22">
        <v>609205.59799999965</v>
      </c>
      <c r="C4" s="22">
        <v>81795.17429999981</v>
      </c>
      <c r="F4" s="27">
        <f>B5/B4-1</f>
        <v>0.20355961535337097</v>
      </c>
      <c r="H4" s="27">
        <f>C5/C4-1</f>
        <v>0.1423567514789239</v>
      </c>
    </row>
    <row r="5" spans="1:8" x14ac:dyDescent="0.25">
      <c r="A5" s="15" t="s">
        <v>10974</v>
      </c>
      <c r="B5" s="22">
        <v>733215.2551999999</v>
      </c>
      <c r="C5" s="22">
        <v>93439.269600000145</v>
      </c>
    </row>
    <row r="6" spans="1:8" x14ac:dyDescent="0.25">
      <c r="A6" s="15" t="s">
        <v>10966</v>
      </c>
      <c r="B6" s="22">
        <v>1342420.8531999995</v>
      </c>
      <c r="C6" s="22">
        <v>175234.44389999995</v>
      </c>
    </row>
    <row r="11" spans="1:8" x14ac:dyDescent="0.25">
      <c r="A11" s="17" t="s">
        <v>10983</v>
      </c>
      <c r="E11" s="16"/>
      <c r="F11" s="16"/>
    </row>
    <row r="12" spans="1:8" x14ac:dyDescent="0.25">
      <c r="A12" s="14" t="s">
        <v>10975</v>
      </c>
      <c r="B12" s="14" t="s">
        <v>10980</v>
      </c>
      <c r="F12" s="14" t="s">
        <v>10975</v>
      </c>
      <c r="G12" s="14" t="s">
        <v>10980</v>
      </c>
    </row>
    <row r="13" spans="1:8" x14ac:dyDescent="0.25">
      <c r="A13" s="14" t="s">
        <v>10965</v>
      </c>
      <c r="B13" t="s">
        <v>10974</v>
      </c>
      <c r="C13" t="s">
        <v>10973</v>
      </c>
      <c r="F13" s="14" t="s">
        <v>10965</v>
      </c>
      <c r="G13" t="s">
        <v>10974</v>
      </c>
      <c r="H13" t="s">
        <v>10973</v>
      </c>
    </row>
    <row r="14" spans="1:8" x14ac:dyDescent="0.25">
      <c r="A14" s="15" t="s">
        <v>71</v>
      </c>
      <c r="B14">
        <v>105340.51600000002</v>
      </c>
      <c r="C14">
        <v>78962.029999999984</v>
      </c>
      <c r="F14" s="15" t="s">
        <v>265</v>
      </c>
      <c r="G14">
        <v>86939.600999999995</v>
      </c>
      <c r="H14">
        <v>54824.09800000002</v>
      </c>
    </row>
    <row r="15" spans="1:8" x14ac:dyDescent="0.25">
      <c r="A15" s="15" t="s">
        <v>35</v>
      </c>
      <c r="B15">
        <v>95554.352999999988</v>
      </c>
      <c r="C15">
        <v>83918.64499999996</v>
      </c>
      <c r="F15" s="15" t="s">
        <v>41</v>
      </c>
      <c r="G15">
        <v>48875.692499999976</v>
      </c>
      <c r="H15">
        <v>56398.747999999992</v>
      </c>
    </row>
    <row r="16" spans="1:8" x14ac:dyDescent="0.25">
      <c r="A16" s="15" t="s">
        <v>58</v>
      </c>
      <c r="B16">
        <v>69677.617999999973</v>
      </c>
      <c r="C16">
        <v>58788.700000000004</v>
      </c>
      <c r="F16" s="15" t="s">
        <v>94</v>
      </c>
      <c r="G16">
        <v>56990.82</v>
      </c>
      <c r="H16">
        <v>16158.721999999998</v>
      </c>
    </row>
    <row r="17" spans="1:8" x14ac:dyDescent="0.25">
      <c r="A17" s="15" t="s">
        <v>74</v>
      </c>
      <c r="B17">
        <v>72788.044999999984</v>
      </c>
      <c r="C17">
        <v>49683.325000000004</v>
      </c>
      <c r="F17" s="15" t="s">
        <v>145</v>
      </c>
      <c r="G17">
        <v>41595.501999999964</v>
      </c>
      <c r="H17">
        <v>30304.938000000002</v>
      </c>
    </row>
    <row r="18" spans="1:8" x14ac:dyDescent="0.25">
      <c r="A18" s="15" t="s">
        <v>55</v>
      </c>
      <c r="B18">
        <v>60893.54250000004</v>
      </c>
      <c r="C18">
        <v>60833.200499999992</v>
      </c>
      <c r="F18" s="15" t="s">
        <v>126</v>
      </c>
      <c r="G18">
        <v>37197.550999999992</v>
      </c>
      <c r="H18">
        <v>29845.870999999992</v>
      </c>
    </row>
    <row r="19" spans="1:8" x14ac:dyDescent="0.25">
      <c r="A19" s="15" t="s">
        <v>1218</v>
      </c>
      <c r="B19">
        <v>62899.387999999984</v>
      </c>
      <c r="C19">
        <v>49599.41</v>
      </c>
      <c r="F19" s="15" t="s">
        <v>881</v>
      </c>
      <c r="G19">
        <v>12148.885999999997</v>
      </c>
      <c r="H19">
        <v>21197.32</v>
      </c>
    </row>
    <row r="20" spans="1:8" x14ac:dyDescent="0.25">
      <c r="A20" s="15" t="s">
        <v>160</v>
      </c>
      <c r="B20">
        <v>59946.232000000011</v>
      </c>
      <c r="C20">
        <v>41895.853999999999</v>
      </c>
      <c r="F20" s="15" t="s">
        <v>183</v>
      </c>
      <c r="G20">
        <v>16212.806399999998</v>
      </c>
      <c r="H20">
        <v>16448.681399999994</v>
      </c>
    </row>
    <row r="21" spans="1:8" x14ac:dyDescent="0.25">
      <c r="A21" s="15" t="s">
        <v>683</v>
      </c>
      <c r="B21">
        <v>43544.675000000003</v>
      </c>
      <c r="C21">
        <v>55906.886000000013</v>
      </c>
      <c r="F21" s="15" t="s">
        <v>302</v>
      </c>
      <c r="G21">
        <v>16245.611000000001</v>
      </c>
      <c r="H21">
        <v>13067.549999999997</v>
      </c>
    </row>
    <row r="22" spans="1:8" x14ac:dyDescent="0.25">
      <c r="A22" s="15" t="s">
        <v>77</v>
      </c>
      <c r="B22">
        <v>42926.932000000001</v>
      </c>
      <c r="C22">
        <v>26050.314999999999</v>
      </c>
      <c r="F22" s="15" t="s">
        <v>496</v>
      </c>
      <c r="G22">
        <v>17571.473000000002</v>
      </c>
      <c r="H22">
        <v>9506.4120000000021</v>
      </c>
    </row>
    <row r="23" spans="1:8" x14ac:dyDescent="0.25">
      <c r="A23" s="15" t="s">
        <v>64</v>
      </c>
      <c r="B23">
        <v>28915.093999999986</v>
      </c>
      <c r="C23">
        <v>27874.12399999996</v>
      </c>
      <c r="F23" s="15" t="s">
        <v>4276</v>
      </c>
      <c r="G23">
        <v>5630.51</v>
      </c>
      <c r="H23">
        <v>18431.34</v>
      </c>
    </row>
    <row r="27" spans="1:8" x14ac:dyDescent="0.25">
      <c r="A27" s="17" t="s">
        <v>10984</v>
      </c>
    </row>
    <row r="28" spans="1:8" x14ac:dyDescent="0.25">
      <c r="A28" s="14" t="s">
        <v>10975</v>
      </c>
      <c r="B28" s="14" t="s">
        <v>10980</v>
      </c>
      <c r="F28" s="14" t="s">
        <v>10975</v>
      </c>
      <c r="G28" s="14" t="s">
        <v>10980</v>
      </c>
    </row>
    <row r="29" spans="1:8" x14ac:dyDescent="0.25">
      <c r="A29" s="14" t="s">
        <v>10965</v>
      </c>
      <c r="B29" t="s">
        <v>10974</v>
      </c>
      <c r="C29" t="s">
        <v>10973</v>
      </c>
      <c r="F29" s="14" t="s">
        <v>10965</v>
      </c>
      <c r="G29" t="s">
        <v>10974</v>
      </c>
      <c r="H29" t="s">
        <v>10973</v>
      </c>
    </row>
    <row r="30" spans="1:8" x14ac:dyDescent="0.25">
      <c r="A30" s="15" t="s">
        <v>71</v>
      </c>
      <c r="B30">
        <v>105340.51600000002</v>
      </c>
      <c r="C30">
        <v>78962.029999999984</v>
      </c>
      <c r="F30" s="15" t="s">
        <v>265</v>
      </c>
      <c r="G30">
        <v>86939.600999999995</v>
      </c>
      <c r="H30">
        <v>54824.09800000002</v>
      </c>
    </row>
    <row r="31" spans="1:8" x14ac:dyDescent="0.25">
      <c r="A31" s="15" t="s">
        <v>35</v>
      </c>
      <c r="B31">
        <v>95554.352999999988</v>
      </c>
      <c r="C31">
        <v>83918.64499999996</v>
      </c>
      <c r="F31" s="15" t="s">
        <v>41</v>
      </c>
      <c r="G31">
        <v>48875.692499999976</v>
      </c>
      <c r="H31">
        <v>56398.747999999992</v>
      </c>
    </row>
    <row r="32" spans="1:8" x14ac:dyDescent="0.25">
      <c r="A32" s="15" t="s">
        <v>58</v>
      </c>
      <c r="B32">
        <v>69677.617999999973</v>
      </c>
      <c r="C32">
        <v>58788.700000000004</v>
      </c>
      <c r="F32" s="15" t="s">
        <v>94</v>
      </c>
      <c r="G32">
        <v>56990.82</v>
      </c>
      <c r="H32">
        <v>16158.721999999998</v>
      </c>
    </row>
    <row r="33" spans="1:10" x14ac:dyDescent="0.25">
      <c r="A33" s="15" t="s">
        <v>74</v>
      </c>
      <c r="B33">
        <v>72788.044999999984</v>
      </c>
      <c r="C33">
        <v>49683.325000000004</v>
      </c>
      <c r="F33" s="15" t="s">
        <v>145</v>
      </c>
      <c r="G33">
        <v>41595.501999999964</v>
      </c>
      <c r="H33">
        <v>30304.938000000002</v>
      </c>
    </row>
    <row r="34" spans="1:10" x14ac:dyDescent="0.25">
      <c r="A34" s="15" t="s">
        <v>55</v>
      </c>
      <c r="B34">
        <v>60893.54250000004</v>
      </c>
      <c r="C34">
        <v>60833.200499999992</v>
      </c>
      <c r="F34" s="15" t="s">
        <v>126</v>
      </c>
      <c r="G34">
        <v>37197.550999999992</v>
      </c>
      <c r="H34">
        <v>29845.870999999992</v>
      </c>
    </row>
    <row r="35" spans="1:10" x14ac:dyDescent="0.25">
      <c r="A35" s="15" t="s">
        <v>1218</v>
      </c>
      <c r="B35">
        <v>62899.387999999984</v>
      </c>
      <c r="C35">
        <v>49599.41</v>
      </c>
      <c r="F35" s="15" t="s">
        <v>881</v>
      </c>
      <c r="G35">
        <v>12148.885999999997</v>
      </c>
      <c r="H35">
        <v>21197.32</v>
      </c>
    </row>
    <row r="36" spans="1:10" x14ac:dyDescent="0.25">
      <c r="A36" s="15" t="s">
        <v>160</v>
      </c>
      <c r="B36">
        <v>59946.232000000011</v>
      </c>
      <c r="C36">
        <v>41895.853999999999</v>
      </c>
      <c r="F36" s="15" t="s">
        <v>183</v>
      </c>
      <c r="G36">
        <v>16212.806399999998</v>
      </c>
      <c r="H36">
        <v>16448.681399999994</v>
      </c>
    </row>
    <row r="37" spans="1:10" x14ac:dyDescent="0.25">
      <c r="A37" s="15" t="s">
        <v>683</v>
      </c>
      <c r="B37">
        <v>43544.675000000003</v>
      </c>
      <c r="C37">
        <v>55906.886000000013</v>
      </c>
      <c r="F37" s="15" t="s">
        <v>302</v>
      </c>
      <c r="G37">
        <v>16245.611000000001</v>
      </c>
      <c r="H37">
        <v>13067.549999999997</v>
      </c>
    </row>
    <row r="38" spans="1:10" x14ac:dyDescent="0.25">
      <c r="A38" s="15" t="s">
        <v>77</v>
      </c>
      <c r="B38">
        <v>42926.932000000001</v>
      </c>
      <c r="C38">
        <v>26050.314999999999</v>
      </c>
      <c r="F38" s="15" t="s">
        <v>496</v>
      </c>
      <c r="G38">
        <v>17571.473000000002</v>
      </c>
      <c r="H38">
        <v>9506.4120000000021</v>
      </c>
    </row>
    <row r="39" spans="1:10" x14ac:dyDescent="0.25">
      <c r="A39" s="15" t="s">
        <v>64</v>
      </c>
      <c r="B39">
        <v>28915.093999999986</v>
      </c>
      <c r="C39">
        <v>27874.12399999996</v>
      </c>
      <c r="F39" s="15" t="s">
        <v>4276</v>
      </c>
      <c r="G39">
        <v>5630.51</v>
      </c>
      <c r="H39">
        <v>18431.34</v>
      </c>
    </row>
    <row r="41" spans="1:10" x14ac:dyDescent="0.25">
      <c r="A41" s="15"/>
      <c r="F41" s="15"/>
    </row>
    <row r="42" spans="1:10" x14ac:dyDescent="0.25">
      <c r="A42" s="15"/>
      <c r="F42" s="15"/>
    </row>
    <row r="43" spans="1:10" x14ac:dyDescent="0.25">
      <c r="A43" s="17" t="s">
        <v>10985</v>
      </c>
    </row>
    <row r="44" spans="1:10" x14ac:dyDescent="0.25">
      <c r="A44" s="14" t="s">
        <v>10978</v>
      </c>
      <c r="B44" s="14" t="s">
        <v>10979</v>
      </c>
      <c r="C44" t="s">
        <v>10975</v>
      </c>
      <c r="D44" t="s">
        <v>10982</v>
      </c>
      <c r="H44" s="16" t="s">
        <v>17</v>
      </c>
      <c r="I44" s="16" t="s">
        <v>18</v>
      </c>
      <c r="J44" s="16" t="s">
        <v>10981</v>
      </c>
    </row>
    <row r="45" spans="1:10" x14ac:dyDescent="0.25">
      <c r="A45" t="s">
        <v>10967</v>
      </c>
      <c r="B45" t="s">
        <v>10968</v>
      </c>
      <c r="C45" s="19">
        <v>74447.796000000104</v>
      </c>
      <c r="D45" s="19">
        <v>1028</v>
      </c>
      <c r="F45" s="19" t="str">
        <f>A45</f>
        <v>2014</v>
      </c>
      <c r="G45" s="19" t="str">
        <f>B45</f>
        <v>Qtr1</v>
      </c>
      <c r="H45" s="20">
        <f t="shared" ref="H45:I57" si="0">C45</f>
        <v>74447.796000000104</v>
      </c>
      <c r="I45" s="21">
        <f t="shared" si="0"/>
        <v>1028</v>
      </c>
      <c r="J45" s="20">
        <f>H45/I45</f>
        <v>72.420035019455355</v>
      </c>
    </row>
    <row r="46" spans="1:10" x14ac:dyDescent="0.25">
      <c r="B46" t="s">
        <v>10969</v>
      </c>
      <c r="C46" s="19">
        <v>86538.759600000005</v>
      </c>
      <c r="D46" s="19">
        <v>1523</v>
      </c>
      <c r="F46" s="19"/>
      <c r="G46" s="19" t="str">
        <f t="shared" ref="G46:G57" si="1">B46</f>
        <v>Qtr2</v>
      </c>
      <c r="H46" s="20">
        <f t="shared" si="0"/>
        <v>86538.759600000005</v>
      </c>
      <c r="I46" s="21">
        <f t="shared" si="0"/>
        <v>1523</v>
      </c>
      <c r="J46" s="20">
        <f t="shared" ref="J46:J57" si="2">H46/I46</f>
        <v>56.821247275114906</v>
      </c>
    </row>
    <row r="47" spans="1:10" x14ac:dyDescent="0.25">
      <c r="B47" t="s">
        <v>10970</v>
      </c>
      <c r="C47" s="19">
        <v>143633.21229999998</v>
      </c>
      <c r="D47" s="19">
        <v>2159</v>
      </c>
      <c r="F47" s="19"/>
      <c r="G47" s="19" t="str">
        <f t="shared" si="1"/>
        <v>Qtr3</v>
      </c>
      <c r="H47" s="20">
        <f t="shared" si="0"/>
        <v>143633.21229999998</v>
      </c>
      <c r="I47" s="21">
        <f t="shared" si="0"/>
        <v>2159</v>
      </c>
      <c r="J47" s="20">
        <f t="shared" si="2"/>
        <v>66.527657387679469</v>
      </c>
    </row>
    <row r="48" spans="1:10" x14ac:dyDescent="0.25">
      <c r="B48" t="s">
        <v>10971</v>
      </c>
      <c r="C48" s="19">
        <v>179627.73020000022</v>
      </c>
      <c r="D48" s="19">
        <v>2871</v>
      </c>
      <c r="F48" s="19"/>
      <c r="G48" s="19" t="str">
        <f t="shared" si="1"/>
        <v>Qtr4</v>
      </c>
      <c r="H48" s="20">
        <f t="shared" si="0"/>
        <v>179627.73020000022</v>
      </c>
      <c r="I48" s="21">
        <f t="shared" si="0"/>
        <v>2871</v>
      </c>
      <c r="J48" s="20">
        <f t="shared" si="2"/>
        <v>62.566259212817911</v>
      </c>
    </row>
    <row r="49" spans="1:10" x14ac:dyDescent="0.25">
      <c r="A49" t="s">
        <v>10972</v>
      </c>
      <c r="B49" t="s">
        <v>10968</v>
      </c>
      <c r="C49" s="19">
        <v>68851.738599999939</v>
      </c>
      <c r="D49" s="19">
        <v>990</v>
      </c>
      <c r="F49" s="19" t="str">
        <f t="shared" ref="F49:F57" si="3">A49</f>
        <v>2015</v>
      </c>
      <c r="G49" s="19" t="str">
        <f t="shared" si="1"/>
        <v>Qtr1</v>
      </c>
      <c r="H49" s="20">
        <f t="shared" si="0"/>
        <v>68851.738599999939</v>
      </c>
      <c r="I49" s="21">
        <f t="shared" si="0"/>
        <v>990</v>
      </c>
      <c r="J49" s="20">
        <f t="shared" si="2"/>
        <v>69.547210707070647</v>
      </c>
    </row>
    <row r="50" spans="1:10" x14ac:dyDescent="0.25">
      <c r="B50" t="s">
        <v>10969</v>
      </c>
      <c r="C50" s="19">
        <v>89124.186999999874</v>
      </c>
      <c r="D50" s="19">
        <v>1604</v>
      </c>
      <c r="F50" s="19"/>
      <c r="G50" s="19" t="str">
        <f t="shared" si="1"/>
        <v>Qtr2</v>
      </c>
      <c r="H50" s="20">
        <f t="shared" si="0"/>
        <v>89124.186999999874</v>
      </c>
      <c r="I50" s="21">
        <f t="shared" si="0"/>
        <v>1604</v>
      </c>
      <c r="J50" s="20">
        <f t="shared" si="2"/>
        <v>55.563707605984959</v>
      </c>
    </row>
    <row r="51" spans="1:10" x14ac:dyDescent="0.25">
      <c r="B51" t="s">
        <v>10970</v>
      </c>
      <c r="C51" s="19">
        <v>130259.57519999996</v>
      </c>
      <c r="D51" s="19">
        <v>2241</v>
      </c>
      <c r="F51" s="19"/>
      <c r="G51" s="19" t="str">
        <f t="shared" si="1"/>
        <v>Qtr3</v>
      </c>
      <c r="H51" s="20">
        <f t="shared" si="0"/>
        <v>130259.57519999996</v>
      </c>
      <c r="I51" s="21">
        <f t="shared" si="0"/>
        <v>2241</v>
      </c>
      <c r="J51" s="20">
        <f t="shared" si="2"/>
        <v>58.125647121820599</v>
      </c>
    </row>
    <row r="52" spans="1:10" x14ac:dyDescent="0.25">
      <c r="B52" t="s">
        <v>10971</v>
      </c>
      <c r="C52" s="19">
        <v>182297.00819999998</v>
      </c>
      <c r="D52" s="19">
        <v>3144</v>
      </c>
      <c r="F52" s="19"/>
      <c r="G52" s="19" t="str">
        <f t="shared" si="1"/>
        <v>Qtr4</v>
      </c>
      <c r="H52" s="20">
        <f t="shared" si="0"/>
        <v>182297.00819999998</v>
      </c>
      <c r="I52" s="21">
        <f t="shared" si="0"/>
        <v>3144</v>
      </c>
      <c r="J52" s="20">
        <f t="shared" si="2"/>
        <v>57.982508969465641</v>
      </c>
    </row>
    <row r="53" spans="1:10" x14ac:dyDescent="0.25">
      <c r="A53" t="s">
        <v>10973</v>
      </c>
      <c r="B53" t="s">
        <v>10968</v>
      </c>
      <c r="C53" s="19">
        <v>93237.180999999953</v>
      </c>
      <c r="D53" s="19">
        <v>1243</v>
      </c>
      <c r="F53" s="19" t="str">
        <f t="shared" si="3"/>
        <v>2016</v>
      </c>
      <c r="G53" s="19" t="str">
        <f t="shared" si="1"/>
        <v>Qtr1</v>
      </c>
      <c r="H53" s="20">
        <f t="shared" si="0"/>
        <v>93237.180999999953</v>
      </c>
      <c r="I53" s="21">
        <f t="shared" si="0"/>
        <v>1243</v>
      </c>
      <c r="J53" s="20">
        <f t="shared" si="2"/>
        <v>75.009799678197865</v>
      </c>
    </row>
    <row r="54" spans="1:10" x14ac:dyDescent="0.25">
      <c r="B54" t="s">
        <v>10969</v>
      </c>
      <c r="C54" s="19">
        <v>136082.30100000001</v>
      </c>
      <c r="D54" s="19">
        <v>2240</v>
      </c>
      <c r="F54" s="19"/>
      <c r="G54" s="19" t="str">
        <f t="shared" si="1"/>
        <v>Qtr2</v>
      </c>
      <c r="H54" s="20">
        <f t="shared" si="0"/>
        <v>136082.30100000001</v>
      </c>
      <c r="I54" s="21">
        <f t="shared" si="0"/>
        <v>2240</v>
      </c>
      <c r="J54" s="20">
        <f t="shared" si="2"/>
        <v>60.75102723214286</v>
      </c>
    </row>
    <row r="55" spans="1:10" x14ac:dyDescent="0.25">
      <c r="B55" t="s">
        <v>10970</v>
      </c>
      <c r="C55" s="19">
        <v>143787.36219999992</v>
      </c>
      <c r="D55" s="19">
        <v>2767</v>
      </c>
      <c r="F55" s="19"/>
      <c r="G55" s="19" t="str">
        <f t="shared" si="1"/>
        <v>Qtr3</v>
      </c>
      <c r="H55" s="20">
        <f t="shared" si="0"/>
        <v>143787.36219999992</v>
      </c>
      <c r="I55" s="21">
        <f t="shared" si="0"/>
        <v>2767</v>
      </c>
      <c r="J55" s="20">
        <f t="shared" si="2"/>
        <v>51.965074882544243</v>
      </c>
    </row>
    <row r="56" spans="1:10" x14ac:dyDescent="0.25">
      <c r="B56" t="s">
        <v>10971</v>
      </c>
      <c r="C56" s="19">
        <v>236098.75379999995</v>
      </c>
      <c r="D56" s="19">
        <v>3587</v>
      </c>
      <c r="F56" s="19"/>
      <c r="G56" s="19" t="str">
        <f t="shared" si="1"/>
        <v>Qtr4</v>
      </c>
      <c r="H56" s="20">
        <f t="shared" si="0"/>
        <v>236098.75379999995</v>
      </c>
      <c r="I56" s="21">
        <f t="shared" si="0"/>
        <v>3587</v>
      </c>
      <c r="J56" s="20">
        <f t="shared" si="2"/>
        <v>65.820672930025083</v>
      </c>
    </row>
    <row r="57" spans="1:10" x14ac:dyDescent="0.25">
      <c r="A57" t="s">
        <v>10974</v>
      </c>
      <c r="B57" t="s">
        <v>10968</v>
      </c>
      <c r="C57" s="19">
        <v>123144.86019999994</v>
      </c>
      <c r="D57" s="19">
        <v>1845</v>
      </c>
      <c r="F57" s="19" t="str">
        <f t="shared" si="3"/>
        <v>2017</v>
      </c>
      <c r="G57" s="19" t="str">
        <f t="shared" si="1"/>
        <v>Qtr1</v>
      </c>
      <c r="H57" s="20">
        <f t="shared" si="0"/>
        <v>123144.86019999994</v>
      </c>
      <c r="I57" s="21">
        <f t="shared" si="0"/>
        <v>1845</v>
      </c>
      <c r="J57" s="20">
        <f t="shared" si="2"/>
        <v>66.745181680216774</v>
      </c>
    </row>
    <row r="58" spans="1:10" x14ac:dyDescent="0.25">
      <c r="B58" t="s">
        <v>10969</v>
      </c>
      <c r="C58" s="19">
        <v>133764.37199999994</v>
      </c>
      <c r="D58" s="19">
        <v>2551</v>
      </c>
      <c r="F58" s="19"/>
      <c r="G58" s="19"/>
      <c r="H58" s="18"/>
    </row>
    <row r="59" spans="1:10" x14ac:dyDescent="0.25">
      <c r="B59" t="s">
        <v>10970</v>
      </c>
      <c r="C59" s="19">
        <v>196251.95600000018</v>
      </c>
      <c r="D59" s="19">
        <v>3384</v>
      </c>
      <c r="F59" s="19"/>
      <c r="G59" s="19"/>
      <c r="H59" s="18"/>
    </row>
    <row r="60" spans="1:10" x14ac:dyDescent="0.25">
      <c r="B60" t="s">
        <v>10971</v>
      </c>
      <c r="C60" s="19">
        <v>280054.06699999998</v>
      </c>
      <c r="D60" s="19">
        <v>4696</v>
      </c>
      <c r="F60" s="19"/>
      <c r="G60" s="19"/>
      <c r="H60" s="18"/>
    </row>
    <row r="61" spans="1:10" x14ac:dyDescent="0.25">
      <c r="A61" t="s">
        <v>10966</v>
      </c>
      <c r="C61" s="19">
        <v>2297200.8602999998</v>
      </c>
      <c r="D61" s="19">
        <v>37873</v>
      </c>
    </row>
    <row r="65" spans="1:5" x14ac:dyDescent="0.25">
      <c r="A65" s="16" t="s">
        <v>10986</v>
      </c>
    </row>
    <row r="66" spans="1:5" x14ac:dyDescent="0.25">
      <c r="A66" s="14" t="s">
        <v>10</v>
      </c>
      <c r="B66" t="s">
        <v>10975</v>
      </c>
      <c r="D66" s="16" t="s">
        <v>10</v>
      </c>
      <c r="E66" s="16" t="s">
        <v>17</v>
      </c>
    </row>
    <row r="67" spans="1:5" x14ac:dyDescent="0.25">
      <c r="A67" t="s">
        <v>42</v>
      </c>
      <c r="B67" s="19">
        <v>457687.63150000101</v>
      </c>
      <c r="D67" t="str">
        <f>A67</f>
        <v>California</v>
      </c>
      <c r="E67" s="19">
        <f>B67</f>
        <v>457687.63150000101</v>
      </c>
    </row>
    <row r="68" spans="1:5" x14ac:dyDescent="0.25">
      <c r="A68" t="s">
        <v>266</v>
      </c>
      <c r="B68" s="19">
        <v>310876.27099999978</v>
      </c>
      <c r="D68" t="str">
        <f t="shared" ref="D68:E115" si="4">A68</f>
        <v>New York</v>
      </c>
      <c r="E68" s="19">
        <f t="shared" si="4"/>
        <v>310876.27099999978</v>
      </c>
    </row>
    <row r="69" spans="1:5" x14ac:dyDescent="0.25">
      <c r="A69" t="s">
        <v>103</v>
      </c>
      <c r="B69" s="19">
        <v>170188.04580000002</v>
      </c>
      <c r="D69" t="str">
        <f t="shared" si="4"/>
        <v>Texas</v>
      </c>
      <c r="E69" s="19">
        <f t="shared" si="4"/>
        <v>170188.04580000002</v>
      </c>
    </row>
    <row r="70" spans="1:5" x14ac:dyDescent="0.25">
      <c r="A70" t="s">
        <v>95</v>
      </c>
      <c r="B70" s="19">
        <v>138641.26999999993</v>
      </c>
      <c r="D70" t="str">
        <f t="shared" si="4"/>
        <v>Washington</v>
      </c>
      <c r="E70" s="19">
        <f t="shared" si="4"/>
        <v>138641.26999999993</v>
      </c>
    </row>
    <row r="71" spans="1:5" x14ac:dyDescent="0.25">
      <c r="A71" t="s">
        <v>146</v>
      </c>
      <c r="B71" s="19">
        <v>116511.91400000003</v>
      </c>
      <c r="D71" t="str">
        <f t="shared" si="4"/>
        <v>Pennsylvania</v>
      </c>
      <c r="E71" s="19">
        <f t="shared" si="4"/>
        <v>116511.91400000003</v>
      </c>
    </row>
    <row r="72" spans="1:5" x14ac:dyDescent="0.25">
      <c r="A72" t="s">
        <v>53</v>
      </c>
      <c r="B72" s="19">
        <v>89473.707999999999</v>
      </c>
      <c r="D72" t="str">
        <f t="shared" si="4"/>
        <v>Florida</v>
      </c>
      <c r="E72" s="19">
        <f t="shared" si="4"/>
        <v>89473.707999999999</v>
      </c>
    </row>
    <row r="73" spans="1:5" x14ac:dyDescent="0.25">
      <c r="A73" t="s">
        <v>210</v>
      </c>
      <c r="B73" s="19">
        <v>80166.100999999864</v>
      </c>
      <c r="D73" t="str">
        <f t="shared" si="4"/>
        <v>Illinois</v>
      </c>
      <c r="E73" s="19">
        <f t="shared" si="4"/>
        <v>80166.100999999864</v>
      </c>
    </row>
    <row r="74" spans="1:5" x14ac:dyDescent="0.25">
      <c r="A74" t="s">
        <v>497</v>
      </c>
      <c r="B74" s="19">
        <v>78258.135999999926</v>
      </c>
      <c r="D74" t="str">
        <f t="shared" si="4"/>
        <v>Ohio</v>
      </c>
      <c r="E74" s="19">
        <f t="shared" si="4"/>
        <v>78258.135999999926</v>
      </c>
    </row>
    <row r="75" spans="1:5" x14ac:dyDescent="0.25">
      <c r="A75" t="s">
        <v>237</v>
      </c>
      <c r="B75" s="19">
        <v>76269.614000000016</v>
      </c>
      <c r="D75" t="str">
        <f t="shared" si="4"/>
        <v>Michigan</v>
      </c>
      <c r="E75" s="19">
        <f t="shared" si="4"/>
        <v>76269.614000000016</v>
      </c>
    </row>
    <row r="76" spans="1:5" x14ac:dyDescent="0.25">
      <c r="A76" t="s">
        <v>318</v>
      </c>
      <c r="B76" s="19">
        <v>70636.719999999987</v>
      </c>
      <c r="D76" t="str">
        <f t="shared" si="4"/>
        <v>Virginia</v>
      </c>
      <c r="E76" s="19">
        <f t="shared" si="4"/>
        <v>70636.719999999987</v>
      </c>
    </row>
    <row r="77" spans="1:5" x14ac:dyDescent="0.25">
      <c r="A77" t="s">
        <v>87</v>
      </c>
      <c r="B77" s="19">
        <v>55603.163999999968</v>
      </c>
      <c r="D77" t="str">
        <f t="shared" si="4"/>
        <v>North Carolina</v>
      </c>
      <c r="E77" s="19">
        <f t="shared" si="4"/>
        <v>55603.163999999968</v>
      </c>
    </row>
    <row r="78" spans="1:5" x14ac:dyDescent="0.25">
      <c r="A78" t="s">
        <v>253</v>
      </c>
      <c r="B78" s="19">
        <v>53555.360000000001</v>
      </c>
      <c r="D78" t="str">
        <f t="shared" si="4"/>
        <v>Indiana</v>
      </c>
      <c r="E78" s="19">
        <f t="shared" si="4"/>
        <v>53555.360000000001</v>
      </c>
    </row>
    <row r="79" spans="1:5" x14ac:dyDescent="0.25">
      <c r="A79" t="s">
        <v>1274</v>
      </c>
      <c r="B79" s="19">
        <v>49095.840000000004</v>
      </c>
      <c r="D79" t="str">
        <f t="shared" si="4"/>
        <v>Georgia</v>
      </c>
      <c r="E79" s="19">
        <f t="shared" si="4"/>
        <v>49095.840000000004</v>
      </c>
    </row>
    <row r="80" spans="1:5" x14ac:dyDescent="0.25">
      <c r="A80" t="s">
        <v>28</v>
      </c>
      <c r="B80" s="19">
        <v>36591.749999999971</v>
      </c>
      <c r="D80" t="str">
        <f t="shared" si="4"/>
        <v>Kentucky</v>
      </c>
      <c r="E80" s="19">
        <f t="shared" si="4"/>
        <v>36591.749999999971</v>
      </c>
    </row>
    <row r="81" spans="1:5" x14ac:dyDescent="0.25">
      <c r="A81" t="s">
        <v>789</v>
      </c>
      <c r="B81" s="19">
        <v>35764.312000000013</v>
      </c>
      <c r="D81" t="str">
        <f t="shared" si="4"/>
        <v>New Jersey</v>
      </c>
      <c r="E81" s="19">
        <f t="shared" si="4"/>
        <v>35764.312000000013</v>
      </c>
    </row>
    <row r="82" spans="1:5" x14ac:dyDescent="0.25">
      <c r="A82" t="s">
        <v>309</v>
      </c>
      <c r="B82" s="19">
        <v>35282.000999999997</v>
      </c>
      <c r="D82" t="str">
        <f t="shared" si="4"/>
        <v>Arizona</v>
      </c>
      <c r="E82" s="19">
        <f t="shared" si="4"/>
        <v>35282.000999999997</v>
      </c>
    </row>
    <row r="83" spans="1:5" x14ac:dyDescent="0.25">
      <c r="A83" t="s">
        <v>113</v>
      </c>
      <c r="B83" s="19">
        <v>32114.610000000019</v>
      </c>
      <c r="D83" t="str">
        <f t="shared" si="4"/>
        <v>Wisconsin</v>
      </c>
      <c r="E83" s="19">
        <f t="shared" si="4"/>
        <v>32114.610000000019</v>
      </c>
    </row>
    <row r="84" spans="1:5" x14ac:dyDescent="0.25">
      <c r="A84" t="s">
        <v>456</v>
      </c>
      <c r="B84" s="19">
        <v>32108.117999999995</v>
      </c>
      <c r="D84" t="str">
        <f t="shared" si="4"/>
        <v>Colorado</v>
      </c>
      <c r="E84" s="19">
        <f t="shared" si="4"/>
        <v>32108.117999999995</v>
      </c>
    </row>
    <row r="85" spans="1:5" x14ac:dyDescent="0.25">
      <c r="A85" t="s">
        <v>334</v>
      </c>
      <c r="B85" s="19">
        <v>30661.872999999981</v>
      </c>
      <c r="D85" t="str">
        <f t="shared" si="4"/>
        <v>Tennessee</v>
      </c>
      <c r="E85" s="19">
        <f t="shared" si="4"/>
        <v>30661.872999999981</v>
      </c>
    </row>
    <row r="86" spans="1:5" x14ac:dyDescent="0.25">
      <c r="A86" t="s">
        <v>228</v>
      </c>
      <c r="B86" s="19">
        <v>29863.149999999994</v>
      </c>
      <c r="D86" t="str">
        <f t="shared" si="4"/>
        <v>Minnesota</v>
      </c>
      <c r="E86" s="19">
        <f t="shared" si="4"/>
        <v>29863.149999999994</v>
      </c>
    </row>
    <row r="87" spans="1:5" x14ac:dyDescent="0.25">
      <c r="A87" t="s">
        <v>1247</v>
      </c>
      <c r="B87" s="19">
        <v>28634.433999999994</v>
      </c>
      <c r="D87" t="str">
        <f t="shared" si="4"/>
        <v>Massachusetts</v>
      </c>
      <c r="E87" s="19">
        <f t="shared" si="4"/>
        <v>28634.433999999994</v>
      </c>
    </row>
    <row r="88" spans="1:5" x14ac:dyDescent="0.25">
      <c r="A88" t="s">
        <v>244</v>
      </c>
      <c r="B88" s="19">
        <v>27451.068999999992</v>
      </c>
      <c r="D88" t="str">
        <f t="shared" si="4"/>
        <v>Delaware</v>
      </c>
      <c r="E88" s="19">
        <f t="shared" si="4"/>
        <v>27451.068999999992</v>
      </c>
    </row>
    <row r="89" spans="1:5" x14ac:dyDescent="0.25">
      <c r="A89" t="s">
        <v>2741</v>
      </c>
      <c r="B89" s="19">
        <v>23705.523000000001</v>
      </c>
      <c r="D89" t="str">
        <f t="shared" si="4"/>
        <v>Maryland</v>
      </c>
      <c r="E89" s="19">
        <f t="shared" si="4"/>
        <v>23705.523000000001</v>
      </c>
    </row>
    <row r="90" spans="1:5" x14ac:dyDescent="0.25">
      <c r="A90" t="s">
        <v>1402</v>
      </c>
      <c r="B90" s="19">
        <v>22627.955999999995</v>
      </c>
      <c r="D90" t="str">
        <f t="shared" si="4"/>
        <v>Rhode Island</v>
      </c>
      <c r="E90" s="19">
        <f t="shared" si="4"/>
        <v>22627.955999999995</v>
      </c>
    </row>
    <row r="91" spans="1:5" x14ac:dyDescent="0.25">
      <c r="A91" t="s">
        <v>596</v>
      </c>
      <c r="B91" s="19">
        <v>22205.149999999998</v>
      </c>
      <c r="D91" t="str">
        <f t="shared" si="4"/>
        <v>Missouri</v>
      </c>
      <c r="E91" s="19">
        <f t="shared" si="4"/>
        <v>22205.149999999998</v>
      </c>
    </row>
    <row r="92" spans="1:5" x14ac:dyDescent="0.25">
      <c r="A92" t="s">
        <v>649</v>
      </c>
      <c r="B92" s="19">
        <v>19683.39</v>
      </c>
      <c r="D92" t="str">
        <f t="shared" si="4"/>
        <v>Oklahoma</v>
      </c>
      <c r="E92" s="19">
        <f t="shared" si="4"/>
        <v>19683.39</v>
      </c>
    </row>
    <row r="93" spans="1:5" x14ac:dyDescent="0.25">
      <c r="A93" t="s">
        <v>357</v>
      </c>
      <c r="B93" s="19">
        <v>19510.639999999992</v>
      </c>
      <c r="D93" t="str">
        <f t="shared" si="4"/>
        <v>Alabama</v>
      </c>
      <c r="E93" s="19">
        <f t="shared" si="4"/>
        <v>19510.639999999992</v>
      </c>
    </row>
    <row r="94" spans="1:5" x14ac:dyDescent="0.25">
      <c r="A94" t="s">
        <v>419</v>
      </c>
      <c r="B94" s="19">
        <v>17431.149999999991</v>
      </c>
      <c r="D94" t="str">
        <f t="shared" si="4"/>
        <v>Oregon</v>
      </c>
      <c r="E94" s="19">
        <f t="shared" si="4"/>
        <v>17431.149999999991</v>
      </c>
    </row>
    <row r="95" spans="1:5" x14ac:dyDescent="0.25">
      <c r="A95" t="s">
        <v>1395</v>
      </c>
      <c r="B95" s="19">
        <v>16729.101999999999</v>
      </c>
      <c r="D95" t="str">
        <f t="shared" si="4"/>
        <v>Nevada</v>
      </c>
      <c r="E95" s="19">
        <f t="shared" si="4"/>
        <v>16729.101999999999</v>
      </c>
    </row>
    <row r="96" spans="1:5" x14ac:dyDescent="0.25">
      <c r="A96" t="s">
        <v>748</v>
      </c>
      <c r="B96" s="19">
        <v>13384.356999999996</v>
      </c>
      <c r="D96" t="str">
        <f t="shared" si="4"/>
        <v>Connecticut</v>
      </c>
      <c r="E96" s="19">
        <f t="shared" si="4"/>
        <v>13384.356999999996</v>
      </c>
    </row>
    <row r="97" spans="1:5" x14ac:dyDescent="0.25">
      <c r="A97" t="s">
        <v>1711</v>
      </c>
      <c r="B97" s="19">
        <v>11678.129999999997</v>
      </c>
      <c r="D97" t="str">
        <f t="shared" si="4"/>
        <v>Arkansas</v>
      </c>
      <c r="E97" s="19">
        <f t="shared" si="4"/>
        <v>11678.129999999997</v>
      </c>
    </row>
    <row r="98" spans="1:5" x14ac:dyDescent="0.25">
      <c r="A98" t="s">
        <v>120</v>
      </c>
      <c r="B98" s="19">
        <v>11220.055999999999</v>
      </c>
      <c r="D98" t="str">
        <f t="shared" si="4"/>
        <v>Utah</v>
      </c>
      <c r="E98" s="19">
        <f t="shared" si="4"/>
        <v>11220.055999999999</v>
      </c>
    </row>
    <row r="99" spans="1:5" x14ac:dyDescent="0.25">
      <c r="A99" t="s">
        <v>1491</v>
      </c>
      <c r="B99" s="19">
        <v>10771.34</v>
      </c>
      <c r="D99" t="str">
        <f t="shared" si="4"/>
        <v>Mississippi</v>
      </c>
      <c r="E99" s="19">
        <f t="shared" si="4"/>
        <v>10771.34</v>
      </c>
    </row>
    <row r="100" spans="1:5" x14ac:dyDescent="0.25">
      <c r="A100" t="s">
        <v>737</v>
      </c>
      <c r="B100" s="19">
        <v>9217.0299999999988</v>
      </c>
      <c r="D100" t="str">
        <f t="shared" si="4"/>
        <v>Louisiana</v>
      </c>
      <c r="E100" s="19">
        <f t="shared" si="4"/>
        <v>9217.0299999999988</v>
      </c>
    </row>
    <row r="101" spans="1:5" x14ac:dyDescent="0.25">
      <c r="A101" t="s">
        <v>5211</v>
      </c>
      <c r="B101" s="19">
        <v>8929.369999999999</v>
      </c>
      <c r="D101" t="str">
        <f t="shared" si="4"/>
        <v>Vermont</v>
      </c>
      <c r="E101" s="19">
        <f t="shared" si="4"/>
        <v>8929.369999999999</v>
      </c>
    </row>
    <row r="102" spans="1:5" x14ac:dyDescent="0.25">
      <c r="A102" t="s">
        <v>382</v>
      </c>
      <c r="B102" s="19">
        <v>8481.7099999999991</v>
      </c>
      <c r="D102" t="str">
        <f t="shared" si="4"/>
        <v>South Carolina</v>
      </c>
      <c r="E102" s="19">
        <f t="shared" si="4"/>
        <v>8481.7099999999991</v>
      </c>
    </row>
    <row r="103" spans="1:5" x14ac:dyDescent="0.25">
      <c r="A103" t="s">
        <v>137</v>
      </c>
      <c r="B103" s="19">
        <v>7464.9299999999985</v>
      </c>
      <c r="D103" t="str">
        <f t="shared" si="4"/>
        <v>Nebraska</v>
      </c>
      <c r="E103" s="19">
        <f t="shared" si="4"/>
        <v>7464.9299999999985</v>
      </c>
    </row>
    <row r="104" spans="1:5" x14ac:dyDescent="0.25">
      <c r="A104" t="s">
        <v>2700</v>
      </c>
      <c r="B104" s="19">
        <v>7292.5239999999994</v>
      </c>
      <c r="D104" t="str">
        <f t="shared" si="4"/>
        <v>New Hampshire</v>
      </c>
      <c r="E104" s="19">
        <f t="shared" si="4"/>
        <v>7292.5239999999994</v>
      </c>
    </row>
    <row r="105" spans="1:5" x14ac:dyDescent="0.25">
      <c r="A105" t="s">
        <v>1766</v>
      </c>
      <c r="B105" s="19">
        <v>5589.3519999999971</v>
      </c>
      <c r="D105" t="str">
        <f t="shared" si="4"/>
        <v>Montana</v>
      </c>
      <c r="E105" s="19">
        <f t="shared" si="4"/>
        <v>5589.3519999999971</v>
      </c>
    </row>
    <row r="106" spans="1:5" x14ac:dyDescent="0.25">
      <c r="A106" t="s">
        <v>668</v>
      </c>
      <c r="B106" s="19">
        <v>4783.521999999999</v>
      </c>
      <c r="D106" t="str">
        <f t="shared" si="4"/>
        <v>New Mexico</v>
      </c>
      <c r="E106" s="19">
        <f t="shared" si="4"/>
        <v>4783.521999999999</v>
      </c>
    </row>
    <row r="107" spans="1:5" x14ac:dyDescent="0.25">
      <c r="A107" t="s">
        <v>488</v>
      </c>
      <c r="B107" s="19">
        <v>4579.7599999999993</v>
      </c>
      <c r="D107" t="str">
        <f t="shared" si="4"/>
        <v>Iowa</v>
      </c>
      <c r="E107" s="19">
        <f t="shared" si="4"/>
        <v>4579.7599999999993</v>
      </c>
    </row>
    <row r="108" spans="1:5" x14ac:dyDescent="0.25">
      <c r="A108" t="s">
        <v>6267</v>
      </c>
      <c r="B108" s="19">
        <v>4382.4860000000017</v>
      </c>
      <c r="D108" t="str">
        <f t="shared" si="4"/>
        <v>Idaho</v>
      </c>
      <c r="E108" s="19">
        <f t="shared" si="4"/>
        <v>4382.4860000000017</v>
      </c>
    </row>
    <row r="109" spans="1:5" x14ac:dyDescent="0.25">
      <c r="A109" t="s">
        <v>4538</v>
      </c>
      <c r="B109" s="19">
        <v>2914.31</v>
      </c>
      <c r="D109" t="str">
        <f t="shared" si="4"/>
        <v>Kansas</v>
      </c>
      <c r="E109" s="19">
        <f t="shared" si="4"/>
        <v>2914.31</v>
      </c>
    </row>
    <row r="110" spans="1:5" x14ac:dyDescent="0.25">
      <c r="A110" t="s">
        <v>3040</v>
      </c>
      <c r="B110" s="19">
        <v>2865.0199999999995</v>
      </c>
      <c r="D110" t="str">
        <f t="shared" si="4"/>
        <v>District of Columbia</v>
      </c>
      <c r="E110" s="19">
        <f t="shared" si="4"/>
        <v>2865.0199999999995</v>
      </c>
    </row>
    <row r="111" spans="1:5" x14ac:dyDescent="0.25">
      <c r="A111" t="s">
        <v>8549</v>
      </c>
      <c r="B111" s="19">
        <v>1603.136</v>
      </c>
      <c r="D111" t="str">
        <f t="shared" si="4"/>
        <v>Wyoming</v>
      </c>
      <c r="E111" s="19">
        <f t="shared" si="4"/>
        <v>1603.136</v>
      </c>
    </row>
    <row r="112" spans="1:5" x14ac:dyDescent="0.25">
      <c r="A112" t="s">
        <v>5333</v>
      </c>
      <c r="B112" s="19">
        <v>1315.5600000000002</v>
      </c>
      <c r="D112" t="str">
        <f t="shared" si="4"/>
        <v>South Dakota</v>
      </c>
      <c r="E112" s="19">
        <f t="shared" si="4"/>
        <v>1315.5600000000002</v>
      </c>
    </row>
    <row r="113" spans="1:5" x14ac:dyDescent="0.25">
      <c r="A113" t="s">
        <v>5242</v>
      </c>
      <c r="B113" s="19">
        <v>1270.5300000000002</v>
      </c>
      <c r="D113" t="str">
        <f t="shared" si="4"/>
        <v>Maine</v>
      </c>
      <c r="E113" s="19">
        <f t="shared" si="4"/>
        <v>1270.5300000000002</v>
      </c>
    </row>
    <row r="114" spans="1:5" x14ac:dyDescent="0.25">
      <c r="A114" t="s">
        <v>9733</v>
      </c>
      <c r="B114" s="19">
        <v>1209.8240000000001</v>
      </c>
      <c r="D114" t="str">
        <f t="shared" si="4"/>
        <v>West Virginia</v>
      </c>
      <c r="E114" s="19">
        <f t="shared" si="4"/>
        <v>1209.8240000000001</v>
      </c>
    </row>
    <row r="115" spans="1:5" x14ac:dyDescent="0.25">
      <c r="A115" t="s">
        <v>7456</v>
      </c>
      <c r="B115" s="19">
        <v>919.91</v>
      </c>
      <c r="D115" t="str">
        <f t="shared" si="4"/>
        <v>North Dakota</v>
      </c>
      <c r="E115" s="19">
        <f t="shared" si="4"/>
        <v>919.91</v>
      </c>
    </row>
    <row r="116" spans="1:5" x14ac:dyDescent="0.25">
      <c r="A116" t="s">
        <v>10966</v>
      </c>
      <c r="B116" s="19">
        <v>2297200.8603000003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7317-7D91-43D5-A41E-57B46AD436C3}">
  <dimension ref="B2:AA40"/>
  <sheetViews>
    <sheetView topLeftCell="A12" workbookViewId="0">
      <selection activeCell="E37" sqref="E37"/>
    </sheetView>
  </sheetViews>
  <sheetFormatPr defaultColWidth="6.5703125" defaultRowHeight="14.25" customHeight="1" x14ac:dyDescent="0.25"/>
  <cols>
    <col min="4" max="4" width="6.5703125" customWidth="1"/>
  </cols>
  <sheetData>
    <row r="2" spans="2:27" ht="14.25" customHeight="1" x14ac:dyDescent="0.25">
      <c r="D2" s="2"/>
      <c r="E2" s="3"/>
      <c r="F2" s="3" t="s">
        <v>10939</v>
      </c>
      <c r="G2" s="3"/>
      <c r="H2" s="3"/>
      <c r="I2" s="3"/>
      <c r="J2" s="3"/>
      <c r="K2" s="4"/>
      <c r="Q2" s="2"/>
      <c r="R2" s="3"/>
      <c r="S2" s="3" t="s">
        <v>10940</v>
      </c>
      <c r="T2" s="3"/>
      <c r="U2" s="3"/>
      <c r="V2" s="3"/>
      <c r="W2" s="3"/>
      <c r="X2" s="4"/>
    </row>
    <row r="4" spans="2:27" ht="14.25" customHeight="1" x14ac:dyDescent="0.25">
      <c r="C4" s="5"/>
      <c r="D4" s="6"/>
      <c r="E4" s="7"/>
      <c r="G4" s="5"/>
      <c r="H4" s="6"/>
      <c r="I4" s="7"/>
      <c r="K4" s="5"/>
      <c r="L4" s="6"/>
      <c r="M4" s="7"/>
      <c r="P4" s="5"/>
      <c r="Q4" s="6"/>
      <c r="R4" s="7"/>
      <c r="T4" s="5"/>
      <c r="U4" s="6"/>
      <c r="V4" s="7"/>
      <c r="X4" s="5"/>
      <c r="Y4" s="6"/>
      <c r="Z4" s="7"/>
    </row>
    <row r="5" spans="2:27" ht="14.25" customHeight="1" x14ac:dyDescent="0.25">
      <c r="C5" s="8"/>
      <c r="D5" t="s">
        <v>10941</v>
      </c>
      <c r="E5" s="9"/>
      <c r="G5" s="8"/>
      <c r="H5" t="s">
        <v>10942</v>
      </c>
      <c r="I5" s="9"/>
      <c r="K5" s="8"/>
      <c r="L5" t="s">
        <v>10943</v>
      </c>
      <c r="M5" s="9"/>
      <c r="P5" s="8"/>
      <c r="Q5" t="s">
        <v>10944</v>
      </c>
      <c r="R5" s="9"/>
      <c r="T5" s="8"/>
      <c r="U5" t="s">
        <v>10945</v>
      </c>
      <c r="V5" s="9"/>
      <c r="X5" s="8"/>
      <c r="Y5" t="s">
        <v>10946</v>
      </c>
      <c r="Z5" s="9"/>
    </row>
    <row r="6" spans="2:27" ht="14.25" customHeight="1" x14ac:dyDescent="0.25">
      <c r="C6" s="8" t="s">
        <v>10947</v>
      </c>
      <c r="E6" s="9"/>
      <c r="G6" s="8" t="s">
        <v>10948</v>
      </c>
      <c r="I6" s="9"/>
      <c r="K6" s="8" t="s">
        <v>10949</v>
      </c>
      <c r="M6" s="9"/>
      <c r="P6" s="8" t="s">
        <v>10950</v>
      </c>
      <c r="R6" s="9"/>
      <c r="T6" s="8" t="s">
        <v>10951</v>
      </c>
      <c r="V6" s="9"/>
      <c r="X6" s="8" t="s">
        <v>10952</v>
      </c>
      <c r="Z6" s="9"/>
    </row>
    <row r="7" spans="2:27" ht="14.25" customHeight="1" x14ac:dyDescent="0.25">
      <c r="C7" s="10"/>
      <c r="D7" s="11"/>
      <c r="E7" s="12"/>
      <c r="G7" s="10"/>
      <c r="H7" s="11"/>
      <c r="I7" s="12"/>
      <c r="K7" s="10"/>
      <c r="L7" s="11"/>
      <c r="M7" s="12"/>
      <c r="P7" s="10"/>
      <c r="Q7" s="11"/>
      <c r="R7" s="12"/>
      <c r="T7" s="10"/>
      <c r="U7" s="11"/>
      <c r="V7" s="12"/>
      <c r="X7" s="10"/>
      <c r="Y7" s="11"/>
      <c r="Z7" s="12"/>
    </row>
    <row r="10" spans="2:27" ht="14.25" customHeight="1" x14ac:dyDescent="0.25">
      <c r="D10" s="2"/>
      <c r="E10" s="3"/>
      <c r="F10" s="3" t="s">
        <v>10939</v>
      </c>
      <c r="G10" s="3"/>
      <c r="H10" s="3"/>
      <c r="I10" s="3"/>
      <c r="J10" s="3"/>
      <c r="K10" s="4"/>
      <c r="Q10" s="2"/>
      <c r="R10" s="3"/>
      <c r="S10" s="3" t="s">
        <v>10940</v>
      </c>
      <c r="T10" s="3"/>
      <c r="U10" s="3"/>
      <c r="V10" s="3"/>
      <c r="W10" s="3"/>
      <c r="X10" s="4"/>
    </row>
    <row r="12" spans="2:27" ht="14.25" customHeight="1" x14ac:dyDescent="0.25">
      <c r="B12" s="5"/>
      <c r="C12" s="6"/>
      <c r="D12" s="6"/>
      <c r="E12" s="6"/>
      <c r="F12" s="7"/>
      <c r="H12" s="5"/>
      <c r="I12" s="6"/>
      <c r="J12" s="6"/>
      <c r="K12" s="6"/>
      <c r="L12" s="7"/>
      <c r="Q12" s="5"/>
      <c r="R12" s="6"/>
      <c r="S12" s="6"/>
      <c r="T12" s="6"/>
      <c r="U12" s="6"/>
      <c r="W12" s="6"/>
      <c r="X12" s="6"/>
      <c r="Y12" s="6"/>
      <c r="Z12" s="6"/>
      <c r="AA12" s="7"/>
    </row>
    <row r="13" spans="2:27" ht="14.25" customHeight="1" x14ac:dyDescent="0.25">
      <c r="B13" s="8"/>
      <c r="F13" s="9"/>
      <c r="H13" s="8"/>
      <c r="L13" s="9"/>
      <c r="Q13" s="8"/>
      <c r="U13" s="9"/>
      <c r="W13" s="8"/>
      <c r="AA13" s="9"/>
    </row>
    <row r="14" spans="2:27" ht="14.25" customHeight="1" x14ac:dyDescent="0.25">
      <c r="B14" s="8"/>
      <c r="F14" s="9"/>
      <c r="H14" s="8"/>
      <c r="L14" s="9"/>
      <c r="Q14" s="8"/>
      <c r="U14" s="9"/>
      <c r="W14" s="8"/>
      <c r="AA14" s="9"/>
    </row>
    <row r="15" spans="2:27" ht="14.25" customHeight="1" x14ac:dyDescent="0.25">
      <c r="B15" s="8"/>
      <c r="F15" s="9"/>
      <c r="H15" s="8"/>
      <c r="L15" s="9"/>
      <c r="Q15" s="8"/>
      <c r="S15" t="s">
        <v>10955</v>
      </c>
      <c r="U15" s="9"/>
      <c r="W15" s="8"/>
      <c r="X15" t="s">
        <v>10956</v>
      </c>
      <c r="AA15" s="9"/>
    </row>
    <row r="16" spans="2:27" ht="14.25" customHeight="1" x14ac:dyDescent="0.25">
      <c r="B16" s="8"/>
      <c r="C16" t="s">
        <v>10953</v>
      </c>
      <c r="F16" s="9"/>
      <c r="H16" s="8"/>
      <c r="J16" t="s">
        <v>10954</v>
      </c>
      <c r="L16" s="9"/>
      <c r="Q16" s="8"/>
      <c r="U16" s="9"/>
      <c r="W16" s="8"/>
      <c r="AA16" s="9"/>
    </row>
    <row r="17" spans="2:27" ht="14.25" customHeight="1" x14ac:dyDescent="0.25">
      <c r="B17" s="8" t="s">
        <v>10957</v>
      </c>
      <c r="C17" s="13"/>
      <c r="F17" s="9"/>
      <c r="H17" s="8" t="s">
        <v>10958</v>
      </c>
      <c r="L17" s="9"/>
      <c r="Q17" s="8" t="s">
        <v>10957</v>
      </c>
      <c r="U17" s="9"/>
      <c r="W17" s="8" t="s">
        <v>10958</v>
      </c>
      <c r="AA17" s="9"/>
    </row>
    <row r="18" spans="2:27" ht="14.25" customHeight="1" x14ac:dyDescent="0.25">
      <c r="B18" s="8"/>
      <c r="C18" t="s">
        <v>10959</v>
      </c>
      <c r="F18" s="9"/>
      <c r="H18" s="8"/>
      <c r="J18" t="s">
        <v>10959</v>
      </c>
      <c r="L18" s="9"/>
      <c r="Q18" s="8"/>
      <c r="U18" s="9"/>
      <c r="W18" s="8"/>
      <c r="AA18" s="9"/>
    </row>
    <row r="19" spans="2:27" ht="14.25" customHeight="1" x14ac:dyDescent="0.25">
      <c r="B19" s="8"/>
      <c r="F19" s="9"/>
      <c r="H19" s="8"/>
      <c r="L19" s="9"/>
      <c r="Q19" s="8"/>
      <c r="U19" s="9"/>
      <c r="W19" s="8"/>
      <c r="AA19" s="9"/>
    </row>
    <row r="20" spans="2:27" ht="14.25" customHeight="1" x14ac:dyDescent="0.25">
      <c r="B20" s="8"/>
      <c r="F20" s="9"/>
      <c r="H20" s="8"/>
      <c r="L20" s="9"/>
      <c r="Q20" s="8"/>
      <c r="U20" s="9"/>
      <c r="W20" s="8"/>
      <c r="AA20" s="9"/>
    </row>
    <row r="21" spans="2:27" ht="14.25" customHeight="1" x14ac:dyDescent="0.25">
      <c r="B21" s="10"/>
      <c r="C21" s="11"/>
      <c r="D21" s="11"/>
      <c r="E21" s="11"/>
      <c r="F21" s="12"/>
      <c r="H21" s="10"/>
      <c r="I21" s="11"/>
      <c r="J21" s="11"/>
      <c r="K21" s="11"/>
      <c r="L21" s="12"/>
      <c r="Q21" s="10"/>
      <c r="R21" s="11"/>
      <c r="S21" s="11"/>
      <c r="T21" s="11"/>
      <c r="U21" s="11"/>
      <c r="W21" s="11"/>
      <c r="X21" s="11"/>
      <c r="Y21" s="11"/>
      <c r="Z21" s="11"/>
      <c r="AA21" s="12"/>
    </row>
    <row r="24" spans="2:27" ht="14.25" customHeight="1" x14ac:dyDescent="0.25">
      <c r="B24" s="2"/>
      <c r="C24" s="3"/>
      <c r="D24" s="3" t="s">
        <v>10960</v>
      </c>
      <c r="E24" s="3"/>
      <c r="F24" s="3"/>
      <c r="G24" s="3"/>
      <c r="H24" s="3"/>
      <c r="I24" s="4"/>
      <c r="K24" s="2"/>
      <c r="L24" s="3"/>
      <c r="M24" s="3" t="s">
        <v>10939</v>
      </c>
      <c r="N24" s="3"/>
      <c r="O24" s="3"/>
      <c r="P24" s="3"/>
      <c r="Q24" s="3"/>
      <c r="R24" s="4"/>
      <c r="T24" s="2"/>
      <c r="U24" s="3"/>
      <c r="V24" s="3" t="s">
        <v>10940</v>
      </c>
      <c r="W24" s="3"/>
      <c r="X24" s="3"/>
      <c r="Y24" s="3"/>
      <c r="Z24" s="3"/>
      <c r="AA24" s="4"/>
    </row>
    <row r="26" spans="2:27" ht="14.25" customHeight="1" x14ac:dyDescent="0.25">
      <c r="B26" s="5"/>
      <c r="C26" s="6"/>
      <c r="D26" s="6"/>
      <c r="E26" s="6"/>
      <c r="F26" s="6"/>
      <c r="G26" s="6"/>
      <c r="H26" s="6"/>
      <c r="I26" s="6"/>
      <c r="J26" s="6"/>
      <c r="K26" s="6"/>
      <c r="L26" s="7"/>
      <c r="Q26" s="5"/>
      <c r="R26" s="6"/>
      <c r="S26" s="6"/>
      <c r="T26" s="6"/>
      <c r="U26" s="6"/>
      <c r="V26" s="6"/>
      <c r="W26" s="6"/>
      <c r="X26" s="6"/>
      <c r="Y26" s="6"/>
      <c r="Z26" s="7"/>
    </row>
    <row r="27" spans="2:27" ht="14.25" customHeight="1" x14ac:dyDescent="0.25">
      <c r="B27" s="8"/>
      <c r="L27" s="9"/>
      <c r="Q27" s="8"/>
      <c r="Z27" s="9"/>
    </row>
    <row r="28" spans="2:27" ht="14.25" customHeight="1" x14ac:dyDescent="0.25">
      <c r="B28" s="8"/>
      <c r="L28" s="9"/>
      <c r="Q28" s="8"/>
      <c r="Z28" s="9"/>
    </row>
    <row r="29" spans="2:27" ht="14.25" customHeight="1" x14ac:dyDescent="0.25">
      <c r="B29" s="8"/>
      <c r="L29" s="9"/>
      <c r="Q29" s="8"/>
      <c r="T29" t="s">
        <v>10964</v>
      </c>
      <c r="Z29" s="9"/>
    </row>
    <row r="30" spans="2:27" ht="14.25" customHeight="1" x14ac:dyDescent="0.25">
      <c r="B30" s="8"/>
      <c r="L30" s="9"/>
      <c r="Q30" s="8"/>
      <c r="Z30" s="9"/>
    </row>
    <row r="31" spans="2:27" ht="14.25" customHeight="1" x14ac:dyDescent="0.25">
      <c r="B31" s="8"/>
      <c r="E31" t="s">
        <v>10961</v>
      </c>
      <c r="L31" s="9"/>
      <c r="Q31" s="8" t="s">
        <v>10963</v>
      </c>
      <c r="Z31" s="9"/>
    </row>
    <row r="32" spans="2:27" ht="14.25" customHeight="1" x14ac:dyDescent="0.25">
      <c r="B32" s="8"/>
      <c r="C32" t="s">
        <v>10962</v>
      </c>
      <c r="L32" s="9"/>
      <c r="Q32" s="8"/>
      <c r="Z32" s="9"/>
    </row>
    <row r="33" spans="2:26" ht="14.25" customHeight="1" x14ac:dyDescent="0.25">
      <c r="B33" s="8"/>
      <c r="L33" s="9"/>
      <c r="Q33" s="8"/>
      <c r="Z33" s="9"/>
    </row>
    <row r="34" spans="2:26" ht="14.25" customHeight="1" x14ac:dyDescent="0.25">
      <c r="B34" s="8"/>
      <c r="L34" s="9"/>
      <c r="Q34" s="8"/>
      <c r="Z34" s="9"/>
    </row>
    <row r="35" spans="2:26" ht="14.25" customHeight="1" x14ac:dyDescent="0.25">
      <c r="B35" s="8"/>
      <c r="L35" s="9"/>
      <c r="Q35" s="8"/>
      <c r="Z35" s="9"/>
    </row>
    <row r="36" spans="2:26" ht="14.25" customHeight="1" x14ac:dyDescent="0.25">
      <c r="B36" s="8"/>
      <c r="L36" s="9"/>
      <c r="Q36" s="8"/>
      <c r="Z36" s="9"/>
    </row>
    <row r="37" spans="2:26" ht="14.25" customHeight="1" x14ac:dyDescent="0.25">
      <c r="B37" s="8"/>
      <c r="L37" s="9"/>
      <c r="Q37" s="8"/>
      <c r="Z37" s="9"/>
    </row>
    <row r="38" spans="2:26" ht="14.25" customHeight="1" x14ac:dyDescent="0.25">
      <c r="B38" s="8"/>
      <c r="L38" s="9"/>
      <c r="Q38" s="8"/>
      <c r="Z38" s="9"/>
    </row>
    <row r="39" spans="2:26" ht="14.25" customHeight="1" x14ac:dyDescent="0.25">
      <c r="B39" s="8"/>
      <c r="L39" s="9"/>
      <c r="Q39" s="8"/>
      <c r="Z39" s="9"/>
    </row>
    <row r="40" spans="2:26" ht="14.25" customHeight="1" x14ac:dyDescent="0.25">
      <c r="B40" s="10"/>
      <c r="C40" s="11"/>
      <c r="D40" s="11"/>
      <c r="E40" s="11"/>
      <c r="F40" s="11"/>
      <c r="G40" s="11"/>
      <c r="H40" s="11"/>
      <c r="I40" s="11"/>
      <c r="J40" s="11"/>
      <c r="K40" s="11"/>
      <c r="L40" s="12"/>
      <c r="Q40" s="10"/>
      <c r="R40" s="11"/>
      <c r="S40" s="11"/>
      <c r="T40" s="11"/>
      <c r="U40" s="11"/>
      <c r="V40" s="11"/>
      <c r="W40" s="11"/>
      <c r="X40" s="11"/>
      <c r="Y40" s="11"/>
      <c r="Z40"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ED412-D71F-40AF-B0CF-53B786D5C254}">
  <dimension ref="B10:Y24"/>
  <sheetViews>
    <sheetView showGridLines="0" tabSelected="1" zoomScale="90" zoomScaleNormal="90" workbookViewId="0">
      <selection activeCell="J2" sqref="J2"/>
    </sheetView>
  </sheetViews>
  <sheetFormatPr defaultColWidth="6.5703125" defaultRowHeight="14.25" customHeight="1" x14ac:dyDescent="0.25"/>
  <cols>
    <col min="1" max="1" width="2.5703125" customWidth="1"/>
    <col min="2" max="2" width="14.28515625" customWidth="1"/>
    <col min="3" max="3" width="11.28515625" customWidth="1"/>
    <col min="4" max="4" width="11.85546875" customWidth="1"/>
    <col min="5" max="5" width="9.7109375" bestFit="1" customWidth="1"/>
    <col min="6" max="6" width="2.42578125" customWidth="1"/>
    <col min="7" max="7" width="2.7109375" customWidth="1"/>
    <col min="8" max="8" width="14.28515625" customWidth="1"/>
    <col min="9" max="9" width="11.140625" customWidth="1"/>
    <col min="10" max="10" width="12.42578125" customWidth="1"/>
    <col min="11" max="11" width="9.7109375" bestFit="1" customWidth="1"/>
    <col min="12" max="12" width="2.42578125" customWidth="1"/>
    <col min="13" max="13" width="2.5703125" customWidth="1"/>
    <col min="14" max="14" width="14.28515625" customWidth="1"/>
    <col min="15" max="15" width="11.28515625" customWidth="1"/>
    <col min="16" max="16" width="11.85546875" customWidth="1"/>
    <col min="17" max="17" width="9.7109375" bestFit="1" customWidth="1"/>
    <col min="18" max="18" width="2.28515625" customWidth="1"/>
    <col min="19" max="19" width="2" customWidth="1"/>
    <col min="20" max="20" width="12.5703125" customWidth="1"/>
    <col min="21" max="21" width="11.140625" customWidth="1"/>
    <col min="22" max="22" width="11.42578125" customWidth="1"/>
    <col min="23" max="23" width="10.5703125" customWidth="1"/>
  </cols>
  <sheetData>
    <row r="10" spans="2:25" ht="14.25" customHeight="1" x14ac:dyDescent="0.25">
      <c r="F10" t="s">
        <v>10939</v>
      </c>
      <c r="Q10" t="s">
        <v>10940</v>
      </c>
    </row>
    <row r="12" spans="2:25" ht="14.25" customHeight="1" x14ac:dyDescent="0.25">
      <c r="B12" s="23" t="s">
        <v>10987</v>
      </c>
      <c r="C12" s="23">
        <v>2017</v>
      </c>
      <c r="D12" s="23">
        <v>2016</v>
      </c>
      <c r="E12" s="23" t="s">
        <v>10988</v>
      </c>
      <c r="H12" s="23" t="s">
        <v>9</v>
      </c>
      <c r="I12" s="23">
        <v>2017</v>
      </c>
      <c r="J12" s="23">
        <v>2016</v>
      </c>
      <c r="K12" s="23" t="s">
        <v>10988</v>
      </c>
      <c r="N12" s="23" t="s">
        <v>10987</v>
      </c>
      <c r="O12" s="23">
        <v>2017</v>
      </c>
      <c r="P12" s="23">
        <v>2016</v>
      </c>
      <c r="Q12" s="23" t="s">
        <v>10988</v>
      </c>
      <c r="T12" s="23" t="s">
        <v>9</v>
      </c>
      <c r="U12" s="23">
        <v>2017</v>
      </c>
      <c r="V12" s="23">
        <v>2016</v>
      </c>
      <c r="W12" s="23" t="s">
        <v>10988</v>
      </c>
      <c r="Y12" s="32"/>
    </row>
    <row r="13" spans="2:25" ht="14.25" customHeight="1" x14ac:dyDescent="0.25">
      <c r="B13" s="29" t="str">
        <f>IF(OR(WorkingTables!A14=0,WorkingTables!A14="-"),"",WorkingTables!A14)</f>
        <v>Phones</v>
      </c>
      <c r="C13" s="31">
        <f>IF(OR(WorkingTables!B14=0,WorkingTables!B14="-"),"",WorkingTables!B14)</f>
        <v>105340.51600000002</v>
      </c>
      <c r="D13" s="31">
        <f>IF(OR(WorkingTables!C14=0,WorkingTables!C14="-"),"",WorkingTables!C14)</f>
        <v>78962.029999999984</v>
      </c>
      <c r="E13" s="34">
        <f>IFERROR(C13/D13-1,"")</f>
        <v>0.33406544892526235</v>
      </c>
      <c r="H13" t="str">
        <f>WorkingTables!F14</f>
        <v>New York City</v>
      </c>
      <c r="I13" s="28">
        <f>WorkingTables!G14</f>
        <v>86939.600999999995</v>
      </c>
      <c r="J13" s="28">
        <f>WorkingTables!H14</f>
        <v>54824.09800000002</v>
      </c>
      <c r="K13" s="35">
        <f>I13/J13-1</f>
        <v>0.58579172611284847</v>
      </c>
      <c r="N13" t="str">
        <f>WorkingTables!A30</f>
        <v>Phones</v>
      </c>
      <c r="O13" s="28">
        <f>WorkingTables!B30</f>
        <v>105340.51600000002</v>
      </c>
      <c r="P13" s="28">
        <f>WorkingTables!C30</f>
        <v>78962.029999999984</v>
      </c>
      <c r="Q13" s="35">
        <f>O13/P13-1</f>
        <v>0.33406544892526235</v>
      </c>
      <c r="T13" t="str">
        <f>WorkingTables!F30</f>
        <v>New York City</v>
      </c>
      <c r="U13" s="28">
        <f>WorkingTables!G30</f>
        <v>86939.600999999995</v>
      </c>
      <c r="V13" s="28">
        <f>WorkingTables!H30</f>
        <v>54824.09800000002</v>
      </c>
      <c r="W13" s="35">
        <f>IFERROR(U13/V13-1,"-")</f>
        <v>0.58579172611284847</v>
      </c>
    </row>
    <row r="14" spans="2:25" ht="14.25" customHeight="1" x14ac:dyDescent="0.25">
      <c r="B14" s="29" t="str">
        <f>IF(OR(WorkingTables!A15=0,WorkingTables!A15="-"),"",WorkingTables!A15)</f>
        <v>Chairs</v>
      </c>
      <c r="C14" s="31">
        <f>IF(OR(WorkingTables!B15=0,WorkingTables!B15="-"),"",WorkingTables!B15)</f>
        <v>95554.352999999988</v>
      </c>
      <c r="D14" s="31">
        <f>IF(OR(WorkingTables!C15=0,WorkingTables!C15="-"),"",WorkingTables!C15)</f>
        <v>83918.64499999996</v>
      </c>
      <c r="E14" s="34">
        <f t="shared" ref="E14:E16" si="0">IFERROR(C14/D14-1,"")</f>
        <v>0.13865462198537681</v>
      </c>
      <c r="H14" t="str">
        <f>WorkingTables!F15</f>
        <v>Los Angeles</v>
      </c>
      <c r="I14" s="28">
        <f>WorkingTables!G15</f>
        <v>48875.692499999976</v>
      </c>
      <c r="J14" s="28">
        <f>WorkingTables!H15</f>
        <v>56398.747999999992</v>
      </c>
      <c r="K14" s="35">
        <f t="shared" ref="K14:K23" si="1">I14/J14-1</f>
        <v>-0.13339046994447501</v>
      </c>
      <c r="N14" t="str">
        <f>WorkingTables!A31</f>
        <v>Chairs</v>
      </c>
      <c r="O14" s="28">
        <f>WorkingTables!B31</f>
        <v>95554.352999999988</v>
      </c>
      <c r="P14" s="28">
        <f>WorkingTables!C31</f>
        <v>83918.64499999996</v>
      </c>
      <c r="Q14" s="35">
        <f t="shared" ref="Q14:Q22" si="2">O14/P14-1</f>
        <v>0.13865462198537681</v>
      </c>
      <c r="T14" t="str">
        <f>WorkingTables!F31</f>
        <v>Los Angeles</v>
      </c>
      <c r="U14" s="28">
        <f>WorkingTables!G31</f>
        <v>48875.692499999976</v>
      </c>
      <c r="V14" s="28">
        <f>WorkingTables!H31</f>
        <v>56398.747999999992</v>
      </c>
      <c r="W14" s="35">
        <f t="shared" ref="W14:W23" si="3">IFERROR(U14/V14-1,"-")</f>
        <v>-0.13339046994447501</v>
      </c>
    </row>
    <row r="15" spans="2:25" ht="14.25" customHeight="1" x14ac:dyDescent="0.25">
      <c r="B15" s="29" t="str">
        <f>IF(OR(WorkingTables!A16=0,WorkingTables!A16="-"),"",WorkingTables!A16)</f>
        <v>Storage</v>
      </c>
      <c r="C15" s="31">
        <f>IF(OR(WorkingTables!B16=0,WorkingTables!B16="-"),"",WorkingTables!B16)</f>
        <v>69677.617999999973</v>
      </c>
      <c r="D15" s="31">
        <f>IF(OR(WorkingTables!C16=0,WorkingTables!C16="-"),"",WorkingTables!C16)</f>
        <v>58788.700000000004</v>
      </c>
      <c r="E15" s="34">
        <f t="shared" si="0"/>
        <v>0.18522127551723311</v>
      </c>
      <c r="H15" t="str">
        <f>WorkingTables!F16</f>
        <v>Seattle</v>
      </c>
      <c r="I15" s="28">
        <f>WorkingTables!G16</f>
        <v>56990.82</v>
      </c>
      <c r="J15" s="28">
        <f>WorkingTables!H16</f>
        <v>16158.721999999998</v>
      </c>
      <c r="K15" s="35">
        <f t="shared" si="1"/>
        <v>2.5269385784346068</v>
      </c>
      <c r="N15" t="str">
        <f>WorkingTables!A32</f>
        <v>Storage</v>
      </c>
      <c r="O15" s="28">
        <f>WorkingTables!B32</f>
        <v>69677.617999999973</v>
      </c>
      <c r="P15" s="28">
        <f>WorkingTables!C32</f>
        <v>58788.700000000004</v>
      </c>
      <c r="Q15" s="35">
        <f t="shared" si="2"/>
        <v>0.18522127551723311</v>
      </c>
      <c r="T15" t="str">
        <f>WorkingTables!F32</f>
        <v>Seattle</v>
      </c>
      <c r="U15" s="28">
        <f>WorkingTables!G32</f>
        <v>56990.82</v>
      </c>
      <c r="V15" s="28">
        <f>WorkingTables!H32</f>
        <v>16158.721999999998</v>
      </c>
      <c r="W15" s="35">
        <f t="shared" si="3"/>
        <v>2.5269385784346068</v>
      </c>
    </row>
    <row r="16" spans="2:25" ht="14.25" customHeight="1" x14ac:dyDescent="0.25">
      <c r="B16" s="29" t="str">
        <f>IF(OR(WorkingTables!A17=0,WorkingTables!A17="-"),"",WorkingTables!A17)</f>
        <v>Binders</v>
      </c>
      <c r="C16" s="31">
        <f>IF(OR(WorkingTables!B17=0,WorkingTables!B17="-"),"",WorkingTables!B17)</f>
        <v>72788.044999999984</v>
      </c>
      <c r="D16" s="31">
        <f>IF(OR(WorkingTables!C17=0,WorkingTables!C17="-"),"",WorkingTables!C17)</f>
        <v>49683.325000000004</v>
      </c>
      <c r="E16" s="34">
        <f t="shared" si="0"/>
        <v>0.46503972912440905</v>
      </c>
      <c r="H16" t="str">
        <f>WorkingTables!F17</f>
        <v>Philadelphia</v>
      </c>
      <c r="I16" s="28">
        <f>WorkingTables!G17</f>
        <v>41595.501999999964</v>
      </c>
      <c r="J16" s="28">
        <f>WorkingTables!H17</f>
        <v>30304.938000000002</v>
      </c>
      <c r="K16" s="35">
        <f t="shared" si="1"/>
        <v>0.37256515753307129</v>
      </c>
      <c r="N16" t="str">
        <f>WorkingTables!A33</f>
        <v>Binders</v>
      </c>
      <c r="O16" s="28">
        <f>WorkingTables!B33</f>
        <v>72788.044999999984</v>
      </c>
      <c r="P16" s="28">
        <f>WorkingTables!C33</f>
        <v>49683.325000000004</v>
      </c>
      <c r="Q16" s="35">
        <f t="shared" si="2"/>
        <v>0.46503972912440905</v>
      </c>
      <c r="T16" t="str">
        <f>WorkingTables!F33</f>
        <v>Philadelphia</v>
      </c>
      <c r="U16" s="28">
        <f>WorkingTables!G33</f>
        <v>41595.501999999964</v>
      </c>
      <c r="V16" s="28">
        <f>WorkingTables!H33</f>
        <v>30304.938000000002</v>
      </c>
      <c r="W16" s="35">
        <f t="shared" si="3"/>
        <v>0.37256515753307129</v>
      </c>
    </row>
    <row r="17" spans="2:23" ht="14.25" customHeight="1" x14ac:dyDescent="0.25">
      <c r="B17" s="29" t="str">
        <f>IF(OR(WorkingTables!A18=0,WorkingTables!A18="-"),"",WorkingTables!A18)</f>
        <v>Tables</v>
      </c>
      <c r="C17" s="31">
        <f>IF(OR(WorkingTables!B18=0,WorkingTables!B18="-"),"",WorkingTables!B18)</f>
        <v>60893.54250000004</v>
      </c>
      <c r="D17" s="31">
        <f>IF(OR(WorkingTables!C18=0,WorkingTables!C18="-"),"",WorkingTables!C18)</f>
        <v>60833.200499999992</v>
      </c>
      <c r="E17" s="34">
        <f>IFERROR(C17/D17-1,"")</f>
        <v>9.9192545360238249E-4</v>
      </c>
      <c r="H17" t="str">
        <f>WorkingTables!F18</f>
        <v>San Francisco</v>
      </c>
      <c r="I17" s="28">
        <f>WorkingTables!G18</f>
        <v>37197.550999999992</v>
      </c>
      <c r="J17" s="28">
        <f>WorkingTables!H18</f>
        <v>29845.870999999992</v>
      </c>
      <c r="K17" s="35">
        <f t="shared" si="1"/>
        <v>0.24632150959842991</v>
      </c>
      <c r="N17" t="str">
        <f>WorkingTables!A34</f>
        <v>Tables</v>
      </c>
      <c r="O17" s="28">
        <f>WorkingTables!B34</f>
        <v>60893.54250000004</v>
      </c>
      <c r="P17" s="28">
        <f>WorkingTables!C34</f>
        <v>60833.200499999992</v>
      </c>
      <c r="Q17" s="35">
        <f t="shared" si="2"/>
        <v>9.9192545360238249E-4</v>
      </c>
      <c r="T17" t="str">
        <f>WorkingTables!F34</f>
        <v>San Francisco</v>
      </c>
      <c r="U17" s="28">
        <f>WorkingTables!G34</f>
        <v>37197.550999999992</v>
      </c>
      <c r="V17" s="28">
        <f>WorkingTables!H34</f>
        <v>29845.870999999992</v>
      </c>
      <c r="W17" s="35">
        <f t="shared" si="3"/>
        <v>0.24632150959842991</v>
      </c>
    </row>
    <row r="18" spans="2:23" ht="14.25" customHeight="1" x14ac:dyDescent="0.25">
      <c r="B18" s="29" t="str">
        <f>IF(OR(WorkingTables!A19=0,WorkingTables!A19="-"),"",WorkingTables!A19)</f>
        <v>Copiers</v>
      </c>
      <c r="C18" s="31">
        <f>IF(OR(WorkingTables!B19=0,WorkingTables!B19="-"),"",WorkingTables!B19)</f>
        <v>62899.387999999984</v>
      </c>
      <c r="D18" s="31">
        <f>IF(OR(WorkingTables!C19=0,WorkingTables!C19="-"),"",WorkingTables!C19)</f>
        <v>49599.41</v>
      </c>
      <c r="E18" s="34">
        <f t="shared" ref="E18:E22" si="4">IFERROR(C18/D18-1,"")</f>
        <v>0.26814790740454342</v>
      </c>
      <c r="H18" t="str">
        <f>WorkingTables!F19</f>
        <v>Detroit</v>
      </c>
      <c r="I18" s="28">
        <f>WorkingTables!G19</f>
        <v>12148.885999999997</v>
      </c>
      <c r="J18" s="28">
        <f>WorkingTables!H19</f>
        <v>21197.32</v>
      </c>
      <c r="K18" s="35">
        <f t="shared" si="1"/>
        <v>-0.42686688694608577</v>
      </c>
      <c r="N18" t="str">
        <f>WorkingTables!A35</f>
        <v>Copiers</v>
      </c>
      <c r="O18" s="28">
        <f>WorkingTables!B35</f>
        <v>62899.387999999984</v>
      </c>
      <c r="P18" s="28">
        <f>WorkingTables!C35</f>
        <v>49599.41</v>
      </c>
      <c r="Q18" s="35">
        <f t="shared" si="2"/>
        <v>0.26814790740454342</v>
      </c>
      <c r="T18" t="str">
        <f>WorkingTables!F35</f>
        <v>Detroit</v>
      </c>
      <c r="U18" s="28">
        <f>WorkingTables!G35</f>
        <v>12148.885999999997</v>
      </c>
      <c r="V18" s="28">
        <f>WorkingTables!H35</f>
        <v>21197.32</v>
      </c>
      <c r="W18" s="35">
        <f t="shared" si="3"/>
        <v>-0.42686688694608577</v>
      </c>
    </row>
    <row r="19" spans="2:23" ht="14.25" customHeight="1" x14ac:dyDescent="0.25">
      <c r="B19" s="29" t="str">
        <f>IF(OR(WorkingTables!A20=0,WorkingTables!A20="-"),"",WorkingTables!A20)</f>
        <v>Accessories</v>
      </c>
      <c r="C19" s="31">
        <f>IF(OR(WorkingTables!B20=0,WorkingTables!B20="-"),"",WorkingTables!B20)</f>
        <v>59946.232000000011</v>
      </c>
      <c r="D19" s="31">
        <f>IF(OR(WorkingTables!C20=0,WorkingTables!C20="-"),"",WorkingTables!C20)</f>
        <v>41895.853999999999</v>
      </c>
      <c r="E19" s="34">
        <f t="shared" si="4"/>
        <v>0.43083924247015015</v>
      </c>
      <c r="H19" t="str">
        <f>WorkingTables!F20</f>
        <v>Houston</v>
      </c>
      <c r="I19" s="28">
        <f>WorkingTables!G20</f>
        <v>16212.806399999998</v>
      </c>
      <c r="J19" s="28">
        <f>WorkingTables!H20</f>
        <v>16448.681399999994</v>
      </c>
      <c r="K19" s="35">
        <f t="shared" si="1"/>
        <v>-1.4340055246008787E-2</v>
      </c>
      <c r="N19" t="str">
        <f>WorkingTables!A36</f>
        <v>Accessories</v>
      </c>
      <c r="O19" s="28">
        <f>WorkingTables!B36</f>
        <v>59946.232000000011</v>
      </c>
      <c r="P19" s="28">
        <f>WorkingTables!C36</f>
        <v>41895.853999999999</v>
      </c>
      <c r="Q19" s="35">
        <f t="shared" si="2"/>
        <v>0.43083924247015015</v>
      </c>
      <c r="T19" t="str">
        <f>WorkingTables!F36</f>
        <v>Houston</v>
      </c>
      <c r="U19" s="28">
        <f>WorkingTables!G36</f>
        <v>16212.806399999998</v>
      </c>
      <c r="V19" s="28">
        <f>WorkingTables!H36</f>
        <v>16448.681399999994</v>
      </c>
      <c r="W19" s="35">
        <f t="shared" si="3"/>
        <v>-1.4340055246008787E-2</v>
      </c>
    </row>
    <row r="20" spans="2:23" ht="14.25" customHeight="1" x14ac:dyDescent="0.25">
      <c r="B20" s="29" t="str">
        <f>IF(OR(WorkingTables!A21=0,WorkingTables!A21="-"),"",WorkingTables!A21)</f>
        <v>Machines</v>
      </c>
      <c r="C20" s="31">
        <f>IF(OR(WorkingTables!B21=0,WorkingTables!B21="-"),"",WorkingTables!B21)</f>
        <v>43544.675000000003</v>
      </c>
      <c r="D20" s="31">
        <f>IF(OR(WorkingTables!C21=0,WorkingTables!C21="-"),"",WorkingTables!C21)</f>
        <v>55906.886000000013</v>
      </c>
      <c r="E20" s="34">
        <f t="shared" si="4"/>
        <v>-0.22112143752739166</v>
      </c>
      <c r="H20" t="str">
        <f>WorkingTables!F21</f>
        <v>Chicago</v>
      </c>
      <c r="I20" s="28">
        <f>WorkingTables!G21</f>
        <v>16245.611000000001</v>
      </c>
      <c r="J20" s="28">
        <f>WorkingTables!H21</f>
        <v>13067.549999999997</v>
      </c>
      <c r="K20" s="35">
        <f t="shared" si="1"/>
        <v>0.24320251309541607</v>
      </c>
      <c r="N20" t="str">
        <f>WorkingTables!A37</f>
        <v>Machines</v>
      </c>
      <c r="O20" s="28">
        <f>WorkingTables!B37</f>
        <v>43544.675000000003</v>
      </c>
      <c r="P20" s="28">
        <f>WorkingTables!C37</f>
        <v>55906.886000000013</v>
      </c>
      <c r="Q20" s="35">
        <f t="shared" si="2"/>
        <v>-0.22112143752739166</v>
      </c>
      <c r="T20" t="str">
        <f>WorkingTables!F37</f>
        <v>Chicago</v>
      </c>
      <c r="U20" s="28">
        <f>WorkingTables!G37</f>
        <v>16245.611000000001</v>
      </c>
      <c r="V20" s="28">
        <f>WorkingTables!H37</f>
        <v>13067.549999999997</v>
      </c>
      <c r="W20" s="35">
        <f t="shared" si="3"/>
        <v>0.24320251309541607</v>
      </c>
    </row>
    <row r="21" spans="2:23" ht="14.25" customHeight="1" x14ac:dyDescent="0.25">
      <c r="B21" s="29" t="str">
        <f>IF(OR(WorkingTables!A22=0,WorkingTables!A22="-"),"",WorkingTables!A22)</f>
        <v>Appliances</v>
      </c>
      <c r="C21" s="31">
        <f>IF(OR(WorkingTables!B22=0,WorkingTables!B22="-"),"",WorkingTables!B22)</f>
        <v>42926.932000000001</v>
      </c>
      <c r="D21" s="31">
        <f>IF(OR(WorkingTables!C22=0,WorkingTables!C22="-"),"",WorkingTables!C22)</f>
        <v>26050.314999999999</v>
      </c>
      <c r="E21" s="34">
        <f t="shared" si="4"/>
        <v>0.64784694542081356</v>
      </c>
      <c r="H21" t="str">
        <f>WorkingTables!F22</f>
        <v>Columbus</v>
      </c>
      <c r="I21" s="28">
        <f>WorkingTables!G22</f>
        <v>17571.473000000002</v>
      </c>
      <c r="J21" s="28">
        <f>WorkingTables!H22</f>
        <v>9506.4120000000021</v>
      </c>
      <c r="K21" s="35">
        <f t="shared" si="1"/>
        <v>0.84838117683096392</v>
      </c>
      <c r="N21" t="str">
        <f>WorkingTables!A38</f>
        <v>Appliances</v>
      </c>
      <c r="O21" s="28">
        <f>WorkingTables!B38</f>
        <v>42926.932000000001</v>
      </c>
      <c r="P21" s="28">
        <f>WorkingTables!C38</f>
        <v>26050.314999999999</v>
      </c>
      <c r="Q21" s="35">
        <f t="shared" si="2"/>
        <v>0.64784694542081356</v>
      </c>
      <c r="T21" t="str">
        <f>WorkingTables!F38</f>
        <v>Columbus</v>
      </c>
      <c r="U21" s="28">
        <f>WorkingTables!G38</f>
        <v>17571.473000000002</v>
      </c>
      <c r="V21" s="28">
        <f>WorkingTables!H38</f>
        <v>9506.4120000000021</v>
      </c>
      <c r="W21" s="35">
        <f t="shared" si="3"/>
        <v>0.84838117683096392</v>
      </c>
    </row>
    <row r="22" spans="2:23" ht="14.25" customHeight="1" x14ac:dyDescent="0.25">
      <c r="B22" s="29" t="str">
        <f>IF(OR(WorkingTables!A23=0,WorkingTables!A23="-"),"",WorkingTables!A23)</f>
        <v>Furnishings</v>
      </c>
      <c r="C22" s="31">
        <f>IF(OR(WorkingTables!B23=0,WorkingTables!B23="-"),"",WorkingTables!B23)</f>
        <v>28915.093999999986</v>
      </c>
      <c r="D22" s="31">
        <f>IF(OR(WorkingTables!C23=0,WorkingTables!C23="-"),"",WorkingTables!C23)</f>
        <v>27874.12399999996</v>
      </c>
      <c r="E22" s="34">
        <f t="shared" si="4"/>
        <v>3.7345388863163187E-2</v>
      </c>
      <c r="H22" t="str">
        <f>WorkingTables!F23</f>
        <v>Lafayette</v>
      </c>
      <c r="I22" s="28">
        <f>WorkingTables!G23</f>
        <v>5630.51</v>
      </c>
      <c r="J22" s="28">
        <f>WorkingTables!H23</f>
        <v>18431.34</v>
      </c>
      <c r="K22" s="35">
        <f t="shared" si="1"/>
        <v>-0.69451434350405339</v>
      </c>
      <c r="N22" t="str">
        <f>WorkingTables!A39</f>
        <v>Furnishings</v>
      </c>
      <c r="O22" s="28">
        <f>WorkingTables!B39</f>
        <v>28915.093999999986</v>
      </c>
      <c r="P22" s="28">
        <f>WorkingTables!C39</f>
        <v>27874.12399999996</v>
      </c>
      <c r="Q22" s="35">
        <f t="shared" si="2"/>
        <v>3.7345388863163187E-2</v>
      </c>
      <c r="T22" t="str">
        <f>WorkingTables!F39</f>
        <v>Lafayette</v>
      </c>
      <c r="U22" s="28">
        <f>WorkingTables!G39</f>
        <v>5630.51</v>
      </c>
      <c r="V22" s="28">
        <f>WorkingTables!H39</f>
        <v>18431.34</v>
      </c>
      <c r="W22" s="35">
        <f t="shared" si="3"/>
        <v>-0.69451434350405339</v>
      </c>
    </row>
    <row r="23" spans="2:23" ht="14.25" customHeight="1" x14ac:dyDescent="0.25">
      <c r="B23" s="30" t="s">
        <v>10989</v>
      </c>
      <c r="C23" s="33">
        <f>SUM(C13:C22)</f>
        <v>642486.3955000001</v>
      </c>
      <c r="D23" s="33">
        <f>SUM(D13:D22)</f>
        <v>533512.48949999991</v>
      </c>
      <c r="E23" s="34">
        <f>IFERROR(C23/D23-1,"-")</f>
        <v>0.20425746003084</v>
      </c>
      <c r="H23" s="16" t="s">
        <v>10989</v>
      </c>
      <c r="I23" s="25">
        <f>SUM(I13:I22)</f>
        <v>339408.45289999992</v>
      </c>
      <c r="J23" s="25">
        <f>SUM(J13:J22)</f>
        <v>266183.68040000001</v>
      </c>
      <c r="K23" s="35">
        <f t="shared" si="1"/>
        <v>0.27509114153791647</v>
      </c>
      <c r="N23" s="16" t="s">
        <v>10989</v>
      </c>
      <c r="O23" s="25">
        <f>SUM(O13:O22)</f>
        <v>642486.3955000001</v>
      </c>
      <c r="P23" s="25">
        <f>SUM(P13:P22)</f>
        <v>533512.48949999991</v>
      </c>
      <c r="Q23" s="35">
        <f>O23/P23-1</f>
        <v>0.20425746003084</v>
      </c>
      <c r="T23" s="16" t="s">
        <v>10989</v>
      </c>
      <c r="U23" s="25">
        <f>SUM(U13:U22)</f>
        <v>339408.45289999992</v>
      </c>
      <c r="V23" s="25">
        <f>SUM(V13:V22)</f>
        <v>266183.68040000001</v>
      </c>
      <c r="W23" s="35">
        <f t="shared" si="3"/>
        <v>0.27509114153791647</v>
      </c>
    </row>
    <row r="24" spans="2:23" ht="14.25" customHeight="1" x14ac:dyDescent="0.25">
      <c r="B24" s="16"/>
      <c r="C24" s="26"/>
      <c r="D24" s="26"/>
      <c r="E24" s="24"/>
    </row>
  </sheetData>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WorkingTables</vt:lpstr>
      <vt:lpstr>Wireframing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 pal</dc:creator>
  <cp:lastModifiedBy>Atul pal</cp:lastModifiedBy>
  <dcterms:created xsi:type="dcterms:W3CDTF">2023-10-19T08:38:09Z</dcterms:created>
  <dcterms:modified xsi:type="dcterms:W3CDTF">2023-10-20T11:07:03Z</dcterms:modified>
</cp:coreProperties>
</file>