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FBDB5731-F937-406C-8BD5-5D4BF4701BF2}" xr6:coauthVersionLast="47" xr6:coauthVersionMax="47" xr10:uidLastSave="{00000000-0000-0000-0000-000000000000}"/>
  <bookViews>
    <workbookView xWindow="-108" yWindow="-108" windowWidth="23256" windowHeight="13896" xr2:uid="{00000000-000D-0000-FFFF-FFFF00000000}"/>
  </bookViews>
  <sheets>
    <sheet name="Sheet1" sheetId="1" r:id="rId1"/>
    <sheet name="Membership Duration in Months" sheetId="2" r:id="rId2"/>
    <sheet name="Referral Impact" sheetId="3" r:id="rId3"/>
    <sheet name="Revenue Calculation" sheetId="5" r:id="rId4"/>
    <sheet name="Identify Low Engagement Members" sheetId="6" r:id="rId5"/>
    <sheet name="Segment Profitability Dashboard" sheetId="9" r:id="rId6"/>
    <sheet name="Sheet 3" sheetId="7" r:id="rId7"/>
    <sheet name="Gender &amp; Age Distribution" sheetId="11" r:id="rId8"/>
    <sheet name="Sheet4" sheetId="10" r:id="rId9"/>
  </sheets>
  <definedNames>
    <definedName name="Slicer_City">#N/A</definedName>
    <definedName name="Slicer_Membership_Duration_Months">#N/A</definedName>
    <definedName name="Slicer_Membership_Type">#N/A</definedName>
    <definedName name="Slicer_reffered">#N/A</definedName>
  </definedNames>
  <calcPr calcId="191029"/>
  <pivotCaches>
    <pivotCache cacheId="0" r:id="rId10"/>
    <pivotCache cacheId="1" r:id="rId11"/>
    <pivotCache cacheId="16" r:id="rId12"/>
    <pivotCache cacheId="24" r:id="rId13"/>
    <pivotCache cacheId="28"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GJwS0+B45xNQM+LKEkjyJlcr0UGtKlsJIMlgA/KehTo="/>
    </ext>
  </extLst>
</workbook>
</file>

<file path=xl/calcChain.xml><?xml version="1.0" encoding="utf-8"?>
<calcChain xmlns="http://schemas.openxmlformats.org/spreadsheetml/2006/main">
  <c r="O4" i="10" l="1"/>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2" i="10"/>
  <c r="O3" i="10"/>
  <c r="N36" i="10"/>
  <c r="L36" i="10"/>
  <c r="M36" i="10" s="1"/>
  <c r="N35" i="10"/>
  <c r="L35" i="10"/>
  <c r="M35" i="10" s="1"/>
  <c r="N34" i="10"/>
  <c r="L34" i="10"/>
  <c r="M34" i="10" s="1"/>
  <c r="N33" i="10"/>
  <c r="L33" i="10"/>
  <c r="M33" i="10" s="1"/>
  <c r="N32" i="10"/>
  <c r="L32" i="10"/>
  <c r="M32" i="10" s="1"/>
  <c r="N31" i="10"/>
  <c r="L31" i="10"/>
  <c r="M31" i="10" s="1"/>
  <c r="N30" i="10"/>
  <c r="L30" i="10"/>
  <c r="M30" i="10" s="1"/>
  <c r="N29" i="10"/>
  <c r="L29" i="10"/>
  <c r="M29" i="10" s="1"/>
  <c r="N28" i="10"/>
  <c r="L28" i="10"/>
  <c r="M28" i="10" s="1"/>
  <c r="N27" i="10"/>
  <c r="L27" i="10"/>
  <c r="M27" i="10" s="1"/>
  <c r="N26" i="10"/>
  <c r="L26" i="10"/>
  <c r="M26" i="10" s="1"/>
  <c r="N25" i="10"/>
  <c r="L25" i="10"/>
  <c r="M25" i="10" s="1"/>
  <c r="N24" i="10"/>
  <c r="L24" i="10"/>
  <c r="M24" i="10" s="1"/>
  <c r="N23" i="10"/>
  <c r="L23" i="10"/>
  <c r="M23" i="10" s="1"/>
  <c r="N22" i="10"/>
  <c r="L22" i="10"/>
  <c r="M22" i="10" s="1"/>
  <c r="N21" i="10"/>
  <c r="L21" i="10"/>
  <c r="M21" i="10" s="1"/>
  <c r="N20" i="10"/>
  <c r="L20" i="10"/>
  <c r="M20" i="10" s="1"/>
  <c r="N19" i="10"/>
  <c r="L19" i="10"/>
  <c r="M19" i="10" s="1"/>
  <c r="N18" i="10"/>
  <c r="L18" i="10"/>
  <c r="M18" i="10" s="1"/>
  <c r="N17" i="10"/>
  <c r="L17" i="10"/>
  <c r="M17" i="10" s="1"/>
  <c r="N16" i="10"/>
  <c r="L16" i="10"/>
  <c r="M16" i="10" s="1"/>
  <c r="N15" i="10"/>
  <c r="L15" i="10"/>
  <c r="M15" i="10" s="1"/>
  <c r="N14" i="10"/>
  <c r="L14" i="10"/>
  <c r="M14" i="10" s="1"/>
  <c r="N13" i="10"/>
  <c r="L13" i="10"/>
  <c r="M13" i="10" s="1"/>
  <c r="N12" i="10"/>
  <c r="L12" i="10"/>
  <c r="M12" i="10" s="1"/>
  <c r="N11" i="10"/>
  <c r="L11" i="10"/>
  <c r="M11" i="10" s="1"/>
  <c r="N10" i="10"/>
  <c r="L10" i="10"/>
  <c r="M10" i="10" s="1"/>
  <c r="N9" i="10"/>
  <c r="L9" i="10"/>
  <c r="M9" i="10" s="1"/>
  <c r="N8" i="10"/>
  <c r="L8" i="10"/>
  <c r="M8" i="10" s="1"/>
  <c r="N7" i="10"/>
  <c r="L7" i="10"/>
  <c r="M7" i="10" s="1"/>
  <c r="N6" i="10"/>
  <c r="L6" i="10"/>
  <c r="M6" i="10" s="1"/>
  <c r="N5" i="10"/>
  <c r="L5" i="10"/>
  <c r="M5" i="10" s="1"/>
  <c r="N4" i="10"/>
  <c r="L4" i="10"/>
  <c r="M4" i="10" s="1"/>
  <c r="N3" i="10"/>
  <c r="L3" i="10"/>
  <c r="M3" i="10" s="1"/>
  <c r="N2" i="10"/>
  <c r="L2" i="10"/>
  <c r="M2" i="10" s="1"/>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L36" i="7"/>
  <c r="M36" i="7" s="1"/>
  <c r="L35" i="7"/>
  <c r="M35" i="7" s="1"/>
  <c r="L34" i="7"/>
  <c r="M34" i="7" s="1"/>
  <c r="L33" i="7"/>
  <c r="M33" i="7" s="1"/>
  <c r="L32" i="7"/>
  <c r="M32" i="7" s="1"/>
  <c r="L31" i="7"/>
  <c r="M31" i="7" s="1"/>
  <c r="L30" i="7"/>
  <c r="M30" i="7" s="1"/>
  <c r="L29" i="7"/>
  <c r="M29" i="7" s="1"/>
  <c r="L28" i="7"/>
  <c r="M28" i="7" s="1"/>
  <c r="L27" i="7"/>
  <c r="M27" i="7" s="1"/>
  <c r="L26" i="7"/>
  <c r="M26" i="7" s="1"/>
  <c r="L25" i="7"/>
  <c r="M25" i="7" s="1"/>
  <c r="L24" i="7"/>
  <c r="M24" i="7" s="1"/>
  <c r="L23" i="7"/>
  <c r="M23" i="7" s="1"/>
  <c r="L22" i="7"/>
  <c r="M22" i="7" s="1"/>
  <c r="L21" i="7"/>
  <c r="M21" i="7" s="1"/>
  <c r="L20" i="7"/>
  <c r="M20" i="7" s="1"/>
  <c r="L19" i="7"/>
  <c r="M19" i="7" s="1"/>
  <c r="L18" i="7"/>
  <c r="M18" i="7" s="1"/>
  <c r="L17" i="7"/>
  <c r="M17" i="7" s="1"/>
  <c r="L16" i="7"/>
  <c r="M16" i="7" s="1"/>
  <c r="L15" i="7"/>
  <c r="M15" i="7" s="1"/>
  <c r="L14" i="7"/>
  <c r="M14" i="7" s="1"/>
  <c r="L13" i="7"/>
  <c r="M13" i="7" s="1"/>
  <c r="L12" i="7"/>
  <c r="M12" i="7" s="1"/>
  <c r="L11" i="7"/>
  <c r="M11" i="7" s="1"/>
  <c r="L10" i="7"/>
  <c r="M10" i="7" s="1"/>
  <c r="L9" i="7"/>
  <c r="M9" i="7" s="1"/>
  <c r="L8" i="7"/>
  <c r="M8" i="7" s="1"/>
  <c r="L7" i="7"/>
  <c r="M7" i="7" s="1"/>
  <c r="L6" i="7"/>
  <c r="M6" i="7" s="1"/>
  <c r="L5" i="7"/>
  <c r="M5" i="7" s="1"/>
  <c r="L4" i="7"/>
  <c r="M4" i="7" s="1"/>
  <c r="L3" i="7"/>
  <c r="M3" i="7" s="1"/>
  <c r="L2" i="7"/>
  <c r="M2" i="7" s="1"/>
  <c r="L3" i="3"/>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alcChain>
</file>

<file path=xl/sharedStrings.xml><?xml version="1.0" encoding="utf-8"?>
<sst xmlns="http://schemas.openxmlformats.org/spreadsheetml/2006/main" count="1523" uniqueCount="135">
  <si>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</si>
  <si>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</si>
  <si>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</si>
  <si>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</si>
  <si>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</si>
  <si>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</si>
  <si>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</si>
  <si>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</si>
  <si>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</si>
  <si>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</si>
  <si>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</si>
  <si>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</si>
  <si>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</si>
  <si>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</si>
  <si>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</si>
  <si>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</si>
  <si>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</si>
  <si>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</si>
  <si>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</si>
  <si>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</si>
  <si>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</si>
  <si>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</si>
  <si>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</si>
  <si>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</si>
  <si>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</si>
  <si>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</si>
  <si>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</si>
  <si>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</si>
  <si>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</si>
  <si>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</si>
  <si>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</si>
  <si>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</si>
  <si>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</si>
  <si>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</si>
  <si>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</si>
  <si>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</si>
  <si>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</si>
  <si>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</si>
  <si>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</si>
  <si>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</si>
  <si>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</si>
  <si>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</si>
  <si>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</si>
  <si>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</si>
  <si>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</si>
  <si>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</si>
  <si>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</si>
  <si>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</si>
  <si>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</si>
  <si>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</si>
  <si>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</si>
  <si>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</si>
  <si>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</si>
  <si>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</si>
  <si>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</si>
  <si>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</si>
  <si>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</si>
  <si>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</si>
  <si>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</si>
  <si>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</si>
  <si>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</si>
  <si>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</si>
  <si>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</si>
  <si>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</si>
  <si>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</si>
  <si>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</si>
  <si>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</si>
  <si>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</si>
  <si>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</si>
  <si>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</si>
  <si>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</si>
  <si>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</si>
  <si>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</si>
  <si>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</si>
  <si>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</si>
  <si>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</si>
  <si>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</si>
  <si>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</si>
  <si>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</si>
  <si>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</si>
  <si>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</si>
  <si>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</si>
  <si>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</si>
  <si>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</si>
  <si>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</si>
  <si>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</si>
  <si>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</si>
  <si>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</si>
  <si>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</si>
  <si>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</si>
  <si>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</si>
  <si>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</si>
  <si>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</si>
  <si>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</si>
  <si>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</si>
  <si>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</si>
  <si>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</si>
  <si>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</si>
  <si>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</si>
  <si>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</si>
  <si>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</si>
  <si>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</si>
  <si>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</si>
  <si>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</si>
  <si>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</si>
  <si>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</si>
  <si>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</si>
  <si>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</si>
  <si>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Membership_Duration_Months</t>
  </si>
  <si>
    <t>Summeary :</t>
  </si>
  <si>
    <t xml:space="preserve">Here  in coloumn "Member ship duration Months", we have used formula ("=DateIf(start date, end date, 'm' ") to find the count of mounth </t>
  </si>
  <si>
    <t>Reffered</t>
  </si>
  <si>
    <t>Row Labels</t>
  </si>
  <si>
    <t>No</t>
  </si>
  <si>
    <t>Yes</t>
  </si>
  <si>
    <t>(blank)</t>
  </si>
  <si>
    <t>Grand Total</t>
  </si>
  <si>
    <t>Average of Monthly_Fee</t>
  </si>
  <si>
    <t xml:space="preserve">Here in coloumn Reffered we have used "=if(isblank(K1), "No", "yes") " to grab the required reffred and un reffred members </t>
  </si>
  <si>
    <t>Total_Revenue</t>
  </si>
  <si>
    <t>Sum of Total_Revenue</t>
  </si>
  <si>
    <t xml:space="preserve">Here in new coloumn Total Reveneu we have used the formula "Monthly_Fee × Membership_Duration_Months " </t>
  </si>
  <si>
    <t xml:space="preserve">Then we have created the Pivot table to get the total revenue earned from each category of mamber ship </t>
  </si>
  <si>
    <t xml:space="preserve">Low Engagement Member </t>
  </si>
  <si>
    <t>Here in Coloumn M we have use the "AND"  formula to check the given condition to finr the Low engagemnet Member</t>
  </si>
  <si>
    <t>Mamber ship Type</t>
  </si>
  <si>
    <t>reffered</t>
  </si>
  <si>
    <t>yes</t>
  </si>
  <si>
    <t>Avg_revenue_Per_member</t>
  </si>
  <si>
    <t>Count of Member_ID</t>
  </si>
  <si>
    <t>Column1</t>
  </si>
  <si>
    <t>Adult</t>
  </si>
  <si>
    <t>Senior</t>
  </si>
  <si>
    <t>Youth</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</si>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</sst>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indexed="64"/>
      </bottom>
      <diagonal/>
    </border>
    <border>
      <left style="thin">
        <color rgb="FF000000"/>
      </left>
      <right style="thin">
        <color rgb="FF000000"/>
      </right>
      <top/>
      <bottom/>
      <diagonal/>
    </border>
  </borders>
  <cellStyleXfs count="1">
    <xf numFmtId="0" fontId="0" fillId="0" borderId="0"/>
  </cellStyleXfs>
  <cellXfs count="26">
    <xf numFmtId="0" fontId="0" fillId="0" borderId="0" xfId="0"/>
    <xf numFmtId="0" fontId="5" fillId="0" borderId="2"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center" vertical="center"/>
    </xf>
    <xf numFmtId="164" fontId="4" fillId="0" borderId="0" xfId="0" applyNumberFormat="1" applyFont="1" applyAlignment="1">
      <alignment horizontal="center" vertical="center"/>
    </xf>
    <xf numFmtId="0" fontId="0" fillId="0" borderId="0" xfId="0" applyAlignment="1">
      <alignment horizontal="center" vertical="center"/>
    </xf>
    <xf numFmtId="0" fontId="1" fillId="0" borderId="0" xfId="0" applyFont="1"/>
    <xf numFmtId="0" fontId="1" fillId="0" borderId="0" xfId="0" applyFont="1" applyAlignment="1">
      <alignment horizontal="center" vertical="center"/>
    </xf>
    <xf numFmtId="0" fontId="6" fillId="0" borderId="3" xfId="0" applyFont="1" applyBorder="1" applyAlignment="1">
      <alignment horizontal="center" vertical="center"/>
    </xf>
    <xf numFmtId="0" fontId="6" fillId="2" borderId="3" xfId="0" applyFont="1" applyFill="1" applyBorder="1" applyAlignment="1">
      <alignment horizontal="center" vertical="center"/>
    </xf>
    <xf numFmtId="0" fontId="1" fillId="2" borderId="0" xfId="0" applyFont="1" applyFill="1" applyAlignment="1">
      <alignment horizontal="center" vertical="center"/>
    </xf>
    <xf numFmtId="0" fontId="0" fillId="3" borderId="0" xfId="0" applyFill="1"/>
    <xf numFmtId="0" fontId="0" fillId="0" borderId="0" xfId="0" pivotButton="1"/>
    <xf numFmtId="0" fontId="0" fillId="0" borderId="0" xfId="0" applyAlignment="1">
      <alignment horizontal="left"/>
    </xf>
    <xf numFmtId="0" fontId="0" fillId="4" borderId="0" xfId="0" applyFill="1" applyAlignment="1">
      <alignment horizontal="left"/>
    </xf>
    <xf numFmtId="0" fontId="0" fillId="4" borderId="0" xfId="0" applyFill="1"/>
    <xf numFmtId="0" fontId="2" fillId="0" borderId="3" xfId="0" applyFont="1" applyBorder="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xf>
    <xf numFmtId="0" fontId="0" fillId="4" borderId="0" xfId="0" applyFill="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0" fillId="0" borderId="0" xfId="0" applyFont="1" applyAlignment="1">
      <alignment horizontal="center" vertical="center"/>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05">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ill>
        <patternFill patternType="solid">
          <fgColor indexed="64"/>
          <bgColor theme="6"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ill>
        <patternFill patternType="solid">
          <fgColor indexed="64"/>
          <bgColor theme="6"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ill>
        <patternFill patternType="solid">
          <fgColor indexed="64"/>
          <bgColor theme="6"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ill>
        <patternFill patternType="solid">
          <fgColor indexed="64"/>
          <bgColor theme="6"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bgColor rgb="FFFFFF00"/>
        </patternFill>
      </fill>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6"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[Advanced_Fitness_Members_India.xlsx]Segment Profitability Dashboard!PivotTable2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Profitability Dashboard'!$B$3</c:f>
              <c:strCache>
                <c:ptCount val="1"/>
                <c:pt idx="0">
                  <c:v>Sum of 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'Segment Profitability Dashboard'!$A$4:$A$60</c:f>
              <c:multiLvlStrCache>
                <c:ptCount val="30"/>
                <c:lvl>
                  <c:pt idx="0">
                    <c:v>yes</c:v>
                  </c:pt>
                  <c:pt idx="1">
                    <c:v>yes</c:v>
                  </c:pt>
                  <c:pt idx="2">
                    <c:v>No</c:v>
                  </c:pt>
                  <c:pt idx="3">
                    <c:v>yes</c:v>
                  </c:pt>
                  <c:pt idx="4">
                    <c:v>No</c:v>
                  </c:pt>
                  <c:pt idx="5">
                    <c:v>yes</c:v>
                  </c:pt>
                  <c:pt idx="6">
                    <c:v>No</c:v>
                  </c:pt>
                  <c:pt idx="7">
                    <c:v>yes</c:v>
                  </c:pt>
                  <c:pt idx="8">
                    <c:v>yes</c:v>
                  </c:pt>
                  <c:pt idx="9">
                    <c:v>No</c:v>
                  </c:pt>
                  <c:pt idx="10">
                    <c:v>No</c:v>
                  </c:pt>
                  <c:pt idx="11">
                    <c:v>No</c:v>
                  </c:pt>
                  <c:pt idx="12">
                    <c:v>yes</c:v>
                  </c:pt>
                  <c:pt idx="13">
                    <c:v>No</c:v>
                  </c:pt>
                  <c:pt idx="14">
                    <c:v>yes</c:v>
                  </c:pt>
                  <c:pt idx="15">
                    <c:v>No</c:v>
                  </c:pt>
                  <c:pt idx="16">
                    <c:v>No</c:v>
                  </c:pt>
                  <c:pt idx="17">
                    <c:v>No</c:v>
                  </c:pt>
                  <c:pt idx="18">
                    <c:v>No</c:v>
                  </c:pt>
                  <c:pt idx="19">
                    <c:v>yes</c:v>
                  </c:pt>
                  <c:pt idx="20">
                    <c:v>yes</c:v>
                  </c:pt>
                  <c:pt idx="21">
                    <c:v>No</c:v>
                  </c:pt>
                  <c:pt idx="22">
                    <c:v>yes</c:v>
                  </c:pt>
                  <c:pt idx="23">
                    <c:v>No</c:v>
                  </c:pt>
                  <c:pt idx="24">
                    <c:v>No</c:v>
                  </c:pt>
                  <c:pt idx="25">
                    <c:v>yes</c:v>
                  </c:pt>
                  <c:pt idx="26">
                    <c:v>yes</c:v>
                  </c:pt>
                  <c:pt idx="27">
                    <c:v>No</c:v>
                  </c:pt>
                  <c:pt idx="28">
                    <c:v>yes</c:v>
                  </c:pt>
                  <c:pt idx="29">
                    <c:v>No</c:v>
                  </c:pt>
                </c:lvl>
                <c:lvl>
                  <c:pt idx="0">
                    <c:v>Bengaluru</c:v>
                  </c:pt>
                  <c:pt idx="1">
                    <c:v>Delhi</c:v>
                  </c:pt>
                  <c:pt idx="2">
                    <c:v>Hyderabad</c:v>
                  </c:pt>
                  <c:pt idx="3">
                    <c:v>Kolkata</c:v>
                  </c:pt>
                  <c:pt idx="4">
                    <c:v>Mumbai</c:v>
                  </c:pt>
                  <c:pt idx="6">
                    <c:v>Pune</c:v>
                  </c:pt>
                  <c:pt idx="8">
                    <c:v>Bengaluru</c:v>
                  </c:pt>
                  <c:pt idx="9">
                    <c:v>Delhi</c:v>
                  </c:pt>
                  <c:pt idx="10">
                    <c:v>Hyderabad</c:v>
                  </c:pt>
                  <c:pt idx="11">
                    <c:v>Kolkata</c:v>
                  </c:pt>
                  <c:pt idx="13">
                    <c:v>Mumbai</c:v>
                  </c:pt>
                  <c:pt idx="15">
                    <c:v>Bengaluru</c:v>
                  </c:pt>
                  <c:pt idx="16">
                    <c:v>Delhi</c:v>
                  </c:pt>
                  <c:pt idx="17">
                    <c:v>Kolkata</c:v>
                  </c:pt>
                  <c:pt idx="18">
                    <c:v>Mumbai</c:v>
                  </c:pt>
                  <c:pt idx="20">
                    <c:v>Pune</c:v>
                  </c:pt>
                  <c:pt idx="21">
                    <c:v>Bengaluru</c:v>
                  </c:pt>
                  <c:pt idx="23">
                    <c:v>Delhi</c:v>
                  </c:pt>
                  <c:pt idx="24">
                    <c:v>Hyderabad</c:v>
                  </c:pt>
                  <c:pt idx="26">
                    <c:v>Kolkata</c:v>
                  </c:pt>
                  <c:pt idx="27">
                    <c:v>Mumbai</c:v>
                  </c:pt>
                  <c:pt idx="29">
                    <c:v>Pune</c:v>
                  </c:pt>
                </c:lvl>
                <c:lvl>
                  <c:pt idx="0">
                    <c:v>Basic</c:v>
                  </c:pt>
                  <c:pt idx="8">
                    <c:v>Family</c:v>
                  </c:pt>
                  <c:pt idx="15">
                    <c:v>Premium</c:v>
                  </c:pt>
                  <c:pt idx="21">
                    <c:v>Standard</c:v>
                  </c:pt>
                </c:lvl>
              </c:multiLvlStrCache>
            </c:multiLvlStrRef>
          </c:cat>
          <c:val>
            <c:numRef>
              <c:f>'Segment Profitability Dashboard'!$B$4:$B$60</c:f>
              <c:numCache>
                <c:formatCode>General</c:formatCode>
                <c:ptCount val="30"/>
                <c:pt idx="0">
                  <c:v>4800</c:v>
                </c:pt>
                <c:pt idx="1">
                  <c:v>14400</c:v>
                </c:pt>
                <c:pt idx="2">
                  <c:v>4800</c:v>
                </c:pt>
                <c:pt idx="3">
                  <c:v>0</c:v>
                </c:pt>
                <c:pt idx="4">
                  <c:v>8800</c:v>
                </c:pt>
                <c:pt idx="5">
                  <c:v>1600</c:v>
                </c:pt>
                <c:pt idx="6">
                  <c:v>1600</c:v>
                </c:pt>
                <c:pt idx="7">
                  <c:v>0</c:v>
                </c:pt>
                <c:pt idx="8">
                  <c:v>17500</c:v>
                </c:pt>
                <c:pt idx="9">
                  <c:v>35000</c:v>
                </c:pt>
                <c:pt idx="10">
                  <c:v>0</c:v>
                </c:pt>
                <c:pt idx="11">
                  <c:v>2500</c:v>
                </c:pt>
                <c:pt idx="12">
                  <c:v>5000</c:v>
                </c:pt>
                <c:pt idx="13">
                  <c:v>2500</c:v>
                </c:pt>
                <c:pt idx="14">
                  <c:v>15000</c:v>
                </c:pt>
                <c:pt idx="15">
                  <c:v>16200</c:v>
                </c:pt>
                <c:pt idx="16">
                  <c:v>0</c:v>
                </c:pt>
                <c:pt idx="17">
                  <c:v>9000</c:v>
                </c:pt>
                <c:pt idx="18">
                  <c:v>30600</c:v>
                </c:pt>
                <c:pt idx="19">
                  <c:v>3600</c:v>
                </c:pt>
                <c:pt idx="20">
                  <c:v>7200</c:v>
                </c:pt>
                <c:pt idx="21">
                  <c:v>10800</c:v>
                </c:pt>
                <c:pt idx="22">
                  <c:v>6000</c:v>
                </c:pt>
                <c:pt idx="23">
                  <c:v>0</c:v>
                </c:pt>
                <c:pt idx="24">
                  <c:v>13200</c:v>
                </c:pt>
                <c:pt idx="25">
                  <c:v>9600</c:v>
                </c:pt>
                <c:pt idx="26">
                  <c:v>15600</c:v>
                </c:pt>
                <c:pt idx="27">
                  <c:v>13200</c:v>
                </c:pt>
                <c:pt idx="28">
                  <c:v>2400</c:v>
                </c:pt>
                <c:pt idx="29">
                  <c:v>14400</c:v>
                </c:pt>
              </c:numCache>
            </c:numRef>
          </c:val>
          <c:extLst>
            <c:ext xmlns:c16="http://schemas.microsoft.com/office/drawing/2014/chart" uri="{C3380CC4-5D6E-409C-BE32-E72D297353CC}">
              <c16:uniqueId val="{00000000-6147-41D4-8536-5390802655FF}"/>
            </c:ext>
          </c:extLst>
        </c:ser>
        <c:ser>
          <c:idx val="1"/>
          <c:order val="1"/>
          <c:tx>
            <c:strRef>
              <c:f>'Segment Profitability Dashboard'!$C$3</c:f>
              <c:strCache>
                <c:ptCount val="1"/>
                <c:pt idx="0">
                  <c:v>Avg_revenue_Per_member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'Segment Profitability Dashboard'!$A$4:$A$60</c:f>
              <c:multiLvlStrCache>
                <c:ptCount val="30"/>
                <c:lvl>
                  <c:pt idx="0">
                    <c:v>yes</c:v>
                  </c:pt>
                  <c:pt idx="1">
                    <c:v>yes</c:v>
                  </c:pt>
                  <c:pt idx="2">
                    <c:v>No</c:v>
                  </c:pt>
                  <c:pt idx="3">
                    <c:v>yes</c:v>
                  </c:pt>
                  <c:pt idx="4">
                    <c:v>No</c:v>
                  </c:pt>
                  <c:pt idx="5">
                    <c:v>yes</c:v>
                  </c:pt>
                  <c:pt idx="6">
                    <c:v>No</c:v>
                  </c:pt>
                  <c:pt idx="7">
                    <c:v>yes</c:v>
                  </c:pt>
                  <c:pt idx="8">
                    <c:v>yes</c:v>
                  </c:pt>
                  <c:pt idx="9">
                    <c:v>No</c:v>
                  </c:pt>
                  <c:pt idx="10">
                    <c:v>No</c:v>
                  </c:pt>
                  <c:pt idx="11">
                    <c:v>No</c:v>
                  </c:pt>
                  <c:pt idx="12">
                    <c:v>yes</c:v>
                  </c:pt>
                  <c:pt idx="13">
                    <c:v>No</c:v>
                  </c:pt>
                  <c:pt idx="14">
                    <c:v>yes</c:v>
                  </c:pt>
                  <c:pt idx="15">
                    <c:v>No</c:v>
                  </c:pt>
                  <c:pt idx="16">
                    <c:v>No</c:v>
                  </c:pt>
                  <c:pt idx="17">
                    <c:v>No</c:v>
                  </c:pt>
                  <c:pt idx="18">
                    <c:v>No</c:v>
                  </c:pt>
                  <c:pt idx="19">
                    <c:v>yes</c:v>
                  </c:pt>
                  <c:pt idx="20">
                    <c:v>yes</c:v>
                  </c:pt>
                  <c:pt idx="21">
                    <c:v>No</c:v>
                  </c:pt>
                  <c:pt idx="22">
                    <c:v>yes</c:v>
                  </c:pt>
                  <c:pt idx="23">
                    <c:v>No</c:v>
                  </c:pt>
                  <c:pt idx="24">
                    <c:v>No</c:v>
                  </c:pt>
                  <c:pt idx="25">
                    <c:v>yes</c:v>
                  </c:pt>
                  <c:pt idx="26">
                    <c:v>yes</c:v>
                  </c:pt>
                  <c:pt idx="27">
                    <c:v>No</c:v>
                  </c:pt>
                  <c:pt idx="28">
                    <c:v>yes</c:v>
                  </c:pt>
                  <c:pt idx="29">
                    <c:v>No</c:v>
                  </c:pt>
                </c:lvl>
                <c:lvl>
                  <c:pt idx="0">
                    <c:v>Bengaluru</c:v>
                  </c:pt>
                  <c:pt idx="1">
                    <c:v>Delhi</c:v>
                  </c:pt>
                  <c:pt idx="2">
                    <c:v>Hyderabad</c:v>
                  </c:pt>
                  <c:pt idx="3">
                    <c:v>Kolkata</c:v>
                  </c:pt>
                  <c:pt idx="4">
                    <c:v>Mumbai</c:v>
                  </c:pt>
                  <c:pt idx="6">
                    <c:v>Pune</c:v>
                  </c:pt>
                  <c:pt idx="8">
                    <c:v>Bengaluru</c:v>
                  </c:pt>
                  <c:pt idx="9">
                    <c:v>Delhi</c:v>
                  </c:pt>
                  <c:pt idx="10">
                    <c:v>Hyderabad</c:v>
                  </c:pt>
                  <c:pt idx="11">
                    <c:v>Kolkata</c:v>
                  </c:pt>
                  <c:pt idx="13">
                    <c:v>Mumbai</c:v>
                  </c:pt>
                  <c:pt idx="15">
                    <c:v>Bengaluru</c:v>
                  </c:pt>
                  <c:pt idx="16">
                    <c:v>Delhi</c:v>
                  </c:pt>
                  <c:pt idx="17">
                    <c:v>Kolkata</c:v>
                  </c:pt>
                  <c:pt idx="18">
                    <c:v>Mumbai</c:v>
                  </c:pt>
                  <c:pt idx="20">
                    <c:v>Pune</c:v>
                  </c:pt>
                  <c:pt idx="21">
                    <c:v>Bengaluru</c:v>
                  </c:pt>
                  <c:pt idx="23">
                    <c:v>Delhi</c:v>
                  </c:pt>
                  <c:pt idx="24">
                    <c:v>Hyderabad</c:v>
                  </c:pt>
                  <c:pt idx="26">
                    <c:v>Kolkata</c:v>
                  </c:pt>
                  <c:pt idx="27">
                    <c:v>Mumbai</c:v>
                  </c:pt>
                  <c:pt idx="29">
                    <c:v>Pune</c:v>
                  </c:pt>
                </c:lvl>
                <c:lvl>
                  <c:pt idx="0">
                    <c:v>Basic</c:v>
                  </c:pt>
                  <c:pt idx="8">
                    <c:v>Family</c:v>
                  </c:pt>
                  <c:pt idx="15">
                    <c:v>Premium</c:v>
                  </c:pt>
                  <c:pt idx="21">
                    <c:v>Standard</c:v>
                  </c:pt>
                </c:lvl>
              </c:multiLvlStrCache>
            </c:multiLvlStrRef>
          </c:cat>
          <c:val>
            <c:numRef>
              <c:f>'Segment Profitability Dashboard'!$C$4:$C$60</c:f>
              <c:numCache>
                <c:formatCode>General</c:formatCode>
                <c:ptCount val="30"/>
                <c:pt idx="0">
                  <c:v>137.14285714285714</c:v>
                </c:pt>
                <c:pt idx="1">
                  <c:v>411.42857142857144</c:v>
                </c:pt>
                <c:pt idx="2">
                  <c:v>137.14285714285714</c:v>
                </c:pt>
                <c:pt idx="3">
                  <c:v>0</c:v>
                </c:pt>
                <c:pt idx="4">
                  <c:v>251.42857142857142</c:v>
                </c:pt>
                <c:pt idx="5">
                  <c:v>45.714285714285715</c:v>
                </c:pt>
                <c:pt idx="6">
                  <c:v>45.714285714285715</c:v>
                </c:pt>
                <c:pt idx="7">
                  <c:v>0</c:v>
                </c:pt>
                <c:pt idx="8">
                  <c:v>500</c:v>
                </c:pt>
                <c:pt idx="9">
                  <c:v>1000</c:v>
                </c:pt>
                <c:pt idx="10">
                  <c:v>0</c:v>
                </c:pt>
                <c:pt idx="11">
                  <c:v>71.428571428571431</c:v>
                </c:pt>
                <c:pt idx="12">
                  <c:v>142.85714285714286</c:v>
                </c:pt>
                <c:pt idx="13">
                  <c:v>71.428571428571431</c:v>
                </c:pt>
                <c:pt idx="14">
                  <c:v>428.57142857142856</c:v>
                </c:pt>
                <c:pt idx="15">
                  <c:v>462.85714285714283</c:v>
                </c:pt>
                <c:pt idx="16">
                  <c:v>0</c:v>
                </c:pt>
                <c:pt idx="17">
                  <c:v>257.14285714285717</c:v>
                </c:pt>
                <c:pt idx="18">
                  <c:v>874.28571428571433</c:v>
                </c:pt>
                <c:pt idx="19">
                  <c:v>102.85714285714286</c:v>
                </c:pt>
                <c:pt idx="20">
                  <c:v>205.71428571428572</c:v>
                </c:pt>
                <c:pt idx="21">
                  <c:v>308.57142857142856</c:v>
                </c:pt>
                <c:pt idx="22">
                  <c:v>171.42857142857142</c:v>
                </c:pt>
                <c:pt idx="23">
                  <c:v>0</c:v>
                </c:pt>
                <c:pt idx="24">
                  <c:v>377.14285714285717</c:v>
                </c:pt>
                <c:pt idx="25">
                  <c:v>274.28571428571428</c:v>
                </c:pt>
                <c:pt idx="26">
                  <c:v>445.71428571428572</c:v>
                </c:pt>
                <c:pt idx="27">
                  <c:v>377.14285714285717</c:v>
                </c:pt>
                <c:pt idx="28">
                  <c:v>68.571428571428569</c:v>
                </c:pt>
                <c:pt idx="29">
                  <c:v>411.42857142857144</c:v>
                </c:pt>
              </c:numCache>
            </c:numRef>
          </c:val>
          <c:extLst>
            <c:ext xmlns:c16="http://schemas.microsoft.com/office/drawing/2014/chart" uri="{C3380CC4-5D6E-409C-BE32-E72D297353CC}">
              <c16:uniqueId val="{00000001-6147-41D4-8536-5390802655FF}"/>
            </c:ext>
          </c:extLst>
        </c:ser>
        <c:dLbls>
          <c:showLegendKey val="0"/>
          <c:showVal val="0"/>
          <c:showCatName val="0"/>
          <c:showSerName val="0"/>
          <c:showPercent val="0"/>
          <c:showBubbleSize val="0"/>
        </c:dLbls>
        <c:gapWidth val="100"/>
        <c:overlap val="-24"/>
        <c:axId val="1659103808"/>
        <c:axId val="1659115808"/>
      </c:barChart>
      <c:catAx>
        <c:axId val="1659103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9115808"/>
        <c:crosses val="autoZero"/>
        <c:auto val="1"/>
        <c:lblAlgn val="ctr"/>
        <c:lblOffset val="100"/>
        <c:noMultiLvlLbl val="0"/>
      </c:catAx>
      <c:valAx>
        <c:axId val="165911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910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434340</xdr:colOff>
      <xdr:row>1</xdr:row>
      <xdr:rowOff>175260</xdr:rowOff>
    </xdr:from>
    <xdr:to>
      <xdr:col>26</xdr:col>
      <xdr:colOff>32657</xdr:colOff>
      <xdr:row>27</xdr:row>
      <xdr:rowOff>38100</xdr:rowOff>
    </xdr:to>
    <xdr:graphicFrame macro="">
      <xdr:nvGraphicFramePr>
        <xdr:cNvPr id="2" name="Chart 1">
          <a:extLst>
            <a:ext uri="{FF2B5EF4-FFF2-40B4-BE49-F238E27FC236}">
              <a16:creationId xmlns:a16="http://schemas.microsoft.com/office/drawing/2014/main" id="{DBB1BA09-E033-24B0-06C0-0F5D5459B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451757</xdr:colOff>
      <xdr:row>28</xdr:row>
      <xdr:rowOff>23949</xdr:rowOff>
    </xdr:from>
    <xdr:to>
      <xdr:col>14</xdr:col>
      <xdr:colOff>451757</xdr:colOff>
      <xdr:row>41</xdr:row>
      <xdr:rowOff>85181</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2129928A-D67D-3A2B-1E9A-8F260EB31164}"/>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0542814" y="520554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376646</xdr:colOff>
      <xdr:row>28</xdr:row>
      <xdr:rowOff>25037</xdr:rowOff>
    </xdr:from>
    <xdr:to>
      <xdr:col>11</xdr:col>
      <xdr:colOff>376646</xdr:colOff>
      <xdr:row>41</xdr:row>
      <xdr:rowOff>86269</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27220E68-3F3B-FD32-EFA0-ED5E4CFCB40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638903" y="520663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279764</xdr:colOff>
      <xdr:row>27</xdr:row>
      <xdr:rowOff>178525</xdr:rowOff>
    </xdr:from>
    <xdr:to>
      <xdr:col>8</xdr:col>
      <xdr:colOff>279764</xdr:colOff>
      <xdr:row>41</xdr:row>
      <xdr:rowOff>54700</xdr:rowOff>
    </xdr:to>
    <mc:AlternateContent xmlns:mc="http://schemas.openxmlformats.org/markup-compatibility/2006">
      <mc:Choice xmlns:a14="http://schemas.microsoft.com/office/drawing/2010/main" Requires="a14">
        <xdr:graphicFrame macro="">
          <xdr:nvGraphicFramePr>
            <xdr:cNvPr id="5" name="Membership_Duration_Months">
              <a:extLst>
                <a:ext uri="{FF2B5EF4-FFF2-40B4-BE49-F238E27FC236}">
                  <a16:creationId xmlns:a16="http://schemas.microsoft.com/office/drawing/2014/main" id="{7BFA93ED-7557-5D3C-83CA-F2622FE02E39}"/>
                </a:ext>
              </a:extLst>
            </xdr:cNvPr>
            <xdr:cNvGraphicFramePr/>
          </xdr:nvGraphicFramePr>
          <xdr:xfrm>
            <a:off x="0" y="0"/>
            <a:ext cx="0" cy="0"/>
          </xdr:xfrm>
          <a:graphic>
            <a:graphicData uri="http://schemas.microsoft.com/office/drawing/2010/slicer">
              <sle:slicer xmlns:sle="http://schemas.microsoft.com/office/drawing/2010/slicer" name="Membership_Duration_Months"/>
            </a:graphicData>
          </a:graphic>
        </xdr:graphicFrame>
      </mc:Choice>
      <mc:Fallback>
        <xdr:sp macro="" textlink="">
          <xdr:nvSpPr>
            <xdr:cNvPr id="0" name=""/>
            <xdr:cNvSpPr>
              <a:spLocks noTextEdit="1"/>
            </xdr:cNvSpPr>
          </xdr:nvSpPr>
          <xdr:spPr>
            <a:xfrm>
              <a:off x="6713221" y="517506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618308</xdr:colOff>
      <xdr:row>28</xdr:row>
      <xdr:rowOff>27214</xdr:rowOff>
    </xdr:from>
    <xdr:to>
      <xdr:col>5</xdr:col>
      <xdr:colOff>171994</xdr:colOff>
      <xdr:row>41</xdr:row>
      <xdr:rowOff>88446</xdr:rowOff>
    </xdr:to>
    <mc:AlternateContent xmlns:mc="http://schemas.openxmlformats.org/markup-compatibility/2006">
      <mc:Choice xmlns:a14="http://schemas.microsoft.com/office/drawing/2010/main" Requires="a14">
        <xdr:graphicFrame macro="">
          <xdr:nvGraphicFramePr>
            <xdr:cNvPr id="6" name="reffered">
              <a:extLst>
                <a:ext uri="{FF2B5EF4-FFF2-40B4-BE49-F238E27FC236}">
                  <a16:creationId xmlns:a16="http://schemas.microsoft.com/office/drawing/2014/main" id="{FD055D59-0381-CC52-B0A4-5C588EBDB34F}"/>
                </a:ext>
              </a:extLst>
            </xdr:cNvPr>
            <xdr:cNvGraphicFramePr/>
          </xdr:nvGraphicFramePr>
          <xdr:xfrm>
            <a:off x="0" y="0"/>
            <a:ext cx="0" cy="0"/>
          </xdr:xfrm>
          <a:graphic>
            <a:graphicData uri="http://schemas.microsoft.com/office/drawing/2010/slicer">
              <sle:slicer xmlns:sle="http://schemas.microsoft.com/office/drawing/2010/slicer" name="reffered"/>
            </a:graphicData>
          </a:graphic>
        </xdr:graphicFrame>
      </mc:Choice>
      <mc:Fallback>
        <xdr:sp macro="" textlink="">
          <xdr:nvSpPr>
            <xdr:cNvPr id="0" name=""/>
            <xdr:cNvSpPr>
              <a:spLocks noTextEdit="1"/>
            </xdr:cNvSpPr>
          </xdr:nvSpPr>
          <xdr:spPr>
            <a:xfrm>
              <a:off x="4776651" y="52088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0.30272</cdr:x>
      <cdr:y>0.05799</cdr:y>
    </cdr:from>
    <cdr:to>
      <cdr:x>0.61056</cdr:x>
      <cdr:y>0.16977</cdr:y>
    </cdr:to>
    <cdr:sp macro="" textlink="">
      <cdr:nvSpPr>
        <cdr:cNvPr id="2" name="TextBox 1">
          <a:extLst xmlns:a="http://schemas.openxmlformats.org/drawingml/2006/main">
            <a:ext uri="{FF2B5EF4-FFF2-40B4-BE49-F238E27FC236}">
              <a16:creationId xmlns:a16="http://schemas.microsoft.com/office/drawing/2014/main" id="{6565BCEA-2A66-DCBF-3D90-CAEC0E140D0C}"/>
            </a:ext>
          </a:extLst>
        </cdr:cNvPr>
        <cdr:cNvSpPr txBox="1"/>
      </cdr:nvSpPr>
      <cdr:spPr>
        <a:xfrm xmlns:a="http://schemas.openxmlformats.org/drawingml/2006/main">
          <a:off x="4442460" y="271054"/>
          <a:ext cx="4517571" cy="5225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3200"/>
            <a:t>Revenue by Segment</a:t>
          </a:r>
          <a:endParaRPr lang="en-IN" sz="32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5.952021874997" createdVersion="8" refreshedVersion="8" minRefreshableVersion="3" recordCount="36" xr:uid="{6415D9C5-12F2-43B2-892F-AF381FF0C8FB}">
  <cacheSource type="worksheet">
    <worksheetSource ref="A1:L1048576" sheet="Referral Impact"/>
  </cacheSource>
  <cacheFields count="12">
    <cacheField name="Member_ID"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Reffered"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5.957533680557" createdVersion="8" refreshedVersion="8" minRefreshableVersion="3" recordCount="36" xr:uid="{62D875E1-B3C1-4662-84D9-AA8C2FA2BC37}">
  <cacheSource type="worksheet">
    <worksheetSource ref="A1:M1048576" sheet="Revenue Calculation"/>
  </cacheSource>
  <cacheFields count="13">
    <cacheField name="Member_ID"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_Duration_Months" numFmtId="0">
      <sharedItems containsString="0" containsBlank="1" containsNumber="1" containsInteger="1" minValue="0" maxValue="18"/>
    </cacheField>
    <cacheField name="Total_Revenue" numFmtId="0">
      <sharedItems containsString="0" containsBlank="1"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8.909318402781" createdVersion="8" refreshedVersion="8" minRefreshableVersion="3" recordCount="35" xr:uid="{901A2C64-D8B5-4DAD-AD37-C0B78E9C4DE2}">
  <cacheSource type="worksheet">
    <worksheetSource name="Table156"/>
  </cacheSource>
  <cacheFields count="16">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ount="15">
        <n v="6"/>
        <n v="0"/>
        <n v="5"/>
        <n v="3"/>
        <n v="7"/>
        <n v="2"/>
        <n v="13"/>
        <n v="1"/>
        <n v="11"/>
        <n v="14"/>
        <n v="10"/>
        <n v="17"/>
        <n v="9"/>
        <n v="18"/>
        <n v="4"/>
      </sharedItems>
    </cacheField>
    <cacheField name="Total_Revenue" numFmtId="0">
      <sharedItems containsSemiMixedTypes="0" containsString="0" containsNumber="1" containsInteger="1" minValue="0" maxValue="35000"/>
    </cacheField>
    <cacheField name="reffered" numFmtId="0">
      <sharedItems count="2">
        <s v="yes"/>
        <s v="No"/>
      </sharedItems>
    </cacheField>
    <cacheField name="AvgRevenuePerMember" numFmtId="0" formula="Total_Revenue /1" databaseField="0"/>
    <cacheField name="Field1" numFmtId="0" formula="Total_Revenue /35" databaseField="0"/>
  </cacheFields>
  <extLst>
    <ext xmlns:x14="http://schemas.microsoft.com/office/spreadsheetml/2009/9/main" uri="{725AE2AE-9491-48be-B2B4-4EB974FC3084}">
      <x14:pivotCacheDefinition pivotCacheId="169339838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8.951255439817" createdVersion="8" refreshedVersion="8" minRefreshableVersion="3" recordCount="36" xr:uid="{90AFAC68-0687-49D2-B648-9D9CE07746B1}">
  <cacheSource type="worksheet">
    <worksheetSource ref="A1:N1048576" sheet="Sheet4"/>
  </cacheSource>
  <cacheFields count="14">
    <cacheField name="Member_ID" numFmtId="0">
      <sharedItems containsBlank="1" count="36">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m/>
      </sharedItems>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ount="3">
        <s v="Male"/>
        <s v="Female"/>
        <m/>
      </sharedItems>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ount="7">
        <s v="Bengaluru"/>
        <s v="Pune"/>
        <s v="Hyderabad"/>
        <s v="Mumbai"/>
        <s v="Kolkata"/>
        <s v="Delhi"/>
        <m/>
      </sharedItems>
    </cacheField>
    <cacheField name="Referred_By" numFmtId="0">
      <sharedItems containsBlank="1"/>
    </cacheField>
    <cacheField name="Membership_Duration_Months" numFmtId="0">
      <sharedItems containsString="0" containsBlank="1" containsNumber="1" containsInteger="1" minValue="0" maxValue="18"/>
    </cacheField>
    <cacheField name="Total_Revenue" numFmtId="0">
      <sharedItems containsString="0" containsBlank="1" containsNumber="1" containsInteger="1" minValue="0" maxValue="35000"/>
    </cacheField>
    <cacheField name="reffered"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8.956601041667" createdVersion="8" refreshedVersion="8" minRefreshableVersion="3" recordCount="35" xr:uid="{DACC4F96-2360-406B-B581-CF787D0D8663}">
  <cacheSource type="worksheet">
    <worksheetSource name="Table1568"/>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 name="reffered" numFmtId="0">
      <sharedItems/>
    </cacheField>
    <cacheField name="Column1" numFmtId="0">
      <sharedItems count="3">
        <s v="Senior"/>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M001"/>
    <s v="Anay Shanker"/>
    <n v="59"/>
    <s v="Male"/>
    <s v="Basic"/>
    <d v="2023-11-05T00:00:00"/>
    <d v="2024-05-13T00:00:00"/>
    <n v="800"/>
    <n v="25"/>
    <s v="Bengaluru"/>
    <s v="Hiran Shan"/>
    <x v="0"/>
  </r>
  <r>
    <s v="M002"/>
    <s v="Parinaaz Shanker"/>
    <n v="27"/>
    <s v="Male"/>
    <s v="Basic"/>
    <d v="2025-02-26T00:00:00"/>
    <d v="2025-03-24T00:00:00"/>
    <n v="800"/>
    <n v="20"/>
    <s v="Pune"/>
    <s v="Kiara Kakar"/>
    <x v="0"/>
  </r>
  <r>
    <s v="M003"/>
    <s v="Aniruddh Batra"/>
    <n v="24"/>
    <s v="Male"/>
    <s v="Standard"/>
    <d v="2023-09-22T00:00:00"/>
    <d v="2024-03-20T00:00:00"/>
    <n v="1200"/>
    <n v="18"/>
    <s v="Hyderabad"/>
    <s v="Jhanvi Chaudhary"/>
    <x v="0"/>
  </r>
  <r>
    <s v="M004"/>
    <s v="Madhup Kapur"/>
    <n v="31"/>
    <s v="Female"/>
    <s v="Standard"/>
    <d v="2024-07-06T00:00:00"/>
    <d v="2024-10-22T00:00:00"/>
    <n v="1200"/>
    <n v="16"/>
    <s v="Hyderabad"/>
    <s v="Tara Swaminathan"/>
    <x v="0"/>
  </r>
  <r>
    <s v="M005"/>
    <s v="Rasha Kakar"/>
    <n v="19"/>
    <s v="Male"/>
    <s v="Family"/>
    <d v="2023-12-26T00:00:00"/>
    <d v="2024-07-28T00:00:00"/>
    <n v="2500"/>
    <n v="12"/>
    <s v="Bengaluru"/>
    <s v="Madhav Singh"/>
    <x v="0"/>
  </r>
  <r>
    <s v="M006"/>
    <s v="Ehsaan Batra"/>
    <n v="40"/>
    <s v="Male"/>
    <s v="Basic"/>
    <d v="2024-01-26T00:00:00"/>
    <d v="2024-04-10T00:00:00"/>
    <n v="800"/>
    <n v="14"/>
    <s v="Mumbai"/>
    <s v="Shray Ramakrishnan"/>
    <x v="0"/>
  </r>
  <r>
    <s v="M007"/>
    <s v="Zara Bains"/>
    <n v="41"/>
    <s v="Female"/>
    <s v="Basic"/>
    <d v="2024-10-23T00:00:00"/>
    <d v="2025-01-20T00:00:00"/>
    <n v="800"/>
    <n v="25"/>
    <s v="Pune"/>
    <m/>
    <x v="1"/>
  </r>
  <r>
    <s v="M008"/>
    <s v="Uthkarsh Baral"/>
    <n v="43"/>
    <s v="Male"/>
    <s v="Premium"/>
    <d v="2024-06-07T00:00:00"/>
    <d v="2024-09-28T00:00:00"/>
    <n v="1800"/>
    <n v="28"/>
    <s v="Kolkata"/>
    <m/>
    <x v="1"/>
  </r>
  <r>
    <s v="M009"/>
    <s v="Kashvi Char"/>
    <n v="42"/>
    <s v="Male"/>
    <s v="Basic"/>
    <d v="2024-10-04T00:00:00"/>
    <d v="2024-10-17T00:00:00"/>
    <n v="800"/>
    <n v="3"/>
    <s v="Kolkata"/>
    <s v="Nitara Comar"/>
    <x v="0"/>
  </r>
  <r>
    <s v="M010"/>
    <s v="Dhanush Varma"/>
    <n v="37"/>
    <s v="Male"/>
    <s v="Standard"/>
    <d v="2023-10-03T00:00:00"/>
    <d v="2023-12-20T00:00:00"/>
    <n v="1200"/>
    <n v="29"/>
    <s v="Mumbai"/>
    <s v="Ranbir Karan"/>
    <x v="0"/>
  </r>
  <r>
    <s v="M011"/>
    <s v="Ishaan Goyal"/>
    <n v="48"/>
    <s v="Female"/>
    <s v="Standard"/>
    <d v="2024-01-06T00:00:00"/>
    <d v="2024-06-16T00:00:00"/>
    <n v="1200"/>
    <n v="13"/>
    <s v="Bengaluru"/>
    <s v="Rati Sanghvi"/>
    <x v="0"/>
  </r>
  <r>
    <s v="M012"/>
    <s v="Mahika Ravi"/>
    <n v="36"/>
    <s v="Male"/>
    <s v="Standard"/>
    <d v="2023-08-16T00:00:00"/>
    <d v="2024-10-03T00:00:00"/>
    <n v="1200"/>
    <n v="19"/>
    <s v="Kolkata"/>
    <s v="Ishaan Kashyap"/>
    <x v="0"/>
  </r>
  <r>
    <s v="M013"/>
    <s v="Purab Reddy"/>
    <n v="48"/>
    <s v="Female"/>
    <s v="Premium"/>
    <d v="2024-09-21T00:00:00"/>
    <d v="2024-12-15T00:00:00"/>
    <n v="1800"/>
    <n v="22"/>
    <s v="Kolkata"/>
    <m/>
    <x v="1"/>
  </r>
  <r>
    <s v="M014"/>
    <s v="Tiya Soni"/>
    <n v="39"/>
    <s v="Male"/>
    <s v="Standard"/>
    <d v="2023-05-19T00:00:00"/>
    <d v="2023-11-12T00:00:00"/>
    <n v="1200"/>
    <n v="28"/>
    <s v="Mumbai"/>
    <m/>
    <x v="1"/>
  </r>
  <r>
    <s v="M015"/>
    <s v="Zara Dugar"/>
    <n v="44"/>
    <s v="Female"/>
    <s v="Basic"/>
    <d v="2024-02-11T00:00:00"/>
    <d v="2024-09-05T00:00:00"/>
    <n v="800"/>
    <n v="8"/>
    <s v="Hyderabad"/>
    <m/>
    <x v="1"/>
  </r>
  <r>
    <s v="M016"/>
    <s v="Lakshit Mander"/>
    <n v="39"/>
    <s v="Male"/>
    <s v="Family"/>
    <d v="2025-02-14T00:00:00"/>
    <d v="2025-03-16T00:00:00"/>
    <n v="2500"/>
    <n v="14"/>
    <s v="Kolkata"/>
    <m/>
    <x v="1"/>
  </r>
  <r>
    <s v="M017"/>
    <s v="Neysa Krish"/>
    <n v="35"/>
    <s v="Male"/>
    <s v="Standard"/>
    <d v="2024-02-07T00:00:00"/>
    <d v="2025-01-28T00:00:00"/>
    <n v="1200"/>
    <n v="25"/>
    <s v="Hyderabad"/>
    <m/>
    <x v="1"/>
  </r>
  <r>
    <s v="M018"/>
    <s v="Prerak Boase"/>
    <n v="56"/>
    <s v="Female"/>
    <s v="Family"/>
    <d v="2023-10-14T00:00:00"/>
    <d v="2024-12-23T00:00:00"/>
    <n v="2500"/>
    <n v="13"/>
    <s v="Delhi"/>
    <m/>
    <x v="1"/>
  </r>
  <r>
    <s v="M019"/>
    <s v="Siya Master"/>
    <n v="27"/>
    <s v="Female"/>
    <s v="Basic"/>
    <d v="2024-03-03T00:00:00"/>
    <d v="2025-01-07T00:00:00"/>
    <n v="800"/>
    <n v="26"/>
    <s v="Mumbai"/>
    <m/>
    <x v="1"/>
  </r>
  <r>
    <s v="M020"/>
    <s v="Madhup Biswas"/>
    <n v="28"/>
    <s v="Male"/>
    <s v="Family"/>
    <d v="2024-05-05T00:00:00"/>
    <d v="2024-11-12T00:00:00"/>
    <n v="2500"/>
    <n v="21"/>
    <s v="Mumbai"/>
    <s v="Tanya Bajwa"/>
    <x v="0"/>
  </r>
  <r>
    <s v="M021"/>
    <s v="Indrans Ratti"/>
    <n v="57"/>
    <s v="Female"/>
    <s v="Premium"/>
    <d v="2023-08-08T00:00:00"/>
    <d v="2025-01-17T00:00:00"/>
    <n v="1800"/>
    <n v="19"/>
    <s v="Mumbai"/>
    <m/>
    <x v="1"/>
  </r>
  <r>
    <s v="M022"/>
    <s v="Kimaya Balay"/>
    <n v="26"/>
    <s v="Female"/>
    <s v="Premium"/>
    <d v="2024-01-29T00:00:00"/>
    <d v="2024-11-20T00:00:00"/>
    <n v="1800"/>
    <n v="5"/>
    <s v="Bengaluru"/>
    <m/>
    <x v="1"/>
  </r>
  <r>
    <s v="M023"/>
    <s v="Eva Dass"/>
    <n v="48"/>
    <s v="Male"/>
    <s v="Premium"/>
    <d v="2024-06-08T00:00:00"/>
    <d v="2024-06-12T00:00:00"/>
    <n v="1800"/>
    <n v="18"/>
    <s v="Delhi"/>
    <m/>
    <x v="1"/>
  </r>
  <r>
    <s v="M024"/>
    <s v="Pihu Wali"/>
    <n v="25"/>
    <s v="Female"/>
    <s v="Standard"/>
    <d v="2024-05-27T00:00:00"/>
    <d v="2025-03-14T00:00:00"/>
    <n v="1200"/>
    <n v="6"/>
    <s v="Bengaluru"/>
    <m/>
    <x v="1"/>
  </r>
  <r>
    <s v="M025"/>
    <s v="Tiya Rege"/>
    <n v="53"/>
    <s v="Male"/>
    <s v="Premium"/>
    <d v="2023-12-26T00:00:00"/>
    <d v="2024-03-21T00:00:00"/>
    <n v="1800"/>
    <n v="17"/>
    <s v="Mumbai"/>
    <s v="Adira Brar"/>
    <x v="0"/>
  </r>
  <r>
    <s v="M026"/>
    <s v="Aarav Sen"/>
    <n v="42"/>
    <s v="Female"/>
    <s v="Standard"/>
    <d v="2025-02-14T00:00:00"/>
    <d v="2025-03-11T00:00:00"/>
    <n v="1200"/>
    <n v="3"/>
    <s v="Delhi"/>
    <m/>
    <x v="1"/>
  </r>
  <r>
    <s v="M027"/>
    <s v="Dishani Bera"/>
    <n v="24"/>
    <s v="Male"/>
    <s v="Family"/>
    <d v="2025-02-10T00:00:00"/>
    <d v="2025-03-10T00:00:00"/>
    <n v="2500"/>
    <n v="28"/>
    <s v="Mumbai"/>
    <m/>
    <x v="1"/>
  </r>
  <r>
    <s v="M028"/>
    <s v="Indrans Grover"/>
    <n v="53"/>
    <s v="Male"/>
    <s v="Standard"/>
    <d v="2024-11-18T00:00:00"/>
    <d v="2024-12-19T00:00:00"/>
    <n v="1200"/>
    <n v="23"/>
    <s v="Pune"/>
    <m/>
    <x v="1"/>
  </r>
  <r>
    <s v="M029"/>
    <s v="Kismat Edwin"/>
    <n v="29"/>
    <s v="Female"/>
    <s v="Family"/>
    <d v="2024-04-19T00:00:00"/>
    <d v="2024-04-26T00:00:00"/>
    <n v="2500"/>
    <n v="8"/>
    <s v="Hyderabad"/>
    <m/>
    <x v="1"/>
  </r>
  <r>
    <s v="M030"/>
    <s v="Taran Vyas"/>
    <n v="31"/>
    <s v="Female"/>
    <s v="Family"/>
    <d v="2025-01-10T00:00:00"/>
    <d v="2025-03-29T00:00:00"/>
    <n v="2500"/>
    <n v="23"/>
    <s v="Kolkata"/>
    <s v="Nakul Balakrishnan"/>
    <x v="0"/>
  </r>
  <r>
    <s v="M031"/>
    <s v="Jiya Baral"/>
    <n v="52"/>
    <s v="Female"/>
    <s v="Basic"/>
    <d v="2023-06-11T00:00:00"/>
    <d v="2024-12-30T00:00:00"/>
    <n v="800"/>
    <n v="9"/>
    <s v="Delhi"/>
    <s v="Darshit Sidhu"/>
    <x v="0"/>
  </r>
  <r>
    <s v="M032"/>
    <s v="Gokul Sahni"/>
    <n v="20"/>
    <s v="Male"/>
    <s v="Standard"/>
    <d v="2024-04-09T00:00:00"/>
    <d v="2024-11-08T00:00:00"/>
    <n v="1200"/>
    <n v="2"/>
    <s v="Mumbai"/>
    <m/>
    <x v="1"/>
  </r>
  <r>
    <s v="M033"/>
    <s v="Prerak Lalla"/>
    <n v="22"/>
    <s v="Male"/>
    <s v="Basic"/>
    <d v="2025-02-11T00:00:00"/>
    <d v="2025-03-24T00:00:00"/>
    <n v="800"/>
    <n v="30"/>
    <s v="Mumbai"/>
    <m/>
    <x v="1"/>
  </r>
  <r>
    <s v="M034"/>
    <s v="Hrishita Shroff"/>
    <n v="23"/>
    <s v="Male"/>
    <s v="Premium"/>
    <d v="2024-10-23T00:00:00"/>
    <d v="2025-03-05T00:00:00"/>
    <n v="1800"/>
    <n v="23"/>
    <s v="Pune"/>
    <s v="Riya Dugal"/>
    <x v="0"/>
  </r>
  <r>
    <s v="M035"/>
    <s v="Oorja Sachar"/>
    <n v="27"/>
    <s v="Female"/>
    <s v="Standard"/>
    <d v="2024-01-21T00:00:00"/>
    <d v="2024-12-26T00:00:00"/>
    <n v="1200"/>
    <n v="27"/>
    <s v="Pune"/>
    <m/>
    <x v="1"/>
  </r>
  <r>
    <m/>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M001"/>
    <s v="Anay Shanker"/>
    <n v="59"/>
    <s v="Male"/>
    <x v="0"/>
    <d v="2023-11-05T00:00:00"/>
    <d v="2024-05-13T00:00:00"/>
    <n v="800"/>
    <n v="25"/>
    <s v="Bengaluru"/>
    <s v="Hiran Shan"/>
    <n v="6"/>
    <n v="4800"/>
  </r>
  <r>
    <s v="M002"/>
    <s v="Parinaaz Shanker"/>
    <n v="27"/>
    <s v="Male"/>
    <x v="0"/>
    <d v="2025-02-26T00:00:00"/>
    <d v="2025-03-24T00:00:00"/>
    <n v="800"/>
    <n v="20"/>
    <s v="Pune"/>
    <s v="Kiara Kakar"/>
    <n v="0"/>
    <n v="0"/>
  </r>
  <r>
    <s v="M003"/>
    <s v="Aniruddh Batra"/>
    <n v="24"/>
    <s v="Male"/>
    <x v="1"/>
    <d v="2023-09-22T00:00:00"/>
    <d v="2024-03-20T00:00:00"/>
    <n v="1200"/>
    <n v="18"/>
    <s v="Hyderabad"/>
    <s v="Jhanvi Chaudhary"/>
    <n v="5"/>
    <n v="6000"/>
  </r>
  <r>
    <s v="M004"/>
    <s v="Madhup Kapur"/>
    <n v="31"/>
    <s v="Female"/>
    <x v="1"/>
    <d v="2024-07-06T00:00:00"/>
    <d v="2024-10-22T00:00:00"/>
    <n v="1200"/>
    <n v="16"/>
    <s v="Hyderabad"/>
    <s v="Tara Swaminathan"/>
    <n v="3"/>
    <n v="3600"/>
  </r>
  <r>
    <s v="M005"/>
    <s v="Rasha Kakar"/>
    <n v="19"/>
    <s v="Male"/>
    <x v="2"/>
    <d v="2023-12-26T00:00:00"/>
    <d v="2024-07-28T00:00:00"/>
    <n v="2500"/>
    <n v="12"/>
    <s v="Bengaluru"/>
    <s v="Madhav Singh"/>
    <n v="7"/>
    <n v="17500"/>
  </r>
  <r>
    <s v="M006"/>
    <s v="Ehsaan Batra"/>
    <n v="40"/>
    <s v="Male"/>
    <x v="0"/>
    <d v="2024-01-26T00:00:00"/>
    <d v="2024-04-10T00:00:00"/>
    <n v="800"/>
    <n v="14"/>
    <s v="Mumbai"/>
    <s v="Shray Ramakrishnan"/>
    <n v="2"/>
    <n v="1600"/>
  </r>
  <r>
    <s v="M007"/>
    <s v="Zara Bains"/>
    <n v="41"/>
    <s v="Female"/>
    <x v="0"/>
    <d v="2024-10-23T00:00:00"/>
    <d v="2025-01-20T00:00:00"/>
    <n v="800"/>
    <n v="25"/>
    <s v="Pune"/>
    <m/>
    <n v="2"/>
    <n v="1600"/>
  </r>
  <r>
    <s v="M008"/>
    <s v="Uthkarsh Baral"/>
    <n v="43"/>
    <s v="Male"/>
    <x v="3"/>
    <d v="2024-06-07T00:00:00"/>
    <d v="2024-09-28T00:00:00"/>
    <n v="1800"/>
    <n v="28"/>
    <s v="Kolkata"/>
    <m/>
    <n v="3"/>
    <n v="5400"/>
  </r>
  <r>
    <s v="M009"/>
    <s v="Kashvi Char"/>
    <n v="42"/>
    <s v="Male"/>
    <x v="0"/>
    <d v="2024-10-04T00:00:00"/>
    <d v="2024-10-17T00:00:00"/>
    <n v="800"/>
    <n v="3"/>
    <s v="Kolkata"/>
    <s v="Nitara Comar"/>
    <n v="0"/>
    <n v="0"/>
  </r>
  <r>
    <s v="M010"/>
    <s v="Dhanush Varma"/>
    <n v="37"/>
    <s v="Male"/>
    <x v="1"/>
    <d v="2023-10-03T00:00:00"/>
    <d v="2023-12-20T00:00:00"/>
    <n v="1200"/>
    <n v="29"/>
    <s v="Mumbai"/>
    <s v="Ranbir Karan"/>
    <n v="2"/>
    <n v="2400"/>
  </r>
  <r>
    <s v="M011"/>
    <s v="Ishaan Goyal"/>
    <n v="48"/>
    <s v="Female"/>
    <x v="1"/>
    <d v="2024-01-06T00:00:00"/>
    <d v="2024-06-16T00:00:00"/>
    <n v="1200"/>
    <n v="13"/>
    <s v="Bengaluru"/>
    <s v="Rati Sanghvi"/>
    <n v="5"/>
    <n v="6000"/>
  </r>
  <r>
    <s v="M012"/>
    <s v="Mahika Ravi"/>
    <n v="36"/>
    <s v="Male"/>
    <x v="1"/>
    <d v="2023-08-16T00:00:00"/>
    <d v="2024-10-03T00:00:00"/>
    <n v="1200"/>
    <n v="19"/>
    <s v="Kolkata"/>
    <s v="Ishaan Kashyap"/>
    <n v="13"/>
    <n v="15600"/>
  </r>
  <r>
    <s v="M013"/>
    <s v="Purab Reddy"/>
    <n v="48"/>
    <s v="Female"/>
    <x v="3"/>
    <d v="2024-09-21T00:00:00"/>
    <d v="2024-12-15T00:00:00"/>
    <n v="1800"/>
    <n v="22"/>
    <s v="Kolkata"/>
    <m/>
    <n v="2"/>
    <n v="3600"/>
  </r>
  <r>
    <s v="M014"/>
    <s v="Tiya Soni"/>
    <n v="39"/>
    <s v="Male"/>
    <x v="1"/>
    <d v="2023-05-19T00:00:00"/>
    <d v="2023-11-12T00:00:00"/>
    <n v="1200"/>
    <n v="28"/>
    <s v="Mumbai"/>
    <m/>
    <n v="5"/>
    <n v="6000"/>
  </r>
  <r>
    <s v="M015"/>
    <s v="Zara Dugar"/>
    <n v="44"/>
    <s v="Female"/>
    <x v="0"/>
    <d v="2024-02-11T00:00:00"/>
    <d v="2024-09-05T00:00:00"/>
    <n v="800"/>
    <n v="8"/>
    <s v="Hyderabad"/>
    <m/>
    <n v="6"/>
    <n v="4800"/>
  </r>
  <r>
    <s v="M016"/>
    <s v="Lakshit Mander"/>
    <n v="39"/>
    <s v="Male"/>
    <x v="2"/>
    <d v="2025-02-14T00:00:00"/>
    <d v="2025-03-16T00:00:00"/>
    <n v="2500"/>
    <n v="14"/>
    <s v="Kolkata"/>
    <m/>
    <n v="1"/>
    <n v="2500"/>
  </r>
  <r>
    <s v="M017"/>
    <s v="Neysa Krish"/>
    <n v="35"/>
    <s v="Male"/>
    <x v="1"/>
    <d v="2024-02-07T00:00:00"/>
    <d v="2025-01-28T00:00:00"/>
    <n v="1200"/>
    <n v="25"/>
    <s v="Hyderabad"/>
    <m/>
    <n v="11"/>
    <n v="13200"/>
  </r>
  <r>
    <s v="M018"/>
    <s v="Prerak Boase"/>
    <n v="56"/>
    <s v="Female"/>
    <x v="2"/>
    <d v="2023-10-14T00:00:00"/>
    <d v="2024-12-23T00:00:00"/>
    <n v="2500"/>
    <n v="13"/>
    <s v="Delhi"/>
    <m/>
    <n v="14"/>
    <n v="35000"/>
  </r>
  <r>
    <s v="M019"/>
    <s v="Siya Master"/>
    <n v="27"/>
    <s v="Female"/>
    <x v="0"/>
    <d v="2024-03-03T00:00:00"/>
    <d v="2025-01-07T00:00:00"/>
    <n v="800"/>
    <n v="26"/>
    <s v="Mumbai"/>
    <m/>
    <n v="10"/>
    <n v="8000"/>
  </r>
  <r>
    <s v="M020"/>
    <s v="Madhup Biswas"/>
    <n v="28"/>
    <s v="Male"/>
    <x v="2"/>
    <d v="2024-05-05T00:00:00"/>
    <d v="2024-11-12T00:00:00"/>
    <n v="2500"/>
    <n v="21"/>
    <s v="Mumbai"/>
    <s v="Tanya Bajwa"/>
    <n v="6"/>
    <n v="15000"/>
  </r>
  <r>
    <s v="M021"/>
    <s v="Indrans Ratti"/>
    <n v="57"/>
    <s v="Female"/>
    <x v="3"/>
    <d v="2023-08-08T00:00:00"/>
    <d v="2025-01-17T00:00:00"/>
    <n v="1800"/>
    <n v="19"/>
    <s v="Mumbai"/>
    <m/>
    <n v="17"/>
    <n v="30600"/>
  </r>
  <r>
    <s v="M022"/>
    <s v="Kimaya Balay"/>
    <n v="26"/>
    <s v="Female"/>
    <x v="3"/>
    <d v="2024-01-29T00:00:00"/>
    <d v="2024-11-20T00:00:00"/>
    <n v="1800"/>
    <n v="5"/>
    <s v="Bengaluru"/>
    <m/>
    <n v="9"/>
    <n v="16200"/>
  </r>
  <r>
    <s v="M023"/>
    <s v="Eva Dass"/>
    <n v="48"/>
    <s v="Male"/>
    <x v="3"/>
    <d v="2024-06-08T00:00:00"/>
    <d v="2024-06-12T00:00:00"/>
    <n v="1800"/>
    <n v="18"/>
    <s v="Delhi"/>
    <m/>
    <n v="0"/>
    <n v="0"/>
  </r>
  <r>
    <s v="M024"/>
    <s v="Pihu Wali"/>
    <n v="25"/>
    <s v="Female"/>
    <x v="1"/>
    <d v="2024-05-27T00:00:00"/>
    <d v="2025-03-14T00:00:00"/>
    <n v="1200"/>
    <n v="6"/>
    <s v="Bengaluru"/>
    <m/>
    <n v="9"/>
    <n v="10800"/>
  </r>
  <r>
    <s v="M025"/>
    <s v="Tiya Rege"/>
    <n v="53"/>
    <s v="Male"/>
    <x v="3"/>
    <d v="2023-12-26T00:00:00"/>
    <d v="2024-03-21T00:00:00"/>
    <n v="1800"/>
    <n v="17"/>
    <s v="Mumbai"/>
    <s v="Adira Brar"/>
    <n v="2"/>
    <n v="3600"/>
  </r>
  <r>
    <s v="M026"/>
    <s v="Aarav Sen"/>
    <n v="42"/>
    <s v="Female"/>
    <x v="1"/>
    <d v="2025-02-14T00:00:00"/>
    <d v="2025-03-11T00:00:00"/>
    <n v="1200"/>
    <n v="3"/>
    <s v="Delhi"/>
    <m/>
    <n v="0"/>
    <n v="0"/>
  </r>
  <r>
    <s v="M027"/>
    <s v="Dishani Bera"/>
    <n v="24"/>
    <s v="Male"/>
    <x v="2"/>
    <d v="2025-02-10T00:00:00"/>
    <d v="2025-03-10T00:00:00"/>
    <n v="2500"/>
    <n v="28"/>
    <s v="Mumbai"/>
    <m/>
    <n v="1"/>
    <n v="2500"/>
  </r>
  <r>
    <s v="M028"/>
    <s v="Indrans Grover"/>
    <n v="53"/>
    <s v="Male"/>
    <x v="1"/>
    <d v="2024-11-18T00:00:00"/>
    <d v="2024-12-19T00:00:00"/>
    <n v="1200"/>
    <n v="23"/>
    <s v="Pune"/>
    <m/>
    <n v="1"/>
    <n v="1200"/>
  </r>
  <r>
    <s v="M029"/>
    <s v="Kismat Edwin"/>
    <n v="29"/>
    <s v="Female"/>
    <x v="2"/>
    <d v="2024-04-19T00:00:00"/>
    <d v="2024-04-26T00:00:00"/>
    <n v="2500"/>
    <n v="8"/>
    <s v="Hyderabad"/>
    <m/>
    <n v="0"/>
    <n v="0"/>
  </r>
  <r>
    <s v="M030"/>
    <s v="Taran Vyas"/>
    <n v="31"/>
    <s v="Female"/>
    <x v="2"/>
    <d v="2025-01-10T00:00:00"/>
    <d v="2025-03-29T00:00:00"/>
    <n v="2500"/>
    <n v="23"/>
    <s v="Kolkata"/>
    <s v="Nakul Balakrishnan"/>
    <n v="2"/>
    <n v="5000"/>
  </r>
  <r>
    <s v="M031"/>
    <s v="Jiya Baral"/>
    <n v="52"/>
    <s v="Female"/>
    <x v="0"/>
    <d v="2023-06-11T00:00:00"/>
    <d v="2024-12-30T00:00:00"/>
    <n v="800"/>
    <n v="9"/>
    <s v="Delhi"/>
    <s v="Darshit Sidhu"/>
    <n v="18"/>
    <n v="14400"/>
  </r>
  <r>
    <s v="M032"/>
    <s v="Gokul Sahni"/>
    <n v="20"/>
    <s v="Male"/>
    <x v="1"/>
    <d v="2024-04-09T00:00:00"/>
    <d v="2024-11-08T00:00:00"/>
    <n v="1200"/>
    <n v="2"/>
    <s v="Mumbai"/>
    <m/>
    <n v="6"/>
    <n v="7200"/>
  </r>
  <r>
    <s v="M033"/>
    <s v="Prerak Lalla"/>
    <n v="22"/>
    <s v="Male"/>
    <x v="0"/>
    <d v="2025-02-11T00:00:00"/>
    <d v="2025-03-24T00:00:00"/>
    <n v="800"/>
    <n v="30"/>
    <s v="Mumbai"/>
    <m/>
    <n v="1"/>
    <n v="800"/>
  </r>
  <r>
    <s v="M034"/>
    <s v="Hrishita Shroff"/>
    <n v="23"/>
    <s v="Male"/>
    <x v="3"/>
    <d v="2024-10-23T00:00:00"/>
    <d v="2025-03-05T00:00:00"/>
    <n v="1800"/>
    <n v="23"/>
    <s v="Pune"/>
    <s v="Riya Dugal"/>
    <n v="4"/>
    <n v="7200"/>
  </r>
  <r>
    <s v="M035"/>
    <s v="Oorja Sachar"/>
    <n v="27"/>
    <s v="Female"/>
    <x v="1"/>
    <d v="2024-01-21T00:00:00"/>
    <d v="2024-12-26T00:00:00"/>
    <n v="1200"/>
    <n v="27"/>
    <s v="Pune"/>
    <m/>
    <n v="11"/>
    <n v="13200"/>
  </r>
  <r>
    <m/>
    <m/>
    <m/>
    <m/>
    <x v="4"/>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x v="0"/>
    <n v="4800"/>
    <x v="0"/>
  </r>
  <r>
    <s v="M002"/>
    <s v="Parinaaz Shanker"/>
    <n v="27"/>
    <s v="Male"/>
    <x v="0"/>
    <d v="2025-02-26T00:00:00"/>
    <d v="2025-03-24T00:00:00"/>
    <n v="800"/>
    <n v="20"/>
    <x v="1"/>
    <s v="Kiara Kakar"/>
    <x v="1"/>
    <n v="0"/>
    <x v="0"/>
  </r>
  <r>
    <s v="M003"/>
    <s v="Aniruddh Batra"/>
    <n v="24"/>
    <s v="Male"/>
    <x v="1"/>
    <d v="2023-09-22T00:00:00"/>
    <d v="2024-03-20T00:00:00"/>
    <n v="1200"/>
    <n v="18"/>
    <x v="2"/>
    <s v="Jhanvi Chaudhary"/>
    <x v="2"/>
    <n v="6000"/>
    <x v="0"/>
  </r>
  <r>
    <s v="M004"/>
    <s v="Madhup Kapur"/>
    <n v="31"/>
    <s v="Female"/>
    <x v="1"/>
    <d v="2024-07-06T00:00:00"/>
    <d v="2024-10-22T00:00:00"/>
    <n v="1200"/>
    <n v="16"/>
    <x v="2"/>
    <s v="Tara Swaminathan"/>
    <x v="3"/>
    <n v="3600"/>
    <x v="0"/>
  </r>
  <r>
    <s v="M005"/>
    <s v="Rasha Kakar"/>
    <n v="19"/>
    <s v="Male"/>
    <x v="2"/>
    <d v="2023-12-26T00:00:00"/>
    <d v="2024-07-28T00:00:00"/>
    <n v="2500"/>
    <n v="12"/>
    <x v="0"/>
    <s v="Madhav Singh"/>
    <x v="4"/>
    <n v="17500"/>
    <x v="0"/>
  </r>
  <r>
    <s v="M006"/>
    <s v="Ehsaan Batra"/>
    <n v="40"/>
    <s v="Male"/>
    <x v="0"/>
    <d v="2024-01-26T00:00:00"/>
    <d v="2024-04-10T00:00:00"/>
    <n v="800"/>
    <n v="14"/>
    <x v="3"/>
    <s v="Shray Ramakrishnan"/>
    <x v="5"/>
    <n v="1600"/>
    <x v="0"/>
  </r>
  <r>
    <s v="M007"/>
    <s v="Zara Bains"/>
    <n v="41"/>
    <s v="Female"/>
    <x v="0"/>
    <d v="2024-10-23T00:00:00"/>
    <d v="2025-01-20T00:00:00"/>
    <n v="800"/>
    <n v="25"/>
    <x v="1"/>
    <m/>
    <x v="5"/>
    <n v="1600"/>
    <x v="1"/>
  </r>
  <r>
    <s v="M008"/>
    <s v="Uthkarsh Baral"/>
    <n v="43"/>
    <s v="Male"/>
    <x v="3"/>
    <d v="2024-06-07T00:00:00"/>
    <d v="2024-09-28T00:00:00"/>
    <n v="1800"/>
    <n v="28"/>
    <x v="4"/>
    <m/>
    <x v="3"/>
    <n v="5400"/>
    <x v="1"/>
  </r>
  <r>
    <s v="M009"/>
    <s v="Kashvi Char"/>
    <n v="42"/>
    <s v="Male"/>
    <x v="0"/>
    <d v="2024-10-04T00:00:00"/>
    <d v="2024-10-17T00:00:00"/>
    <n v="800"/>
    <n v="3"/>
    <x v="4"/>
    <s v="Nitara Comar"/>
    <x v="1"/>
    <n v="0"/>
    <x v="0"/>
  </r>
  <r>
    <s v="M010"/>
    <s v="Dhanush Varma"/>
    <n v="37"/>
    <s v="Male"/>
    <x v="1"/>
    <d v="2023-10-03T00:00:00"/>
    <d v="2023-12-20T00:00:00"/>
    <n v="1200"/>
    <n v="29"/>
    <x v="3"/>
    <s v="Ranbir Karan"/>
    <x v="5"/>
    <n v="2400"/>
    <x v="0"/>
  </r>
  <r>
    <s v="M011"/>
    <s v="Ishaan Goyal"/>
    <n v="48"/>
    <s v="Female"/>
    <x v="1"/>
    <d v="2024-01-06T00:00:00"/>
    <d v="2024-06-16T00:00:00"/>
    <n v="1200"/>
    <n v="13"/>
    <x v="0"/>
    <s v="Rati Sanghvi"/>
    <x v="2"/>
    <n v="6000"/>
    <x v="0"/>
  </r>
  <r>
    <s v="M012"/>
    <s v="Mahika Ravi"/>
    <n v="36"/>
    <s v="Male"/>
    <x v="1"/>
    <d v="2023-08-16T00:00:00"/>
    <d v="2024-10-03T00:00:00"/>
    <n v="1200"/>
    <n v="19"/>
    <x v="4"/>
    <s v="Ishaan Kashyap"/>
    <x v="6"/>
    <n v="15600"/>
    <x v="0"/>
  </r>
  <r>
    <s v="M013"/>
    <s v="Purab Reddy"/>
    <n v="48"/>
    <s v="Female"/>
    <x v="3"/>
    <d v="2024-09-21T00:00:00"/>
    <d v="2024-12-15T00:00:00"/>
    <n v="1800"/>
    <n v="22"/>
    <x v="4"/>
    <m/>
    <x v="5"/>
    <n v="3600"/>
    <x v="1"/>
  </r>
  <r>
    <s v="M014"/>
    <s v="Tiya Soni"/>
    <n v="39"/>
    <s v="Male"/>
    <x v="1"/>
    <d v="2023-05-19T00:00:00"/>
    <d v="2023-11-12T00:00:00"/>
    <n v="1200"/>
    <n v="28"/>
    <x v="3"/>
    <m/>
    <x v="2"/>
    <n v="6000"/>
    <x v="1"/>
  </r>
  <r>
    <s v="M015"/>
    <s v="Zara Dugar"/>
    <n v="44"/>
    <s v="Female"/>
    <x v="0"/>
    <d v="2024-02-11T00:00:00"/>
    <d v="2024-09-05T00:00:00"/>
    <n v="800"/>
    <n v="8"/>
    <x v="2"/>
    <m/>
    <x v="0"/>
    <n v="4800"/>
    <x v="1"/>
  </r>
  <r>
    <s v="M016"/>
    <s v="Lakshit Mander"/>
    <n v="39"/>
    <s v="Male"/>
    <x v="2"/>
    <d v="2025-02-14T00:00:00"/>
    <d v="2025-03-16T00:00:00"/>
    <n v="2500"/>
    <n v="14"/>
    <x v="4"/>
    <m/>
    <x v="7"/>
    <n v="2500"/>
    <x v="1"/>
  </r>
  <r>
    <s v="M017"/>
    <s v="Neysa Krish"/>
    <n v="35"/>
    <s v="Male"/>
    <x v="1"/>
    <d v="2024-02-07T00:00:00"/>
    <d v="2025-01-28T00:00:00"/>
    <n v="1200"/>
    <n v="25"/>
    <x v="2"/>
    <m/>
    <x v="8"/>
    <n v="13200"/>
    <x v="1"/>
  </r>
  <r>
    <s v="M018"/>
    <s v="Prerak Boase"/>
    <n v="56"/>
    <s v="Female"/>
    <x v="2"/>
    <d v="2023-10-14T00:00:00"/>
    <d v="2024-12-23T00:00:00"/>
    <n v="2500"/>
    <n v="13"/>
    <x v="5"/>
    <m/>
    <x v="9"/>
    <n v="35000"/>
    <x v="1"/>
  </r>
  <r>
    <s v="M019"/>
    <s v="Siya Master"/>
    <n v="27"/>
    <s v="Female"/>
    <x v="0"/>
    <d v="2024-03-03T00:00:00"/>
    <d v="2025-01-07T00:00:00"/>
    <n v="800"/>
    <n v="26"/>
    <x v="3"/>
    <m/>
    <x v="10"/>
    <n v="8000"/>
    <x v="1"/>
  </r>
  <r>
    <s v="M020"/>
    <s v="Madhup Biswas"/>
    <n v="28"/>
    <s v="Male"/>
    <x v="2"/>
    <d v="2024-05-05T00:00:00"/>
    <d v="2024-11-12T00:00:00"/>
    <n v="2500"/>
    <n v="21"/>
    <x v="3"/>
    <s v="Tanya Bajwa"/>
    <x v="0"/>
    <n v="15000"/>
    <x v="0"/>
  </r>
  <r>
    <s v="M021"/>
    <s v="Indrans Ratti"/>
    <n v="57"/>
    <s v="Female"/>
    <x v="3"/>
    <d v="2023-08-08T00:00:00"/>
    <d v="2025-01-17T00:00:00"/>
    <n v="1800"/>
    <n v="19"/>
    <x v="3"/>
    <m/>
    <x v="11"/>
    <n v="30600"/>
    <x v="1"/>
  </r>
  <r>
    <s v="M022"/>
    <s v="Kimaya Balay"/>
    <n v="26"/>
    <s v="Female"/>
    <x v="3"/>
    <d v="2024-01-29T00:00:00"/>
    <d v="2024-11-20T00:00:00"/>
    <n v="1800"/>
    <n v="5"/>
    <x v="0"/>
    <m/>
    <x v="12"/>
    <n v="16200"/>
    <x v="1"/>
  </r>
  <r>
    <s v="M023"/>
    <s v="Eva Dass"/>
    <n v="48"/>
    <s v="Male"/>
    <x v="3"/>
    <d v="2024-06-08T00:00:00"/>
    <d v="2024-06-12T00:00:00"/>
    <n v="1800"/>
    <n v="18"/>
    <x v="5"/>
    <m/>
    <x v="1"/>
    <n v="0"/>
    <x v="1"/>
  </r>
  <r>
    <s v="M024"/>
    <s v="Pihu Wali"/>
    <n v="25"/>
    <s v="Female"/>
    <x v="1"/>
    <d v="2024-05-27T00:00:00"/>
    <d v="2025-03-14T00:00:00"/>
    <n v="1200"/>
    <n v="6"/>
    <x v="0"/>
    <m/>
    <x v="12"/>
    <n v="10800"/>
    <x v="1"/>
  </r>
  <r>
    <s v="M025"/>
    <s v="Tiya Rege"/>
    <n v="53"/>
    <s v="Male"/>
    <x v="3"/>
    <d v="2023-12-26T00:00:00"/>
    <d v="2024-03-21T00:00:00"/>
    <n v="1800"/>
    <n v="17"/>
    <x v="3"/>
    <s v="Adira Brar"/>
    <x v="5"/>
    <n v="3600"/>
    <x v="0"/>
  </r>
  <r>
    <s v="M026"/>
    <s v="Aarav Sen"/>
    <n v="42"/>
    <s v="Female"/>
    <x v="1"/>
    <d v="2025-02-14T00:00:00"/>
    <d v="2025-03-11T00:00:00"/>
    <n v="1200"/>
    <n v="3"/>
    <x v="5"/>
    <m/>
    <x v="1"/>
    <n v="0"/>
    <x v="1"/>
  </r>
  <r>
    <s v="M027"/>
    <s v="Dishani Bera"/>
    <n v="24"/>
    <s v="Male"/>
    <x v="2"/>
    <d v="2025-02-10T00:00:00"/>
    <d v="2025-03-10T00:00:00"/>
    <n v="2500"/>
    <n v="28"/>
    <x v="3"/>
    <m/>
    <x v="7"/>
    <n v="2500"/>
    <x v="1"/>
  </r>
  <r>
    <s v="M028"/>
    <s v="Indrans Grover"/>
    <n v="53"/>
    <s v="Male"/>
    <x v="1"/>
    <d v="2024-11-18T00:00:00"/>
    <d v="2024-12-19T00:00:00"/>
    <n v="1200"/>
    <n v="23"/>
    <x v="1"/>
    <m/>
    <x v="7"/>
    <n v="1200"/>
    <x v="1"/>
  </r>
  <r>
    <s v="M029"/>
    <s v="Kismat Edwin"/>
    <n v="29"/>
    <s v="Female"/>
    <x v="2"/>
    <d v="2024-04-19T00:00:00"/>
    <d v="2024-04-26T00:00:00"/>
    <n v="2500"/>
    <n v="8"/>
    <x v="2"/>
    <m/>
    <x v="1"/>
    <n v="0"/>
    <x v="1"/>
  </r>
  <r>
    <s v="M030"/>
    <s v="Taran Vyas"/>
    <n v="31"/>
    <s v="Female"/>
    <x v="2"/>
    <d v="2025-01-10T00:00:00"/>
    <d v="2025-03-29T00:00:00"/>
    <n v="2500"/>
    <n v="23"/>
    <x v="4"/>
    <s v="Nakul Balakrishnan"/>
    <x v="5"/>
    <n v="5000"/>
    <x v="0"/>
  </r>
  <r>
    <s v="M031"/>
    <s v="Jiya Baral"/>
    <n v="52"/>
    <s v="Female"/>
    <x v="0"/>
    <d v="2023-06-11T00:00:00"/>
    <d v="2024-12-30T00:00:00"/>
    <n v="800"/>
    <n v="9"/>
    <x v="5"/>
    <s v="Darshit Sidhu"/>
    <x v="13"/>
    <n v="14400"/>
    <x v="0"/>
  </r>
  <r>
    <s v="M032"/>
    <s v="Gokul Sahni"/>
    <n v="20"/>
    <s v="Male"/>
    <x v="1"/>
    <d v="2024-04-09T00:00:00"/>
    <d v="2024-11-08T00:00:00"/>
    <n v="1200"/>
    <n v="2"/>
    <x v="3"/>
    <m/>
    <x v="0"/>
    <n v="7200"/>
    <x v="1"/>
  </r>
  <r>
    <s v="M033"/>
    <s v="Prerak Lalla"/>
    <n v="22"/>
    <s v="Male"/>
    <x v="0"/>
    <d v="2025-02-11T00:00:00"/>
    <d v="2025-03-24T00:00:00"/>
    <n v="800"/>
    <n v="30"/>
    <x v="3"/>
    <m/>
    <x v="7"/>
    <n v="800"/>
    <x v="1"/>
  </r>
  <r>
    <s v="M034"/>
    <s v="Hrishita Shroff"/>
    <n v="23"/>
    <s v="Male"/>
    <x v="3"/>
    <d v="2024-10-23T00:00:00"/>
    <d v="2025-03-05T00:00:00"/>
    <n v="1800"/>
    <n v="23"/>
    <x v="1"/>
    <s v="Riya Dugal"/>
    <x v="14"/>
    <n v="7200"/>
    <x v="0"/>
  </r>
  <r>
    <s v="M035"/>
    <s v="Oorja Sachar"/>
    <n v="27"/>
    <s v="Female"/>
    <x v="1"/>
    <d v="2024-01-21T00:00:00"/>
    <d v="2024-12-26T00:00:00"/>
    <n v="1200"/>
    <n v="27"/>
    <x v="1"/>
    <m/>
    <x v="8"/>
    <n v="1320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Anay Shanker"/>
    <n v="59"/>
    <x v="0"/>
    <x v="0"/>
    <d v="2023-11-05T00:00:00"/>
    <d v="2024-05-13T00:00:00"/>
    <n v="800"/>
    <n v="25"/>
    <x v="0"/>
    <s v="Hiran Shan"/>
    <n v="6"/>
    <n v="4800"/>
    <s v="yes"/>
  </r>
  <r>
    <x v="1"/>
    <s v="Parinaaz Shanker"/>
    <n v="27"/>
    <x v="0"/>
    <x v="0"/>
    <d v="2025-02-26T00:00:00"/>
    <d v="2025-03-24T00:00:00"/>
    <n v="800"/>
    <n v="20"/>
    <x v="1"/>
    <s v="Kiara Kakar"/>
    <n v="0"/>
    <n v="0"/>
    <s v="yes"/>
  </r>
  <r>
    <x v="2"/>
    <s v="Aniruddh Batra"/>
    <n v="24"/>
    <x v="0"/>
    <x v="1"/>
    <d v="2023-09-22T00:00:00"/>
    <d v="2024-03-20T00:00:00"/>
    <n v="1200"/>
    <n v="18"/>
    <x v="2"/>
    <s v="Jhanvi Chaudhary"/>
    <n v="5"/>
    <n v="6000"/>
    <s v="yes"/>
  </r>
  <r>
    <x v="3"/>
    <s v="Madhup Kapur"/>
    <n v="31"/>
    <x v="1"/>
    <x v="1"/>
    <d v="2024-07-06T00:00:00"/>
    <d v="2024-10-22T00:00:00"/>
    <n v="1200"/>
    <n v="16"/>
    <x v="2"/>
    <s v="Tara Swaminathan"/>
    <n v="3"/>
    <n v="3600"/>
    <s v="yes"/>
  </r>
  <r>
    <x v="4"/>
    <s v="Rasha Kakar"/>
    <n v="19"/>
    <x v="0"/>
    <x v="2"/>
    <d v="2023-12-26T00:00:00"/>
    <d v="2024-07-28T00:00:00"/>
    <n v="2500"/>
    <n v="12"/>
    <x v="0"/>
    <s v="Madhav Singh"/>
    <n v="7"/>
    <n v="17500"/>
    <s v="yes"/>
  </r>
  <r>
    <x v="5"/>
    <s v="Ehsaan Batra"/>
    <n v="40"/>
    <x v="0"/>
    <x v="0"/>
    <d v="2024-01-26T00:00:00"/>
    <d v="2024-04-10T00:00:00"/>
    <n v="800"/>
    <n v="14"/>
    <x v="3"/>
    <s v="Shray Ramakrishnan"/>
    <n v="2"/>
    <n v="1600"/>
    <s v="yes"/>
  </r>
  <r>
    <x v="6"/>
    <s v="Zara Bains"/>
    <n v="41"/>
    <x v="1"/>
    <x v="0"/>
    <d v="2024-10-23T00:00:00"/>
    <d v="2025-01-20T00:00:00"/>
    <n v="800"/>
    <n v="25"/>
    <x v="1"/>
    <m/>
    <n v="2"/>
    <n v="1600"/>
    <s v="No"/>
  </r>
  <r>
    <x v="7"/>
    <s v="Uthkarsh Baral"/>
    <n v="43"/>
    <x v="0"/>
    <x v="3"/>
    <d v="2024-06-07T00:00:00"/>
    <d v="2024-09-28T00:00:00"/>
    <n v="1800"/>
    <n v="28"/>
    <x v="4"/>
    <m/>
    <n v="3"/>
    <n v="5400"/>
    <s v="No"/>
  </r>
  <r>
    <x v="8"/>
    <s v="Kashvi Char"/>
    <n v="42"/>
    <x v="0"/>
    <x v="0"/>
    <d v="2024-10-04T00:00:00"/>
    <d v="2024-10-17T00:00:00"/>
    <n v="800"/>
    <n v="3"/>
    <x v="4"/>
    <s v="Nitara Comar"/>
    <n v="0"/>
    <n v="0"/>
    <s v="yes"/>
  </r>
  <r>
    <x v="9"/>
    <s v="Dhanush Varma"/>
    <n v="37"/>
    <x v="0"/>
    <x v="1"/>
    <d v="2023-10-03T00:00:00"/>
    <d v="2023-12-20T00:00:00"/>
    <n v="1200"/>
    <n v="29"/>
    <x v="3"/>
    <s v="Ranbir Karan"/>
    <n v="2"/>
    <n v="2400"/>
    <s v="yes"/>
  </r>
  <r>
    <x v="10"/>
    <s v="Ishaan Goyal"/>
    <n v="48"/>
    <x v="1"/>
    <x v="1"/>
    <d v="2024-01-06T00:00:00"/>
    <d v="2024-06-16T00:00:00"/>
    <n v="1200"/>
    <n v="13"/>
    <x v="0"/>
    <s v="Rati Sanghvi"/>
    <n v="5"/>
    <n v="6000"/>
    <s v="yes"/>
  </r>
  <r>
    <x v="11"/>
    <s v="Mahika Ravi"/>
    <n v="36"/>
    <x v="0"/>
    <x v="1"/>
    <d v="2023-08-16T00:00:00"/>
    <d v="2024-10-03T00:00:00"/>
    <n v="1200"/>
    <n v="19"/>
    <x v="4"/>
    <s v="Ishaan Kashyap"/>
    <n v="13"/>
    <n v="15600"/>
    <s v="yes"/>
  </r>
  <r>
    <x v="12"/>
    <s v="Purab Reddy"/>
    <n v="48"/>
    <x v="1"/>
    <x v="3"/>
    <d v="2024-09-21T00:00:00"/>
    <d v="2024-12-15T00:00:00"/>
    <n v="1800"/>
    <n v="22"/>
    <x v="4"/>
    <m/>
    <n v="2"/>
    <n v="3600"/>
    <s v="No"/>
  </r>
  <r>
    <x v="13"/>
    <s v="Tiya Soni"/>
    <n v="39"/>
    <x v="0"/>
    <x v="1"/>
    <d v="2023-05-19T00:00:00"/>
    <d v="2023-11-12T00:00:00"/>
    <n v="1200"/>
    <n v="28"/>
    <x v="3"/>
    <m/>
    <n v="5"/>
    <n v="6000"/>
    <s v="No"/>
  </r>
  <r>
    <x v="14"/>
    <s v="Zara Dugar"/>
    <n v="44"/>
    <x v="1"/>
    <x v="0"/>
    <d v="2024-02-11T00:00:00"/>
    <d v="2024-09-05T00:00:00"/>
    <n v="800"/>
    <n v="8"/>
    <x v="2"/>
    <m/>
    <n v="6"/>
    <n v="4800"/>
    <s v="No"/>
  </r>
  <r>
    <x v="15"/>
    <s v="Lakshit Mander"/>
    <n v="39"/>
    <x v="0"/>
    <x v="2"/>
    <d v="2025-02-14T00:00:00"/>
    <d v="2025-03-16T00:00:00"/>
    <n v="2500"/>
    <n v="14"/>
    <x v="4"/>
    <m/>
    <n v="1"/>
    <n v="2500"/>
    <s v="No"/>
  </r>
  <r>
    <x v="16"/>
    <s v="Neysa Krish"/>
    <n v="35"/>
    <x v="0"/>
    <x v="1"/>
    <d v="2024-02-07T00:00:00"/>
    <d v="2025-01-28T00:00:00"/>
    <n v="1200"/>
    <n v="25"/>
    <x v="2"/>
    <m/>
    <n v="11"/>
    <n v="13200"/>
    <s v="No"/>
  </r>
  <r>
    <x v="17"/>
    <s v="Prerak Boase"/>
    <n v="56"/>
    <x v="1"/>
    <x v="2"/>
    <d v="2023-10-14T00:00:00"/>
    <d v="2024-12-23T00:00:00"/>
    <n v="2500"/>
    <n v="13"/>
    <x v="5"/>
    <m/>
    <n v="14"/>
    <n v="35000"/>
    <s v="No"/>
  </r>
  <r>
    <x v="18"/>
    <s v="Siya Master"/>
    <n v="27"/>
    <x v="1"/>
    <x v="0"/>
    <d v="2024-03-03T00:00:00"/>
    <d v="2025-01-07T00:00:00"/>
    <n v="800"/>
    <n v="26"/>
    <x v="3"/>
    <m/>
    <n v="10"/>
    <n v="8000"/>
    <s v="No"/>
  </r>
  <r>
    <x v="19"/>
    <s v="Madhup Biswas"/>
    <n v="28"/>
    <x v="0"/>
    <x v="2"/>
    <d v="2024-05-05T00:00:00"/>
    <d v="2024-11-12T00:00:00"/>
    <n v="2500"/>
    <n v="21"/>
    <x v="3"/>
    <s v="Tanya Bajwa"/>
    <n v="6"/>
    <n v="15000"/>
    <s v="yes"/>
  </r>
  <r>
    <x v="20"/>
    <s v="Indrans Ratti"/>
    <n v="57"/>
    <x v="1"/>
    <x v="3"/>
    <d v="2023-08-08T00:00:00"/>
    <d v="2025-01-17T00:00:00"/>
    <n v="1800"/>
    <n v="19"/>
    <x v="3"/>
    <m/>
    <n v="17"/>
    <n v="30600"/>
    <s v="No"/>
  </r>
  <r>
    <x v="21"/>
    <s v="Kimaya Balay"/>
    <n v="26"/>
    <x v="1"/>
    <x v="3"/>
    <d v="2024-01-29T00:00:00"/>
    <d v="2024-11-20T00:00:00"/>
    <n v="1800"/>
    <n v="5"/>
    <x v="0"/>
    <m/>
    <n v="9"/>
    <n v="16200"/>
    <s v="No"/>
  </r>
  <r>
    <x v="22"/>
    <s v="Eva Dass"/>
    <n v="48"/>
    <x v="0"/>
    <x v="3"/>
    <d v="2024-06-08T00:00:00"/>
    <d v="2024-06-12T00:00:00"/>
    <n v="1800"/>
    <n v="18"/>
    <x v="5"/>
    <m/>
    <n v="0"/>
    <n v="0"/>
    <s v="No"/>
  </r>
  <r>
    <x v="23"/>
    <s v="Pihu Wali"/>
    <n v="25"/>
    <x v="1"/>
    <x v="1"/>
    <d v="2024-05-27T00:00:00"/>
    <d v="2025-03-14T00:00:00"/>
    <n v="1200"/>
    <n v="6"/>
    <x v="0"/>
    <m/>
    <n v="9"/>
    <n v="10800"/>
    <s v="No"/>
  </r>
  <r>
    <x v="24"/>
    <s v="Tiya Rege"/>
    <n v="53"/>
    <x v="0"/>
    <x v="3"/>
    <d v="2023-12-26T00:00:00"/>
    <d v="2024-03-21T00:00:00"/>
    <n v="1800"/>
    <n v="17"/>
    <x v="3"/>
    <s v="Adira Brar"/>
    <n v="2"/>
    <n v="3600"/>
    <s v="yes"/>
  </r>
  <r>
    <x v="25"/>
    <s v="Aarav Sen"/>
    <n v="42"/>
    <x v="1"/>
    <x v="1"/>
    <d v="2025-02-14T00:00:00"/>
    <d v="2025-03-11T00:00:00"/>
    <n v="1200"/>
    <n v="3"/>
    <x v="5"/>
    <m/>
    <n v="0"/>
    <n v="0"/>
    <s v="No"/>
  </r>
  <r>
    <x v="26"/>
    <s v="Dishani Bera"/>
    <n v="24"/>
    <x v="0"/>
    <x v="2"/>
    <d v="2025-02-10T00:00:00"/>
    <d v="2025-03-10T00:00:00"/>
    <n v="2500"/>
    <n v="28"/>
    <x v="3"/>
    <m/>
    <n v="1"/>
    <n v="2500"/>
    <s v="No"/>
  </r>
  <r>
    <x v="27"/>
    <s v="Indrans Grover"/>
    <n v="53"/>
    <x v="0"/>
    <x v="1"/>
    <d v="2024-11-18T00:00:00"/>
    <d v="2024-12-19T00:00:00"/>
    <n v="1200"/>
    <n v="23"/>
    <x v="1"/>
    <m/>
    <n v="1"/>
    <n v="1200"/>
    <s v="No"/>
  </r>
  <r>
    <x v="28"/>
    <s v="Kismat Edwin"/>
    <n v="29"/>
    <x v="1"/>
    <x v="2"/>
    <d v="2024-04-19T00:00:00"/>
    <d v="2024-04-26T00:00:00"/>
    <n v="2500"/>
    <n v="8"/>
    <x v="2"/>
    <m/>
    <n v="0"/>
    <n v="0"/>
    <s v="No"/>
  </r>
  <r>
    <x v="29"/>
    <s v="Taran Vyas"/>
    <n v="31"/>
    <x v="1"/>
    <x v="2"/>
    <d v="2025-01-10T00:00:00"/>
    <d v="2025-03-29T00:00:00"/>
    <n v="2500"/>
    <n v="23"/>
    <x v="4"/>
    <s v="Nakul Balakrishnan"/>
    <n v="2"/>
    <n v="5000"/>
    <s v="yes"/>
  </r>
  <r>
    <x v="30"/>
    <s v="Jiya Baral"/>
    <n v="52"/>
    <x v="1"/>
    <x v="0"/>
    <d v="2023-06-11T00:00:00"/>
    <d v="2024-12-30T00:00:00"/>
    <n v="800"/>
    <n v="9"/>
    <x v="5"/>
    <s v="Darshit Sidhu"/>
    <n v="18"/>
    <n v="14400"/>
    <s v="yes"/>
  </r>
  <r>
    <x v="31"/>
    <s v="Gokul Sahni"/>
    <n v="20"/>
    <x v="0"/>
    <x v="1"/>
    <d v="2024-04-09T00:00:00"/>
    <d v="2024-11-08T00:00:00"/>
    <n v="1200"/>
    <n v="2"/>
    <x v="3"/>
    <m/>
    <n v="6"/>
    <n v="7200"/>
    <s v="No"/>
  </r>
  <r>
    <x v="32"/>
    <s v="Prerak Lalla"/>
    <n v="22"/>
    <x v="0"/>
    <x v="0"/>
    <d v="2025-02-11T00:00:00"/>
    <d v="2025-03-24T00:00:00"/>
    <n v="800"/>
    <n v="30"/>
    <x v="3"/>
    <m/>
    <n v="1"/>
    <n v="800"/>
    <s v="No"/>
  </r>
  <r>
    <x v="33"/>
    <s v="Hrishita Shroff"/>
    <n v="23"/>
    <x v="0"/>
    <x v="3"/>
    <d v="2024-10-23T00:00:00"/>
    <d v="2025-03-05T00:00:00"/>
    <n v="1800"/>
    <n v="23"/>
    <x v="1"/>
    <s v="Riya Dugal"/>
    <n v="4"/>
    <n v="7200"/>
    <s v="yes"/>
  </r>
  <r>
    <x v="34"/>
    <s v="Oorja Sachar"/>
    <n v="27"/>
    <x v="1"/>
    <x v="1"/>
    <d v="2024-01-21T00:00:00"/>
    <d v="2024-12-26T00:00:00"/>
    <n v="1200"/>
    <n v="27"/>
    <x v="1"/>
    <m/>
    <n v="11"/>
    <n v="13200"/>
    <s v="No"/>
  </r>
  <r>
    <x v="35"/>
    <m/>
    <m/>
    <x v="2"/>
    <x v="4"/>
    <m/>
    <m/>
    <m/>
    <m/>
    <x v="6"/>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s v="Bengaluru"/>
    <s v="Hiran Shan"/>
    <n v="6"/>
    <n v="4800"/>
    <s v="yes"/>
    <x v="0"/>
  </r>
  <r>
    <s v="M002"/>
    <s v="Parinaaz Shanker"/>
    <n v="27"/>
    <s v="Male"/>
    <s v="Basic"/>
    <d v="2025-02-26T00:00:00"/>
    <d v="2025-03-24T00:00:00"/>
    <n v="800"/>
    <n v="20"/>
    <s v="Pune"/>
    <s v="Kiara Kakar"/>
    <n v="0"/>
    <n v="0"/>
    <s v="yes"/>
    <x v="0"/>
  </r>
  <r>
    <s v="M003"/>
    <s v="Aniruddh Batra"/>
    <n v="24"/>
    <s v="Male"/>
    <s v="Standard"/>
    <d v="2023-09-22T00:00:00"/>
    <d v="2024-03-20T00:00:00"/>
    <n v="1200"/>
    <n v="18"/>
    <s v="Hyderabad"/>
    <s v="Jhanvi Chaudhary"/>
    <n v="5"/>
    <n v="6000"/>
    <s v="yes"/>
    <x v="1"/>
  </r>
  <r>
    <s v="M004"/>
    <s v="Madhup Kapur"/>
    <n v="31"/>
    <s v="Female"/>
    <s v="Standard"/>
    <d v="2024-07-06T00:00:00"/>
    <d v="2024-10-22T00:00:00"/>
    <n v="1200"/>
    <n v="16"/>
    <s v="Hyderabad"/>
    <s v="Tara Swaminathan"/>
    <n v="3"/>
    <n v="3600"/>
    <s v="yes"/>
    <x v="1"/>
  </r>
  <r>
    <s v="M005"/>
    <s v="Rasha Kakar"/>
    <n v="19"/>
    <s v="Male"/>
    <s v="Family"/>
    <d v="2023-12-26T00:00:00"/>
    <d v="2024-07-28T00:00:00"/>
    <n v="2500"/>
    <n v="12"/>
    <s v="Bengaluru"/>
    <s v="Madhav Singh"/>
    <n v="7"/>
    <n v="17500"/>
    <s v="yes"/>
    <x v="2"/>
  </r>
  <r>
    <s v="M006"/>
    <s v="Ehsaan Batra"/>
    <n v="40"/>
    <s v="Male"/>
    <s v="Basic"/>
    <d v="2024-01-26T00:00:00"/>
    <d v="2024-04-10T00:00:00"/>
    <n v="800"/>
    <n v="14"/>
    <s v="Mumbai"/>
    <s v="Shray Ramakrishnan"/>
    <n v="2"/>
    <n v="1600"/>
    <s v="yes"/>
    <x v="1"/>
  </r>
  <r>
    <s v="M007"/>
    <s v="Zara Bains"/>
    <n v="41"/>
    <s v="Female"/>
    <s v="Basic"/>
    <d v="2024-10-23T00:00:00"/>
    <d v="2025-01-20T00:00:00"/>
    <n v="800"/>
    <n v="25"/>
    <s v="Pune"/>
    <m/>
    <n v="2"/>
    <n v="1600"/>
    <s v="No"/>
    <x v="2"/>
  </r>
  <r>
    <s v="M008"/>
    <s v="Uthkarsh Baral"/>
    <n v="43"/>
    <s v="Male"/>
    <s v="Premium"/>
    <d v="2024-06-07T00:00:00"/>
    <d v="2024-09-28T00:00:00"/>
    <n v="1800"/>
    <n v="28"/>
    <s v="Kolkata"/>
    <m/>
    <n v="3"/>
    <n v="5400"/>
    <s v="No"/>
    <x v="2"/>
  </r>
  <r>
    <s v="M009"/>
    <s v="Kashvi Char"/>
    <n v="42"/>
    <s v="Male"/>
    <s v="Basic"/>
    <d v="2024-10-04T00:00:00"/>
    <d v="2024-10-17T00:00:00"/>
    <n v="800"/>
    <n v="3"/>
    <s v="Kolkata"/>
    <s v="Nitara Comar"/>
    <n v="0"/>
    <n v="0"/>
    <s v="yes"/>
    <x v="2"/>
  </r>
  <r>
    <s v="M010"/>
    <s v="Dhanush Varma"/>
    <n v="37"/>
    <s v="Male"/>
    <s v="Standard"/>
    <d v="2023-10-03T00:00:00"/>
    <d v="2023-12-20T00:00:00"/>
    <n v="1200"/>
    <n v="29"/>
    <s v="Mumbai"/>
    <s v="Ranbir Karan"/>
    <n v="2"/>
    <n v="2400"/>
    <s v="yes"/>
    <x v="2"/>
  </r>
  <r>
    <s v="M011"/>
    <s v="Ishaan Goyal"/>
    <n v="48"/>
    <s v="Female"/>
    <s v="Standard"/>
    <d v="2024-01-06T00:00:00"/>
    <d v="2024-06-16T00:00:00"/>
    <n v="1200"/>
    <n v="13"/>
    <s v="Bengaluru"/>
    <s v="Rati Sanghvi"/>
    <n v="5"/>
    <n v="6000"/>
    <s v="yes"/>
    <x v="2"/>
  </r>
  <r>
    <s v="M012"/>
    <s v="Mahika Ravi"/>
    <n v="36"/>
    <s v="Male"/>
    <s v="Standard"/>
    <d v="2023-08-16T00:00:00"/>
    <d v="2024-10-03T00:00:00"/>
    <n v="1200"/>
    <n v="19"/>
    <s v="Kolkata"/>
    <s v="Ishaan Kashyap"/>
    <n v="13"/>
    <n v="15600"/>
    <s v="yes"/>
    <x v="0"/>
  </r>
  <r>
    <s v="M013"/>
    <s v="Purab Reddy"/>
    <n v="48"/>
    <s v="Female"/>
    <s v="Premium"/>
    <d v="2024-09-21T00:00:00"/>
    <d v="2024-12-15T00:00:00"/>
    <n v="1800"/>
    <n v="22"/>
    <s v="Kolkata"/>
    <m/>
    <n v="2"/>
    <n v="3600"/>
    <s v="No"/>
    <x v="2"/>
  </r>
  <r>
    <s v="M014"/>
    <s v="Tiya Soni"/>
    <n v="39"/>
    <s v="Male"/>
    <s v="Standard"/>
    <d v="2023-05-19T00:00:00"/>
    <d v="2023-11-12T00:00:00"/>
    <n v="1200"/>
    <n v="28"/>
    <s v="Mumbai"/>
    <m/>
    <n v="5"/>
    <n v="6000"/>
    <s v="No"/>
    <x v="0"/>
  </r>
  <r>
    <s v="M015"/>
    <s v="Zara Dugar"/>
    <n v="44"/>
    <s v="Female"/>
    <s v="Basic"/>
    <d v="2024-02-11T00:00:00"/>
    <d v="2024-09-05T00:00:00"/>
    <n v="800"/>
    <n v="8"/>
    <s v="Hyderabad"/>
    <m/>
    <n v="6"/>
    <n v="4800"/>
    <s v="No"/>
    <x v="2"/>
  </r>
  <r>
    <s v="M016"/>
    <s v="Lakshit Mander"/>
    <n v="39"/>
    <s v="Male"/>
    <s v="Family"/>
    <d v="2025-02-14T00:00:00"/>
    <d v="2025-03-16T00:00:00"/>
    <n v="2500"/>
    <n v="14"/>
    <s v="Kolkata"/>
    <m/>
    <n v="1"/>
    <n v="2500"/>
    <s v="No"/>
    <x v="2"/>
  </r>
  <r>
    <s v="M017"/>
    <s v="Neysa Krish"/>
    <n v="35"/>
    <s v="Male"/>
    <s v="Standard"/>
    <d v="2024-02-07T00:00:00"/>
    <d v="2025-01-28T00:00:00"/>
    <n v="1200"/>
    <n v="25"/>
    <s v="Hyderabad"/>
    <m/>
    <n v="11"/>
    <n v="13200"/>
    <s v="No"/>
    <x v="2"/>
  </r>
  <r>
    <s v="M018"/>
    <s v="Prerak Boase"/>
    <n v="56"/>
    <s v="Female"/>
    <s v="Family"/>
    <d v="2023-10-14T00:00:00"/>
    <d v="2024-12-23T00:00:00"/>
    <n v="2500"/>
    <n v="13"/>
    <s v="Delhi"/>
    <m/>
    <n v="14"/>
    <n v="35000"/>
    <s v="No"/>
    <x v="2"/>
  </r>
  <r>
    <s v="M019"/>
    <s v="Siya Master"/>
    <n v="27"/>
    <s v="Female"/>
    <s v="Basic"/>
    <d v="2024-03-03T00:00:00"/>
    <d v="2025-01-07T00:00:00"/>
    <n v="800"/>
    <n v="26"/>
    <s v="Mumbai"/>
    <m/>
    <n v="10"/>
    <n v="8000"/>
    <s v="No"/>
    <x v="0"/>
  </r>
  <r>
    <s v="M020"/>
    <s v="Madhup Biswas"/>
    <n v="28"/>
    <s v="Male"/>
    <s v="Family"/>
    <d v="2024-05-05T00:00:00"/>
    <d v="2024-11-12T00:00:00"/>
    <n v="2500"/>
    <n v="21"/>
    <s v="Mumbai"/>
    <s v="Tanya Bajwa"/>
    <n v="6"/>
    <n v="15000"/>
    <s v="yes"/>
    <x v="1"/>
  </r>
  <r>
    <s v="M021"/>
    <s v="Indrans Ratti"/>
    <n v="57"/>
    <s v="Female"/>
    <s v="Premium"/>
    <d v="2023-08-08T00:00:00"/>
    <d v="2025-01-17T00:00:00"/>
    <n v="1800"/>
    <n v="19"/>
    <s v="Mumbai"/>
    <m/>
    <n v="17"/>
    <n v="30600"/>
    <s v="No"/>
    <x v="1"/>
  </r>
  <r>
    <s v="M022"/>
    <s v="Kimaya Balay"/>
    <n v="26"/>
    <s v="Female"/>
    <s v="Premium"/>
    <d v="2024-01-29T00:00:00"/>
    <d v="2024-11-20T00:00:00"/>
    <n v="1800"/>
    <n v="5"/>
    <s v="Bengaluru"/>
    <m/>
    <n v="9"/>
    <n v="16200"/>
    <s v="No"/>
    <x v="0"/>
  </r>
  <r>
    <s v="M023"/>
    <s v="Eva Dass"/>
    <n v="48"/>
    <s v="Male"/>
    <s v="Premium"/>
    <d v="2024-06-08T00:00:00"/>
    <d v="2024-06-12T00:00:00"/>
    <n v="1800"/>
    <n v="18"/>
    <s v="Delhi"/>
    <m/>
    <n v="0"/>
    <n v="0"/>
    <s v="No"/>
    <x v="1"/>
  </r>
  <r>
    <s v="M024"/>
    <s v="Pihu Wali"/>
    <n v="25"/>
    <s v="Female"/>
    <s v="Standard"/>
    <d v="2024-05-27T00:00:00"/>
    <d v="2025-03-14T00:00:00"/>
    <n v="1200"/>
    <n v="6"/>
    <s v="Bengaluru"/>
    <m/>
    <n v="9"/>
    <n v="10800"/>
    <s v="No"/>
    <x v="0"/>
  </r>
  <r>
    <s v="M025"/>
    <s v="Tiya Rege"/>
    <n v="53"/>
    <s v="Male"/>
    <s v="Premium"/>
    <d v="2023-12-26T00:00:00"/>
    <d v="2024-03-21T00:00:00"/>
    <n v="1800"/>
    <n v="17"/>
    <s v="Mumbai"/>
    <s v="Adira Brar"/>
    <n v="2"/>
    <n v="3600"/>
    <s v="yes"/>
    <x v="1"/>
  </r>
  <r>
    <s v="M026"/>
    <s v="Aarav Sen"/>
    <n v="42"/>
    <s v="Female"/>
    <s v="Standard"/>
    <d v="2025-02-14T00:00:00"/>
    <d v="2025-03-11T00:00:00"/>
    <n v="1200"/>
    <n v="3"/>
    <s v="Delhi"/>
    <m/>
    <n v="0"/>
    <n v="0"/>
    <s v="No"/>
    <x v="0"/>
  </r>
  <r>
    <s v="M027"/>
    <s v="Dishani Bera"/>
    <n v="24"/>
    <s v="Male"/>
    <s v="Family"/>
    <d v="2025-02-10T00:00:00"/>
    <d v="2025-03-10T00:00:00"/>
    <n v="2500"/>
    <n v="28"/>
    <s v="Mumbai"/>
    <m/>
    <n v="1"/>
    <n v="2500"/>
    <s v="No"/>
    <x v="2"/>
  </r>
  <r>
    <s v="M028"/>
    <s v="Indrans Grover"/>
    <n v="53"/>
    <s v="Male"/>
    <s v="Standard"/>
    <d v="2024-11-18T00:00:00"/>
    <d v="2024-12-19T00:00:00"/>
    <n v="1200"/>
    <n v="23"/>
    <s v="Pune"/>
    <m/>
    <n v="1"/>
    <n v="1200"/>
    <s v="No"/>
    <x v="1"/>
  </r>
  <r>
    <s v="M029"/>
    <s v="Kismat Edwin"/>
    <n v="29"/>
    <s v="Female"/>
    <s v="Family"/>
    <d v="2024-04-19T00:00:00"/>
    <d v="2024-04-26T00:00:00"/>
    <n v="2500"/>
    <n v="8"/>
    <s v="Hyderabad"/>
    <m/>
    <n v="0"/>
    <n v="0"/>
    <s v="No"/>
    <x v="0"/>
  </r>
  <r>
    <s v="M030"/>
    <s v="Taran Vyas"/>
    <n v="31"/>
    <s v="Female"/>
    <s v="Family"/>
    <d v="2025-01-10T00:00:00"/>
    <d v="2025-03-29T00:00:00"/>
    <n v="2500"/>
    <n v="23"/>
    <s v="Kolkata"/>
    <s v="Nakul Balakrishnan"/>
    <n v="2"/>
    <n v="5000"/>
    <s v="yes"/>
    <x v="1"/>
  </r>
  <r>
    <s v="M031"/>
    <s v="Jiya Baral"/>
    <n v="52"/>
    <s v="Female"/>
    <s v="Basic"/>
    <d v="2023-06-11T00:00:00"/>
    <d v="2024-12-30T00:00:00"/>
    <n v="800"/>
    <n v="9"/>
    <s v="Delhi"/>
    <s v="Darshit Sidhu"/>
    <n v="18"/>
    <n v="14400"/>
    <s v="yes"/>
    <x v="2"/>
  </r>
  <r>
    <s v="M032"/>
    <s v="Gokul Sahni"/>
    <n v="20"/>
    <s v="Male"/>
    <s v="Standard"/>
    <d v="2024-04-09T00:00:00"/>
    <d v="2024-11-08T00:00:00"/>
    <n v="1200"/>
    <n v="2"/>
    <s v="Mumbai"/>
    <m/>
    <n v="6"/>
    <n v="7200"/>
    <s v="No"/>
    <x v="0"/>
  </r>
  <r>
    <s v="M033"/>
    <s v="Prerak Lalla"/>
    <n v="22"/>
    <s v="Male"/>
    <s v="Basic"/>
    <d v="2025-02-11T00:00:00"/>
    <d v="2025-03-24T00:00:00"/>
    <n v="800"/>
    <n v="30"/>
    <s v="Mumbai"/>
    <m/>
    <n v="1"/>
    <n v="800"/>
    <s v="No"/>
    <x v="1"/>
  </r>
  <r>
    <s v="M034"/>
    <s v="Hrishita Shroff"/>
    <n v="23"/>
    <s v="Male"/>
    <s v="Premium"/>
    <d v="2024-10-23T00:00:00"/>
    <d v="2025-03-05T00:00:00"/>
    <n v="1800"/>
    <n v="23"/>
    <s v="Pune"/>
    <s v="Riya Dugal"/>
    <n v="4"/>
    <n v="7200"/>
    <s v="yes"/>
    <x v="1"/>
  </r>
  <r>
    <s v="M035"/>
    <s v="Oorja Sachar"/>
    <n v="27"/>
    <s v="Female"/>
    <s v="Standard"/>
    <d v="2024-01-21T00:00:00"/>
    <d v="2024-12-26T00:00:00"/>
    <n v="1200"/>
    <n v="27"/>
    <s v="Pune"/>
    <m/>
    <n v="11"/>
    <n v="13200"/>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5203D-F1E7-420D-A473-EF562420C2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ffered">
  <location ref="N3:O6" firstHeaderRow="1" firstDataRow="1" firstDataCol="1"/>
  <pivotFields count="12">
    <pivotField showAll="0"/>
    <pivotField showAll="0"/>
    <pivotField showAll="0"/>
    <pivotField showAll="0"/>
    <pivotField showAll="0"/>
    <pivotField showAll="0"/>
    <pivotField showAll="0"/>
    <pivotField dataField="1" showAll="0"/>
    <pivotField showAll="0"/>
    <pivotField showAll="0"/>
    <pivotField showAll="0"/>
    <pivotField axis="axisRow" showAll="0">
      <items count="4">
        <item x="1"/>
        <item x="0"/>
        <item h="1" x="2"/>
        <item t="default"/>
      </items>
    </pivotField>
  </pivotFields>
  <rowFields count="1">
    <field x="11"/>
  </rowFields>
  <rowItems count="3">
    <i>
      <x/>
    </i>
    <i>
      <x v="1"/>
    </i>
    <i t="grand">
      <x/>
    </i>
  </rowItems>
  <colItems count="1">
    <i/>
  </colItems>
  <dataFields count="1">
    <dataField name="Average of Monthly_Fee" fld="7" subtotal="average" baseField="11"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D135E-44D1-4293-854B-3766C2670C9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mber ship Type">
  <location ref="D38:E44" firstHeaderRow="1" firstDataRow="1" firstDataCol="1"/>
  <pivotFields count="13">
    <pivotField showAll="0"/>
    <pivotField showAll="0"/>
    <pivotField showAll="0"/>
    <pivotField showAll="0"/>
    <pivotField axis="axisRow" showAll="0">
      <items count="6">
        <item x="0"/>
        <item x="2"/>
        <item x="3"/>
        <item x="1"/>
        <item x="4"/>
        <item t="default"/>
      </items>
    </pivotField>
    <pivotField showAll="0"/>
    <pivotField showAll="0"/>
    <pivotField showAll="0"/>
    <pivotField showAll="0"/>
    <pivotField showAll="0"/>
    <pivotField showAll="0"/>
    <pivotField showAll="0"/>
    <pivotField dataField="1" showAll="0"/>
  </pivotFields>
  <rowFields count="1">
    <field x="4"/>
  </rowFields>
  <rowItems count="6">
    <i>
      <x/>
    </i>
    <i>
      <x v="1"/>
    </i>
    <i>
      <x v="2"/>
    </i>
    <i>
      <x v="3"/>
    </i>
    <i>
      <x v="4"/>
    </i>
    <i t="grand">
      <x/>
    </i>
  </rowItems>
  <colItems count="1">
    <i/>
  </colItems>
  <dataFields count="1">
    <dataField name="Sum of Total_Revenue" fld="12" baseField="0" baseItem="0"/>
  </dataFields>
  <formats count="1">
    <format dxfId="63">
      <pivotArea dataOnly="0" fieldPosition="0">
        <references count="1">
          <reference field="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BF62D-689C-41A1-A8B8-F4475534758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60" firstHeaderRow="0" firstDataRow="1" firstDataCol="1"/>
  <pivotFields count="16">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items count="16">
        <item x="1"/>
        <item x="7"/>
        <item x="5"/>
        <item x="3"/>
        <item x="14"/>
        <item x="2"/>
        <item x="0"/>
        <item x="4"/>
        <item x="12"/>
        <item x="10"/>
        <item x="8"/>
        <item x="6"/>
        <item x="9"/>
        <item x="11"/>
        <item x="13"/>
        <item t="default"/>
      </items>
    </pivotField>
    <pivotField dataField="1" showAll="0"/>
    <pivotField axis="axisRow" showAll="0">
      <items count="3">
        <item x="1"/>
        <item x="0"/>
        <item t="default"/>
      </items>
    </pivotField>
    <pivotField dragToRow="0" dragToCol="0" dragToPage="0" showAll="0" defaultSubtotal="0"/>
    <pivotField dataField="1" dragToRow="0" dragToCol="0" dragToPage="0" showAll="0" defaultSubtotal="0"/>
  </pivotFields>
  <rowFields count="3">
    <field x="4"/>
    <field x="9"/>
    <field x="13"/>
  </rowFields>
  <rowItems count="57">
    <i>
      <x/>
    </i>
    <i r="1">
      <x/>
    </i>
    <i r="2">
      <x v="1"/>
    </i>
    <i r="1">
      <x v="1"/>
    </i>
    <i r="2">
      <x v="1"/>
    </i>
    <i r="1">
      <x v="2"/>
    </i>
    <i r="2">
      <x/>
    </i>
    <i r="1">
      <x v="3"/>
    </i>
    <i r="2">
      <x v="1"/>
    </i>
    <i r="1">
      <x v="4"/>
    </i>
    <i r="2">
      <x/>
    </i>
    <i r="2">
      <x v="1"/>
    </i>
    <i r="1">
      <x v="5"/>
    </i>
    <i r="2">
      <x/>
    </i>
    <i r="2">
      <x v="1"/>
    </i>
    <i>
      <x v="1"/>
    </i>
    <i r="1">
      <x/>
    </i>
    <i r="2">
      <x v="1"/>
    </i>
    <i r="1">
      <x v="1"/>
    </i>
    <i r="2">
      <x/>
    </i>
    <i r="1">
      <x v="2"/>
    </i>
    <i r="2">
      <x/>
    </i>
    <i r="1">
      <x v="3"/>
    </i>
    <i r="2">
      <x/>
    </i>
    <i r="2">
      <x v="1"/>
    </i>
    <i r="1">
      <x v="4"/>
    </i>
    <i r="2">
      <x/>
    </i>
    <i r="2">
      <x v="1"/>
    </i>
    <i>
      <x v="2"/>
    </i>
    <i r="1">
      <x/>
    </i>
    <i r="2">
      <x/>
    </i>
    <i r="1">
      <x v="1"/>
    </i>
    <i r="2">
      <x/>
    </i>
    <i r="1">
      <x v="3"/>
    </i>
    <i r="2">
      <x/>
    </i>
    <i r="1">
      <x v="4"/>
    </i>
    <i r="2">
      <x/>
    </i>
    <i r="2">
      <x v="1"/>
    </i>
    <i r="1">
      <x v="5"/>
    </i>
    <i r="2">
      <x v="1"/>
    </i>
    <i>
      <x v="3"/>
    </i>
    <i r="1">
      <x/>
    </i>
    <i r="2">
      <x/>
    </i>
    <i r="2">
      <x v="1"/>
    </i>
    <i r="1">
      <x v="1"/>
    </i>
    <i r="2">
      <x/>
    </i>
    <i r="1">
      <x v="2"/>
    </i>
    <i r="2">
      <x/>
    </i>
    <i r="2">
      <x v="1"/>
    </i>
    <i r="1">
      <x v="3"/>
    </i>
    <i r="2">
      <x v="1"/>
    </i>
    <i r="1">
      <x v="4"/>
    </i>
    <i r="2">
      <x/>
    </i>
    <i r="2">
      <x v="1"/>
    </i>
    <i r="1">
      <x v="5"/>
    </i>
    <i r="2">
      <x/>
    </i>
    <i t="grand">
      <x/>
    </i>
  </rowItems>
  <colFields count="1">
    <field x="-2"/>
  </colFields>
  <colItems count="2">
    <i>
      <x/>
    </i>
    <i i="1">
      <x v="1"/>
    </i>
  </colItems>
  <dataFields count="2">
    <dataField name="Sum of Total_Revenue" fld="12" baseField="0" baseItem="0"/>
    <dataField name="Avg_revenue_Per_member" fld="15" subtotal="average" baseField="4"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DF2AEE-D528-4E7A-8E1C-1520476330DA}"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7" firstHeaderRow="0" firstDataRow="1" firstDataCol="1"/>
  <pivotFields count="15">
    <pivotField showAll="0"/>
    <pivotField showAll="0"/>
    <pivotField dataField="1" showAll="0"/>
    <pivotField showAll="0"/>
    <pivotField showAll="0"/>
    <pivotField numFmtId="164" showAll="0"/>
    <pivotField numFmtId="164" showAll="0"/>
    <pivotField showAll="0"/>
    <pivotField showAll="0"/>
    <pivotField showAll="0"/>
    <pivotField showAll="0"/>
    <pivotField showAll="0"/>
    <pivotField dataField="1" showAll="0"/>
    <pivotField showAll="0"/>
    <pivotField axis="axisRow" showAll="0">
      <items count="4">
        <item x="2"/>
        <item x="0"/>
        <item x="1"/>
        <item t="default"/>
      </items>
    </pivotField>
  </pivotFields>
  <rowFields count="1">
    <field x="14"/>
  </rowFields>
  <rowItems count="4">
    <i>
      <x/>
    </i>
    <i>
      <x v="1"/>
    </i>
    <i>
      <x v="2"/>
    </i>
    <i t="grand">
      <x/>
    </i>
  </rowItems>
  <colFields count="1">
    <field x="-2"/>
  </colFields>
  <colItems count="2">
    <i>
      <x/>
    </i>
    <i i="1">
      <x v="1"/>
    </i>
  </colItems>
  <dataFields count="2">
    <dataField name="Count of Age" fld="2" subtotal="count" baseField="14" baseItem="0"/>
    <dataField name="Sum of Total_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F14471-DA8D-4F22-9239-4800AE0C64F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14">
    <pivotField dataField="1"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axis="axisRow" showAll="0">
      <items count="4">
        <item x="1"/>
        <item x="0"/>
        <item h="1" sd="0" x="2"/>
        <item t="default"/>
      </items>
    </pivotField>
    <pivotField showAll="0"/>
    <pivotField showAll="0"/>
    <pivotField showAll="0"/>
    <pivotField showAll="0"/>
    <pivotField showAll="0"/>
    <pivotField axis="axisRow" showAll="0">
      <items count="8">
        <item x="0"/>
        <item x="5"/>
        <item x="2"/>
        <item x="4"/>
        <item x="3"/>
        <item x="1"/>
        <item x="6"/>
        <item t="default"/>
      </items>
    </pivotField>
    <pivotField showAll="0"/>
    <pivotField showAll="0"/>
    <pivotField showAll="0"/>
    <pivotField showAll="0"/>
  </pivotFields>
  <rowFields count="2">
    <field x="3"/>
    <field x="9"/>
  </rowFields>
  <rowItems count="15">
    <i>
      <x/>
    </i>
    <i r="1">
      <x/>
    </i>
    <i r="1">
      <x v="1"/>
    </i>
    <i r="1">
      <x v="2"/>
    </i>
    <i r="1">
      <x v="3"/>
    </i>
    <i r="1">
      <x v="4"/>
    </i>
    <i r="1">
      <x v="5"/>
    </i>
    <i>
      <x v="1"/>
    </i>
    <i r="1">
      <x/>
    </i>
    <i r="1">
      <x v="1"/>
    </i>
    <i r="1">
      <x v="2"/>
    </i>
    <i r="1">
      <x v="3"/>
    </i>
    <i r="1">
      <x v="4"/>
    </i>
    <i r="1">
      <x v="5"/>
    </i>
    <i t="grand">
      <x/>
    </i>
  </rowItems>
  <colItems count="1">
    <i/>
  </colItems>
  <dataFields count="1">
    <dataField name="Count of Memb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BAF0B405-62EB-4B4E-BE07-EE09903D0AD8}" sourceName="Membership_Type">
  <pivotTables>
    <pivotTable tabId="9" name="PivotTable2"/>
  </pivotTables>
  <data>
    <tabular pivotCacheId="169339838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EA2EA8D-A4F0-4F51-8E2C-CFA88BE913C1}" sourceName="City">
  <pivotTables>
    <pivotTable tabId="9" name="PivotTable2"/>
  </pivotTables>
  <data>
    <tabular pivotCacheId="1693398386">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Duration_Months" xr10:uid="{E9A561C4-018B-4892-9D8C-0F32EACDBF94}" sourceName="Membership_Duration_Months">
  <pivotTables>
    <pivotTable tabId="9" name="PivotTable2"/>
  </pivotTables>
  <data>
    <tabular pivotCacheId="1693398386">
      <items count="15">
        <i x="1" s="1"/>
        <i x="7" s="1"/>
        <i x="5" s="1"/>
        <i x="3" s="1"/>
        <i x="14" s="1"/>
        <i x="2" s="1"/>
        <i x="0" s="1"/>
        <i x="4" s="1"/>
        <i x="12" s="1"/>
        <i x="10" s="1"/>
        <i x="8" s="1"/>
        <i x="6" s="1"/>
        <i x="9" s="1"/>
        <i x="11"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fered" xr10:uid="{95CC247B-18A0-408B-88F6-34112DDE8530}" sourceName="reffered">
  <pivotTables>
    <pivotTable tabId="9" name="PivotTable2"/>
  </pivotTables>
  <data>
    <tabular pivotCacheId="16933983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1D839433-A9F1-4566-903B-4EC5CDF172A1}" cache="Slicer_Membership_Type" caption="Membership_Type" rowHeight="234950"/>
  <slicer name="City" xr10:uid="{E18330F3-813F-4183-AB14-F9120D203A1D}" cache="Slicer_City" caption="City" rowHeight="234950"/>
  <slicer name="Membership_Duration_Months" xr10:uid="{1137C3AC-C211-4B3B-9305-8A588A66C31A}" cache="Slicer_Membership_Duration_Months" caption="Membership_Duration_Months" rowHeight="234950"/>
  <slicer name="reffered" xr10:uid="{8376F33C-0331-47A9-B1AD-DD73741230FE}" cache="Slicer_reffered" caption="reffer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902B0-269C-434E-93DD-FBAB3E329FAA}" name="Table1" displayName="Table1" ref="A1:K36" totalsRowShown="0" headerRowDxfId="104" dataDxfId="103">
  <autoFilter ref="A1:K36" xr:uid="{168902B0-269C-434E-93DD-FBAB3E329FAA}"/>
  <tableColumns count="11">
    <tableColumn id="1" xr3:uid="{5C2A2BCE-E918-4953-BCD6-EFE073989255}" name="Member_ID" dataDxfId="102"/>
    <tableColumn id="2" xr3:uid="{7BD402DF-E8F5-4E29-A56A-8053540B80EA}" name="Full_Name" dataDxfId="101"/>
    <tableColumn id="3" xr3:uid="{78B39D55-4AFD-40E4-9397-7719D5B6CCF5}" name="Age" dataDxfId="100"/>
    <tableColumn id="4" xr3:uid="{FB76E872-51D7-4A51-9A72-774C883DFCBE}" name="Gender" dataDxfId="99"/>
    <tableColumn id="5" xr3:uid="{A971E4C1-980B-4783-93AB-4D833C4684B4}" name="Membership_Type" dataDxfId="98"/>
    <tableColumn id="6" xr3:uid="{8E0E547F-DEC8-4397-8292-E4CE46686781}" name="Start_Date" dataDxfId="97"/>
    <tableColumn id="7" xr3:uid="{203CA2F0-4D67-44D9-B323-304D1B454F23}" name="End_Date" dataDxfId="96"/>
    <tableColumn id="8" xr3:uid="{D4F35897-30AA-4082-97C8-38FD9671BFDB}" name="Monthly_Fee" dataDxfId="95"/>
    <tableColumn id="9" xr3:uid="{D70B0779-75D9-43C0-A3D7-5741ACDBECFE}" name="Attendance" dataDxfId="94"/>
    <tableColumn id="10" xr3:uid="{41BCFE4C-1EDB-42C6-B823-B2AFABC464C0}" name="City" dataDxfId="93"/>
    <tableColumn id="11" xr3:uid="{1B6A6664-FDC8-4BDE-977E-3BEEF9A7C353}" name="Referred_By" dataDxfId="9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FEE224-9072-4F10-B931-BACDF571BD91}" name="Table13" displayName="Table13" ref="A1:L36" totalsRowShown="0" headerRowDxfId="91" dataDxfId="90">
  <autoFilter ref="A1:L36" xr:uid="{18FEE224-9072-4F10-B931-BACDF571BD91}"/>
  <tableColumns count="12">
    <tableColumn id="1" xr3:uid="{E92132B9-074B-4352-BAD2-DBCFBE4F99E7}" name="Member_ID" dataDxfId="89"/>
    <tableColumn id="2" xr3:uid="{3FCB2AE8-D4F7-4F85-9C6F-3BC189F593E9}" name="Full_Name" dataDxfId="88"/>
    <tableColumn id="3" xr3:uid="{DDB7399E-46B9-4193-9D40-666B238340DC}" name="Age" dataDxfId="87"/>
    <tableColumn id="4" xr3:uid="{4EAF2060-F2CB-4908-B098-6F0D2C90D7C5}" name="Gender" dataDxfId="86"/>
    <tableColumn id="5" xr3:uid="{FD2B7872-FAB6-4E88-81B0-E40980E9EC49}" name="Membership_Type" dataDxfId="85"/>
    <tableColumn id="6" xr3:uid="{EED59856-5C07-4810-ACA5-E147002AF6E3}" name="Start_Date" dataDxfId="84"/>
    <tableColumn id="7" xr3:uid="{24DD4CCD-83CF-47A2-8F62-5D64E3EBE8FA}" name="End_Date" dataDxfId="83"/>
    <tableColumn id="8" xr3:uid="{917BFC3D-3474-459F-8DA3-1FB55FBB013F}" name="Monthly_Fee" dataDxfId="82"/>
    <tableColumn id="9" xr3:uid="{909D2DF1-D2C6-4107-9D3C-53F6312EC05D}" name="Attendance" dataDxfId="81"/>
    <tableColumn id="10" xr3:uid="{34A03F43-9701-4166-8FCB-55520B88BB86}" name="City" dataDxfId="80"/>
    <tableColumn id="11" xr3:uid="{4422C3DF-65B2-407C-B33B-D7B2056D6534}" name="Referred_By" dataDxfId="79"/>
    <tableColumn id="12" xr3:uid="{5FF4C510-B580-4AD5-AF58-5EEAC28E8843}" name="Membership_Duration_Months" dataDxfId="78">
      <calculatedColumnFormula>DATEDIF(Table13[[#This Row],[Start_Date]],Table13[[#This Row],[End_Date]],"m")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0488F3-C16C-403B-A35F-AED974617D88}" name="Table14" displayName="Table14" ref="A1:L36" totalsRowShown="0" headerRowDxfId="77" dataDxfId="76">
  <autoFilter ref="A1:L36" xr:uid="{330488F3-C16C-403B-A35F-AED974617D88}"/>
  <tableColumns count="12">
    <tableColumn id="1" xr3:uid="{C9356B61-6880-4FE1-8F4B-11157E6EA088}" name="Member_ID" dataDxfId="75"/>
    <tableColumn id="2" xr3:uid="{60EA2DAA-BB95-4259-B471-25399D3DA980}" name="Full_Name" dataDxfId="74"/>
    <tableColumn id="3" xr3:uid="{05EC947D-59E2-45B5-83BA-937B98ABF81E}" name="Age" dataDxfId="73"/>
    <tableColumn id="4" xr3:uid="{080ED3DE-51C3-4D3A-AEFE-17308F323D39}" name="Gender" dataDxfId="72"/>
    <tableColumn id="5" xr3:uid="{47D5B08F-A70E-46F7-A2AD-F6A84F730CD3}" name="Membership_Type" dataDxfId="71"/>
    <tableColumn id="6" xr3:uid="{BC8767DE-BED5-4009-85EE-14CCDAC5372C}" name="Start_Date" dataDxfId="70"/>
    <tableColumn id="7" xr3:uid="{FEFBB114-08C0-434B-B1F2-4873C0CB75DB}" name="End_Date" dataDxfId="69"/>
    <tableColumn id="8" xr3:uid="{112FA614-6E1C-4FD9-99A8-DD77C051088C}" name="Monthly_Fee" dataDxfId="68"/>
    <tableColumn id="9" xr3:uid="{CE8675D9-328D-4F8C-9530-8D9800203EE8}" name="Attendance" dataDxfId="67"/>
    <tableColumn id="10" xr3:uid="{9A2A565F-4BE7-4523-AC43-2436BF690A87}" name="City" dataDxfId="66"/>
    <tableColumn id="11" xr3:uid="{FF78BEF5-FE1F-4CFE-9E91-1F4F9D887E84}" name="Referred_By" dataDxfId="65"/>
    <tableColumn id="12" xr3:uid="{D1B46519-AB76-45CE-B76F-1BFFC116ED9E}" name="Reffered" dataDxfId="64">
      <calculatedColumnFormula>IF(ISBLANK(Table14[[#This Row],[Referred_By]]), "No", "Yes")</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E99256-0351-471E-B89D-CA15A1A13C4F}" name="Table15" displayName="Table15" ref="A1:M36" totalsRowShown="0" headerRowDxfId="62" dataDxfId="61">
  <autoFilter ref="A1:M36" xr:uid="{76E99256-0351-471E-B89D-CA15A1A13C4F}"/>
  <tableColumns count="13">
    <tableColumn id="1" xr3:uid="{76AF63F8-BE21-4099-9977-46637323A244}" name="Member_ID" dataDxfId="60"/>
    <tableColumn id="2" xr3:uid="{1E8F8790-D560-4B04-A3B1-3D5FE6DC1099}" name="Full_Name" dataDxfId="59"/>
    <tableColumn id="3" xr3:uid="{5DD903ED-C33F-40B9-AB1F-ABFC9618FFC0}" name="Age" dataDxfId="58"/>
    <tableColumn id="4" xr3:uid="{2548F37E-A0FF-4FBA-B7B4-15EC1F21DE42}" name="Gender" dataDxfId="57"/>
    <tableColumn id="5" xr3:uid="{37710E59-AA76-412C-8DBF-F33A7224BDFC}" name="Membership_Type" dataDxfId="56"/>
    <tableColumn id="6" xr3:uid="{F0EEF336-1958-4C42-833E-0CF04A509C04}" name="Start_Date" dataDxfId="55"/>
    <tableColumn id="7" xr3:uid="{7A2214C3-2E12-4182-8761-EBC8516FD555}" name="End_Date" dataDxfId="54"/>
    <tableColumn id="8" xr3:uid="{69F42329-4C1E-4A63-81DD-54DAB7D29123}" name="Monthly_Fee" dataDxfId="53"/>
    <tableColumn id="9" xr3:uid="{A812F178-0358-479B-98E7-E49E981B08AA}" name="Attendance" dataDxfId="52"/>
    <tableColumn id="10" xr3:uid="{972ED7F8-3966-4EC5-90F4-C99686575718}" name="City" dataDxfId="51"/>
    <tableColumn id="11" xr3:uid="{0B066666-0249-4F4B-9CBF-815E9F852F5D}" name="Referred_By" dataDxfId="50"/>
    <tableColumn id="13" xr3:uid="{3A36CB78-974A-4352-AEE1-EAE026728D16}" name="Membership_Duration_Months" dataDxfId="49">
      <calculatedColumnFormula>DATEDIF(Table13[[#This Row],[Start_Date]],Table13[[#This Row],[End_Date]],"m")</calculatedColumnFormula>
    </tableColumn>
    <tableColumn id="12" xr3:uid="{7F987468-3A10-4940-880C-1CDC774D4ED3}" name="Total_Revenue" dataDxfId="48">
      <calculatedColumnFormula>Table15[[#This Row],[Monthly_Fee]]*Table15[[#This Row],[Membership_Duration_Months]]</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C49C1D-6C94-4E48-A884-311F10F34E32}" name="Table157" displayName="Table157" ref="A1:M36" totalsRowShown="0" headerRowDxfId="47" dataDxfId="46">
  <autoFilter ref="A1:M36" xr:uid="{D5C49C1D-6C94-4E48-A884-311F10F34E32}"/>
  <tableColumns count="13">
    <tableColumn id="1" xr3:uid="{E3F3B90F-A1ED-4A1E-A540-CF30C1CFECF6}" name="Member_ID" dataDxfId="45"/>
    <tableColumn id="2" xr3:uid="{9080EF07-5D11-4DF7-9FD5-22645BAB4122}" name="Full_Name" dataDxfId="44"/>
    <tableColumn id="3" xr3:uid="{F829B3E0-A580-4A34-9E6D-00BCF1FAC479}" name="Age" dataDxfId="43"/>
    <tableColumn id="4" xr3:uid="{DE7F55E1-76B0-43C7-96D9-4D02C72459B3}" name="Gender" dataDxfId="42"/>
    <tableColumn id="5" xr3:uid="{F35630C4-07FE-4896-A330-2B24318FE333}" name="Membership_Type" dataDxfId="41"/>
    <tableColumn id="6" xr3:uid="{812C4E1B-0878-46BC-AF3F-F335777D8C8F}" name="Start_Date" dataDxfId="40"/>
    <tableColumn id="7" xr3:uid="{31C41390-FAA1-4534-97EC-F652C7C9F361}" name="End_Date" dataDxfId="39"/>
    <tableColumn id="8" xr3:uid="{27F2E494-695E-4A00-88AE-3A566CCA0BDB}" name="Monthly_Fee" dataDxfId="38"/>
    <tableColumn id="9" xr3:uid="{DF49D5E3-D8F6-45D3-99B9-31CB02A4FF99}" name="Attendance" dataDxfId="37"/>
    <tableColumn id="10" xr3:uid="{B59147D8-582A-412B-B1F5-44D200E678A3}" name="City" dataDxfId="36"/>
    <tableColumn id="11" xr3:uid="{34B034BE-4073-4449-9FA5-ECEF55D02541}" name="Referred_By" dataDxfId="35"/>
    <tableColumn id="13" xr3:uid="{8F5CC3B2-460D-45E6-B932-F620277D1F70}" name="Membership_Duration_Months" dataDxfId="34"/>
    <tableColumn id="12" xr3:uid="{31115CC4-408B-434B-9360-F527277FFC97}" name="Low Engagement Member " dataDxfId="33">
      <calculatedColumnFormula>AND(Table157[[#This Row],[Attendance]]&lt;8, Table157[[#This Row],[Membership_Duration_Months]]&gt;8)</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68B30D-B7FA-4D51-9362-56D778F0D546}" name="Table156" displayName="Table156" ref="A1:N36" totalsRowShown="0" headerRowDxfId="32" dataDxfId="31">
  <autoFilter ref="A1:N36" xr:uid="{9468B30D-B7FA-4D51-9362-56D778F0D546}"/>
  <tableColumns count="14">
    <tableColumn id="1" xr3:uid="{065570ED-AAD3-48AE-85A2-46D294843981}" name="Member_ID" dataDxfId="30"/>
    <tableColumn id="2" xr3:uid="{9B5FD13A-D79C-472E-8E33-45554D221539}" name="Full_Name" dataDxfId="29"/>
    <tableColumn id="3" xr3:uid="{93F3CAFF-024F-4F25-8B65-A89EE7BF47C6}" name="Age" dataDxfId="28"/>
    <tableColumn id="4" xr3:uid="{9D57BC54-F699-4560-938B-336E57144DBF}" name="Gender" dataDxfId="27"/>
    <tableColumn id="5" xr3:uid="{6E51438A-06CD-4762-B87B-264C0D2CFDF9}" name="Membership_Type" dataDxfId="26"/>
    <tableColumn id="6" xr3:uid="{D2658DD0-0B07-4320-8122-245647D0F635}" name="Start_Date" dataDxfId="25"/>
    <tableColumn id="7" xr3:uid="{C959653D-8E28-4400-AB81-EEADB1A37343}" name="End_Date" dataDxfId="24"/>
    <tableColumn id="8" xr3:uid="{7E548078-85B4-4CF5-8785-B52AABA88030}" name="Monthly_Fee" dataDxfId="23"/>
    <tableColumn id="9" xr3:uid="{29CB53DD-8E70-4FA6-84C2-5DA588C6620C}" name="Attendance" dataDxfId="22"/>
    <tableColumn id="10" xr3:uid="{0DF2FDC5-C55C-418B-9AC4-46ACFE4E142A}" name="City" dataDxfId="21"/>
    <tableColumn id="11" xr3:uid="{8FBDF92E-7C0E-432F-842E-64965FD27FD5}" name="Referred_By" dataDxfId="20"/>
    <tableColumn id="13" xr3:uid="{8EC5F0B3-AFF3-468D-A6E7-B48385C922A6}" name="Membership_Duration_Months" dataDxfId="19">
      <calculatedColumnFormula>DATEDIF(Table13[[#This Row],[Start_Date]],Table13[[#This Row],[End_Date]],"m")</calculatedColumnFormula>
    </tableColumn>
    <tableColumn id="12" xr3:uid="{7900D172-FBF0-4B37-922C-6150A68ADAC6}" name="Total_Revenue" dataDxfId="18">
      <calculatedColumnFormula>Table156[[#This Row],[Monthly_Fee]]*Table156[[#This Row],[Membership_Duration_Months]]</calculatedColumnFormula>
    </tableColumn>
    <tableColumn id="14" xr3:uid="{1AA62A8A-5C05-4E99-BBD5-485DE6DC4128}" name="reffered" dataDxfId="17">
      <calculatedColumnFormula>IF((ISBLANK(Table156[[#This Row],[Referred_By]])),"No","yes")</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2A1A34-C841-42F0-87A1-4107C5C57CB4}" name="Table1568" displayName="Table1568" ref="A1:O36" totalsRowShown="0" headerRowDxfId="16" dataDxfId="15">
  <autoFilter ref="A1:O36" xr:uid="{032A1A34-C841-42F0-87A1-4107C5C57CB4}"/>
  <tableColumns count="15">
    <tableColumn id="1" xr3:uid="{61B2B03F-D37A-4297-9087-556568E78386}" name="Member_ID" dataDxfId="14"/>
    <tableColumn id="2" xr3:uid="{3E923351-BB70-435B-AEB1-D994076F6062}" name="Full_Name" dataDxfId="13"/>
    <tableColumn id="3" xr3:uid="{DA0B8D41-9715-41A0-BC47-FB57101BF045}" name="Age" dataDxfId="12"/>
    <tableColumn id="4" xr3:uid="{83DC4BEA-FB69-4C70-97FD-50662389DA99}" name="Gender" dataDxfId="11"/>
    <tableColumn id="5" xr3:uid="{D7C03DEE-FBE6-465A-9A10-873931379BD2}" name="Membership_Type" dataDxfId="10"/>
    <tableColumn id="6" xr3:uid="{8697386D-2E42-46CA-8CD5-0F0F781AB355}" name="Start_Date" dataDxfId="9"/>
    <tableColumn id="7" xr3:uid="{CCD38ECC-6E38-417B-8F9E-B4CD742D8946}" name="End_Date" dataDxfId="8"/>
    <tableColumn id="8" xr3:uid="{2D359FD8-8193-487C-BA78-BA02BCD63C4E}" name="Monthly_Fee" dataDxfId="7"/>
    <tableColumn id="9" xr3:uid="{4FFE48C8-8848-429E-BC05-31F1E83F2998}" name="Attendance" dataDxfId="6"/>
    <tableColumn id="10" xr3:uid="{81DD448A-5321-4E86-A85B-39D01C9B3EFC}" name="City" dataDxfId="5"/>
    <tableColumn id="11" xr3:uid="{EEB74D75-C888-4667-831A-2D3010385034}" name="Referred_By" dataDxfId="4"/>
    <tableColumn id="13" xr3:uid="{03464D71-E5DB-47BC-9B2F-B17632FD4FA2}" name="Membership_Duration_Months" dataDxfId="3">
      <calculatedColumnFormula>DATEDIF(Table13[[#This Row],[Start_Date]],Table13[[#This Row],[End_Date]],"m")</calculatedColumnFormula>
    </tableColumn>
    <tableColumn id="12" xr3:uid="{008DC19E-117B-4BF9-83F5-9E4023AEAD8E}" name="Total_Revenue" dataDxfId="2">
      <calculatedColumnFormula>Table1568[[#This Row],[Monthly_Fee]]*Table1568[[#This Row],[Membership_Duration_Months]]</calculatedColumnFormula>
    </tableColumn>
    <tableColumn id="14" xr3:uid="{EAA09410-8AA3-415E-BF27-FA2A50526EA9}" name="reffered" dataDxfId="1">
      <calculatedColumnFormula>IF((ISBLANK(Table1568[[#This Row],[Referred_By]])),"No","yes")</calculatedColumnFormula>
    </tableColumn>
    <tableColumn id="15" xr3:uid="{8E1286CD-57D7-400E-98F7-F38814E43AA2}" name="Column1" dataDxfId="0">
      <calculatedColumnFormula array="1">IF(Age&lt;=30, "Youth", IF(Age&lt;=45, "Adult", "Senior"))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J14" sqref="J14"/>
    </sheetView>
  </sheetViews>
  <sheetFormatPr defaultColWidth="14.44140625" defaultRowHeight="15" customHeight="1" x14ac:dyDescent="0.3"/>
  <cols>
    <col min="1" max="1" width="12.88671875" customWidth="1"/>
    <col min="2" max="2" width="14.88671875" bestFit="1" customWidth="1"/>
    <col min="3" max="3" width="6.109375" customWidth="1"/>
    <col min="4" max="4" width="9" customWidth="1"/>
    <col min="5" max="5" width="18.6640625" customWidth="1"/>
    <col min="6" max="6" width="11.77734375" customWidth="1"/>
    <col min="7" max="7" width="11" customWidth="1"/>
    <col min="8" max="8" width="14" customWidth="1"/>
    <col min="9" max="9" width="12.6640625" customWidth="1"/>
    <col min="10" max="10" width="9.77734375" bestFit="1" customWidth="1"/>
    <col min="11" max="11" width="17.5546875" bestFit="1" customWidth="1"/>
    <col min="12" max="26" width="8.6640625" customWidth="1"/>
  </cols>
  <sheetData>
    <row r="1" spans="1:11" ht="14.4" x14ac:dyDescent="0.3">
      <c r="A1" s="1" t="s">
        <v>107</v>
      </c>
      <c r="B1" s="2" t="s">
        <v>0</v>
      </c>
      <c r="C1" s="2" t="s">
        <v>1</v>
      </c>
      <c r="D1" s="2" t="s">
        <v>2</v>
      </c>
      <c r="E1" s="2" t="s">
        <v>3</v>
      </c>
      <c r="F1" s="2" t="s">
        <v>4</v>
      </c>
      <c r="G1" s="2" t="s">
        <v>5</v>
      </c>
      <c r="H1" s="2" t="s">
        <v>6</v>
      </c>
      <c r="I1" s="2" t="s">
        <v>7</v>
      </c>
      <c r="J1" s="2" t="s">
        <v>8</v>
      </c>
      <c r="K1" s="2" t="s">
        <v>9</v>
      </c>
    </row>
    <row r="2" spans="1:11" ht="14.4" x14ac:dyDescent="0.3">
      <c r="A2" s="3" t="s">
        <v>10</v>
      </c>
      <c r="B2" s="3" t="s">
        <v>11</v>
      </c>
      <c r="C2" s="3">
        <v>59</v>
      </c>
      <c r="D2" s="3" t="s">
        <v>12</v>
      </c>
      <c r="E2" s="3" t="s">
        <v>13</v>
      </c>
      <c r="F2" s="4">
        <v>45235</v>
      </c>
      <c r="G2" s="4">
        <v>45425</v>
      </c>
      <c r="H2" s="3">
        <v>800</v>
      </c>
      <c r="I2" s="3">
        <v>25</v>
      </c>
      <c r="J2" s="3" t="s">
        <v>14</v>
      </c>
      <c r="K2" s="3" t="s">
        <v>15</v>
      </c>
    </row>
    <row r="3" spans="1:11" ht="14.4" x14ac:dyDescent="0.3">
      <c r="A3" s="3" t="s">
        <v>16</v>
      </c>
      <c r="B3" s="3" t="s">
        <v>17</v>
      </c>
      <c r="C3" s="3">
        <v>27</v>
      </c>
      <c r="D3" s="3" t="s">
        <v>12</v>
      </c>
      <c r="E3" s="3" t="s">
        <v>13</v>
      </c>
      <c r="F3" s="4">
        <v>45714</v>
      </c>
      <c r="G3" s="4">
        <v>45740</v>
      </c>
      <c r="H3" s="3">
        <v>800</v>
      </c>
      <c r="I3" s="3">
        <v>20</v>
      </c>
      <c r="J3" s="3" t="s">
        <v>18</v>
      </c>
      <c r="K3" s="3" t="s">
        <v>19</v>
      </c>
    </row>
    <row r="4" spans="1:11" ht="14.4" x14ac:dyDescent="0.3">
      <c r="A4" s="3" t="s">
        <v>20</v>
      </c>
      <c r="B4" s="3" t="s">
        <v>21</v>
      </c>
      <c r="C4" s="3">
        <v>24</v>
      </c>
      <c r="D4" s="3" t="s">
        <v>12</v>
      </c>
      <c r="E4" s="3" t="s">
        <v>22</v>
      </c>
      <c r="F4" s="4">
        <v>45191</v>
      </c>
      <c r="G4" s="4">
        <v>45371</v>
      </c>
      <c r="H4" s="3">
        <v>1200</v>
      </c>
      <c r="I4" s="3">
        <v>18</v>
      </c>
      <c r="J4" s="3" t="s">
        <v>23</v>
      </c>
      <c r="K4" s="3" t="s">
        <v>24</v>
      </c>
    </row>
    <row r="5" spans="1:11" ht="14.4" x14ac:dyDescent="0.3">
      <c r="A5" s="3" t="s">
        <v>25</v>
      </c>
      <c r="B5" s="3" t="s">
        <v>26</v>
      </c>
      <c r="C5" s="3">
        <v>31</v>
      </c>
      <c r="D5" s="3" t="s">
        <v>27</v>
      </c>
      <c r="E5" s="3" t="s">
        <v>22</v>
      </c>
      <c r="F5" s="4">
        <v>45479</v>
      </c>
      <c r="G5" s="4">
        <v>45587</v>
      </c>
      <c r="H5" s="3">
        <v>1200</v>
      </c>
      <c r="I5" s="3">
        <v>16</v>
      </c>
      <c r="J5" s="3" t="s">
        <v>23</v>
      </c>
      <c r="K5" s="3" t="s">
        <v>28</v>
      </c>
    </row>
    <row r="6" spans="1:11" ht="14.4" x14ac:dyDescent="0.3">
      <c r="A6" s="3" t="s">
        <v>29</v>
      </c>
      <c r="B6" s="3" t="s">
        <v>30</v>
      </c>
      <c r="C6" s="3">
        <v>19</v>
      </c>
      <c r="D6" s="3" t="s">
        <v>12</v>
      </c>
      <c r="E6" s="3" t="s">
        <v>31</v>
      </c>
      <c r="F6" s="4">
        <v>45286</v>
      </c>
      <c r="G6" s="4">
        <v>45501</v>
      </c>
      <c r="H6" s="3">
        <v>2500</v>
      </c>
      <c r="I6" s="3">
        <v>12</v>
      </c>
      <c r="J6" s="3" t="s">
        <v>14</v>
      </c>
      <c r="K6" s="3" t="s">
        <v>32</v>
      </c>
    </row>
    <row r="7" spans="1:11" ht="14.4" x14ac:dyDescent="0.3">
      <c r="A7" s="3" t="s">
        <v>33</v>
      </c>
      <c r="B7" s="3" t="s">
        <v>34</v>
      </c>
      <c r="C7" s="3">
        <v>40</v>
      </c>
      <c r="D7" s="3" t="s">
        <v>12</v>
      </c>
      <c r="E7" s="3" t="s">
        <v>13</v>
      </c>
      <c r="F7" s="4">
        <v>45317</v>
      </c>
      <c r="G7" s="4">
        <v>45392</v>
      </c>
      <c r="H7" s="3">
        <v>800</v>
      </c>
      <c r="I7" s="3">
        <v>14</v>
      </c>
      <c r="J7" s="3" t="s">
        <v>35</v>
      </c>
      <c r="K7" s="3" t="s">
        <v>36</v>
      </c>
    </row>
    <row r="8" spans="1:11" ht="14.4" x14ac:dyDescent="0.3">
      <c r="A8" s="3" t="s">
        <v>37</v>
      </c>
      <c r="B8" s="3" t="s">
        <v>38</v>
      </c>
      <c r="C8" s="3">
        <v>41</v>
      </c>
      <c r="D8" s="3" t="s">
        <v>27</v>
      </c>
      <c r="E8" s="3" t="s">
        <v>13</v>
      </c>
      <c r="F8" s="4">
        <v>45588</v>
      </c>
      <c r="G8" s="4">
        <v>45677</v>
      </c>
      <c r="H8" s="3">
        <v>800</v>
      </c>
      <c r="I8" s="3">
        <v>25</v>
      </c>
      <c r="J8" s="3" t="s">
        <v>18</v>
      </c>
      <c r="K8" s="5"/>
    </row>
    <row r="9" spans="1:11" ht="14.4" x14ac:dyDescent="0.3">
      <c r="A9" s="3" t="s">
        <v>39</v>
      </c>
      <c r="B9" s="3" t="s">
        <v>40</v>
      </c>
      <c r="C9" s="3">
        <v>43</v>
      </c>
      <c r="D9" s="3" t="s">
        <v>12</v>
      </c>
      <c r="E9" s="3" t="s">
        <v>41</v>
      </c>
      <c r="F9" s="4">
        <v>45450</v>
      </c>
      <c r="G9" s="4">
        <v>45563</v>
      </c>
      <c r="H9" s="3">
        <v>1800</v>
      </c>
      <c r="I9" s="3">
        <v>28</v>
      </c>
      <c r="J9" s="3" t="s">
        <v>42</v>
      </c>
      <c r="K9" s="5"/>
    </row>
    <row r="10" spans="1:11" ht="14.4" x14ac:dyDescent="0.3">
      <c r="A10" s="3" t="s">
        <v>43</v>
      </c>
      <c r="B10" s="3" t="s">
        <v>44</v>
      </c>
      <c r="C10" s="3">
        <v>42</v>
      </c>
      <c r="D10" s="3" t="s">
        <v>12</v>
      </c>
      <c r="E10" s="3" t="s">
        <v>13</v>
      </c>
      <c r="F10" s="4">
        <v>45569</v>
      </c>
      <c r="G10" s="4">
        <v>45582</v>
      </c>
      <c r="H10" s="3">
        <v>800</v>
      </c>
      <c r="I10" s="3">
        <v>3</v>
      </c>
      <c r="J10" s="3" t="s">
        <v>42</v>
      </c>
      <c r="K10" s="3" t="s">
        <v>45</v>
      </c>
    </row>
    <row r="11" spans="1:11" ht="14.4" x14ac:dyDescent="0.3">
      <c r="A11" s="3" t="s">
        <v>46</v>
      </c>
      <c r="B11" s="3" t="s">
        <v>47</v>
      </c>
      <c r="C11" s="3">
        <v>37</v>
      </c>
      <c r="D11" s="3" t="s">
        <v>12</v>
      </c>
      <c r="E11" s="3" t="s">
        <v>22</v>
      </c>
      <c r="F11" s="4">
        <v>45202</v>
      </c>
      <c r="G11" s="4">
        <v>45280</v>
      </c>
      <c r="H11" s="3">
        <v>1200</v>
      </c>
      <c r="I11" s="3">
        <v>29</v>
      </c>
      <c r="J11" s="3" t="s">
        <v>35</v>
      </c>
      <c r="K11" s="3" t="s">
        <v>48</v>
      </c>
    </row>
    <row r="12" spans="1:11" ht="14.4" x14ac:dyDescent="0.3">
      <c r="A12" s="3" t="s">
        <v>49</v>
      </c>
      <c r="B12" s="3" t="s">
        <v>50</v>
      </c>
      <c r="C12" s="3">
        <v>48</v>
      </c>
      <c r="D12" s="3" t="s">
        <v>27</v>
      </c>
      <c r="E12" s="3" t="s">
        <v>22</v>
      </c>
      <c r="F12" s="4">
        <v>45297</v>
      </c>
      <c r="G12" s="4">
        <v>45459</v>
      </c>
      <c r="H12" s="3">
        <v>1200</v>
      </c>
      <c r="I12" s="3">
        <v>13</v>
      </c>
      <c r="J12" s="3" t="s">
        <v>14</v>
      </c>
      <c r="K12" s="3" t="s">
        <v>51</v>
      </c>
    </row>
    <row r="13" spans="1:11" ht="14.4" x14ac:dyDescent="0.3">
      <c r="A13" s="3" t="s">
        <v>52</v>
      </c>
      <c r="B13" s="3" t="s">
        <v>53</v>
      </c>
      <c r="C13" s="3">
        <v>36</v>
      </c>
      <c r="D13" s="3" t="s">
        <v>12</v>
      </c>
      <c r="E13" s="3" t="s">
        <v>22</v>
      </c>
      <c r="F13" s="4">
        <v>45154</v>
      </c>
      <c r="G13" s="4">
        <v>45568</v>
      </c>
      <c r="H13" s="3">
        <v>1200</v>
      </c>
      <c r="I13" s="3">
        <v>19</v>
      </c>
      <c r="J13" s="3" t="s">
        <v>42</v>
      </c>
      <c r="K13" s="3" t="s">
        <v>54</v>
      </c>
    </row>
    <row r="14" spans="1:11" ht="14.4" x14ac:dyDescent="0.3">
      <c r="A14" s="3" t="s">
        <v>55</v>
      </c>
      <c r="B14" s="3" t="s">
        <v>56</v>
      </c>
      <c r="C14" s="3">
        <v>48</v>
      </c>
      <c r="D14" s="3" t="s">
        <v>27</v>
      </c>
      <c r="E14" s="3" t="s">
        <v>41</v>
      </c>
      <c r="F14" s="4">
        <v>45556</v>
      </c>
      <c r="G14" s="4">
        <v>45641</v>
      </c>
      <c r="H14" s="3">
        <v>1800</v>
      </c>
      <c r="I14" s="3">
        <v>22</v>
      </c>
      <c r="J14" s="3" t="s">
        <v>42</v>
      </c>
      <c r="K14" s="5"/>
    </row>
    <row r="15" spans="1:11" ht="14.4" x14ac:dyDescent="0.3">
      <c r="A15" s="3" t="s">
        <v>57</v>
      </c>
      <c r="B15" s="3" t="s">
        <v>58</v>
      </c>
      <c r="C15" s="3">
        <v>39</v>
      </c>
      <c r="D15" s="3" t="s">
        <v>12</v>
      </c>
      <c r="E15" s="3" t="s">
        <v>22</v>
      </c>
      <c r="F15" s="4">
        <v>45065</v>
      </c>
      <c r="G15" s="4">
        <v>45242</v>
      </c>
      <c r="H15" s="3">
        <v>1200</v>
      </c>
      <c r="I15" s="3">
        <v>28</v>
      </c>
      <c r="J15" s="3" t="s">
        <v>35</v>
      </c>
      <c r="K15" s="5"/>
    </row>
    <row r="16" spans="1:11" ht="14.4" x14ac:dyDescent="0.3">
      <c r="A16" s="3" t="s">
        <v>59</v>
      </c>
      <c r="B16" s="3" t="s">
        <v>60</v>
      </c>
      <c r="C16" s="3">
        <v>44</v>
      </c>
      <c r="D16" s="3" t="s">
        <v>27</v>
      </c>
      <c r="E16" s="3" t="s">
        <v>13</v>
      </c>
      <c r="F16" s="4">
        <v>45333</v>
      </c>
      <c r="G16" s="4">
        <v>45540</v>
      </c>
      <c r="H16" s="3">
        <v>800</v>
      </c>
      <c r="I16" s="3">
        <v>8</v>
      </c>
      <c r="J16" s="3" t="s">
        <v>23</v>
      </c>
      <c r="K16" s="5"/>
    </row>
    <row r="17" spans="1:11" ht="14.4" x14ac:dyDescent="0.3">
      <c r="A17" s="3" t="s">
        <v>61</v>
      </c>
      <c r="B17" s="3" t="s">
        <v>62</v>
      </c>
      <c r="C17" s="3">
        <v>39</v>
      </c>
      <c r="D17" s="3" t="s">
        <v>12</v>
      </c>
      <c r="E17" s="3" t="s">
        <v>31</v>
      </c>
      <c r="F17" s="4">
        <v>45702</v>
      </c>
      <c r="G17" s="4">
        <v>45732</v>
      </c>
      <c r="H17" s="3">
        <v>2500</v>
      </c>
      <c r="I17" s="3">
        <v>14</v>
      </c>
      <c r="J17" s="3" t="s">
        <v>42</v>
      </c>
      <c r="K17" s="5"/>
    </row>
    <row r="18" spans="1:11" ht="14.4" x14ac:dyDescent="0.3">
      <c r="A18" s="3" t="s">
        <v>63</v>
      </c>
      <c r="B18" s="3" t="s">
        <v>64</v>
      </c>
      <c r="C18" s="3">
        <v>35</v>
      </c>
      <c r="D18" s="3" t="s">
        <v>12</v>
      </c>
      <c r="E18" s="3" t="s">
        <v>22</v>
      </c>
      <c r="F18" s="4">
        <v>45329</v>
      </c>
      <c r="G18" s="4">
        <v>45685</v>
      </c>
      <c r="H18" s="3">
        <v>1200</v>
      </c>
      <c r="I18" s="3">
        <v>25</v>
      </c>
      <c r="J18" s="3" t="s">
        <v>23</v>
      </c>
      <c r="K18" s="5"/>
    </row>
    <row r="19" spans="1:11" ht="14.4" x14ac:dyDescent="0.3">
      <c r="A19" s="3" t="s">
        <v>65</v>
      </c>
      <c r="B19" s="3" t="s">
        <v>66</v>
      </c>
      <c r="C19" s="3">
        <v>56</v>
      </c>
      <c r="D19" s="3" t="s">
        <v>27</v>
      </c>
      <c r="E19" s="3" t="s">
        <v>31</v>
      </c>
      <c r="F19" s="4">
        <v>45213</v>
      </c>
      <c r="G19" s="4">
        <v>45649</v>
      </c>
      <c r="H19" s="3">
        <v>2500</v>
      </c>
      <c r="I19" s="3">
        <v>13</v>
      </c>
      <c r="J19" s="3" t="s">
        <v>67</v>
      </c>
      <c r="K19" s="5"/>
    </row>
    <row r="20" spans="1:11" ht="14.4" x14ac:dyDescent="0.3">
      <c r="A20" s="3" t="s">
        <v>68</v>
      </c>
      <c r="B20" s="3" t="s">
        <v>69</v>
      </c>
      <c r="C20" s="3">
        <v>27</v>
      </c>
      <c r="D20" s="3" t="s">
        <v>27</v>
      </c>
      <c r="E20" s="3" t="s">
        <v>13</v>
      </c>
      <c r="F20" s="4">
        <v>45354</v>
      </c>
      <c r="G20" s="4">
        <v>45664</v>
      </c>
      <c r="H20" s="3">
        <v>800</v>
      </c>
      <c r="I20" s="3">
        <v>26</v>
      </c>
      <c r="J20" s="3" t="s">
        <v>35</v>
      </c>
      <c r="K20" s="5"/>
    </row>
    <row r="21" spans="1:11" ht="15.75" customHeight="1" x14ac:dyDescent="0.3">
      <c r="A21" s="3" t="s">
        <v>70</v>
      </c>
      <c r="B21" s="3" t="s">
        <v>71</v>
      </c>
      <c r="C21" s="3">
        <v>28</v>
      </c>
      <c r="D21" s="3" t="s">
        <v>12</v>
      </c>
      <c r="E21" s="3" t="s">
        <v>31</v>
      </c>
      <c r="F21" s="4">
        <v>45417</v>
      </c>
      <c r="G21" s="4">
        <v>45608</v>
      </c>
      <c r="H21" s="3">
        <v>2500</v>
      </c>
      <c r="I21" s="3">
        <v>21</v>
      </c>
      <c r="J21" s="3" t="s">
        <v>35</v>
      </c>
      <c r="K21" s="3" t="s">
        <v>72</v>
      </c>
    </row>
    <row r="22" spans="1:11" ht="15.75" customHeight="1" x14ac:dyDescent="0.3">
      <c r="A22" s="3" t="s">
        <v>73</v>
      </c>
      <c r="B22" s="3" t="s">
        <v>74</v>
      </c>
      <c r="C22" s="3">
        <v>57</v>
      </c>
      <c r="D22" s="3" t="s">
        <v>27</v>
      </c>
      <c r="E22" s="3" t="s">
        <v>41</v>
      </c>
      <c r="F22" s="4">
        <v>45146</v>
      </c>
      <c r="G22" s="4">
        <v>45674</v>
      </c>
      <c r="H22" s="3">
        <v>1800</v>
      </c>
      <c r="I22" s="3">
        <v>19</v>
      </c>
      <c r="J22" s="3" t="s">
        <v>35</v>
      </c>
      <c r="K22" s="5"/>
    </row>
    <row r="23" spans="1:11" ht="15.75" customHeight="1" x14ac:dyDescent="0.3">
      <c r="A23" s="3" t="s">
        <v>75</v>
      </c>
      <c r="B23" s="3" t="s">
        <v>76</v>
      </c>
      <c r="C23" s="3">
        <v>26</v>
      </c>
      <c r="D23" s="3" t="s">
        <v>27</v>
      </c>
      <c r="E23" s="3" t="s">
        <v>41</v>
      </c>
      <c r="F23" s="4">
        <v>45320</v>
      </c>
      <c r="G23" s="4">
        <v>45616</v>
      </c>
      <c r="H23" s="3">
        <v>1800</v>
      </c>
      <c r="I23" s="3">
        <v>5</v>
      </c>
      <c r="J23" s="3" t="s">
        <v>14</v>
      </c>
      <c r="K23" s="5"/>
    </row>
    <row r="24" spans="1:11" ht="15.75" customHeight="1" x14ac:dyDescent="0.3">
      <c r="A24" s="3" t="s">
        <v>77</v>
      </c>
      <c r="B24" s="3" t="s">
        <v>78</v>
      </c>
      <c r="C24" s="3">
        <v>48</v>
      </c>
      <c r="D24" s="3" t="s">
        <v>12</v>
      </c>
      <c r="E24" s="3" t="s">
        <v>41</v>
      </c>
      <c r="F24" s="4">
        <v>45451</v>
      </c>
      <c r="G24" s="4">
        <v>45455</v>
      </c>
      <c r="H24" s="3">
        <v>1800</v>
      </c>
      <c r="I24" s="3">
        <v>18</v>
      </c>
      <c r="J24" s="3" t="s">
        <v>67</v>
      </c>
      <c r="K24" s="5"/>
    </row>
    <row r="25" spans="1:11" ht="15.75" customHeight="1" x14ac:dyDescent="0.3">
      <c r="A25" s="3" t="s">
        <v>79</v>
      </c>
      <c r="B25" s="3" t="s">
        <v>80</v>
      </c>
      <c r="C25" s="3">
        <v>25</v>
      </c>
      <c r="D25" s="3" t="s">
        <v>27</v>
      </c>
      <c r="E25" s="3" t="s">
        <v>22</v>
      </c>
      <c r="F25" s="4">
        <v>45439</v>
      </c>
      <c r="G25" s="4">
        <v>45730</v>
      </c>
      <c r="H25" s="3">
        <v>1200</v>
      </c>
      <c r="I25" s="3">
        <v>6</v>
      </c>
      <c r="J25" s="3" t="s">
        <v>14</v>
      </c>
      <c r="K25" s="5"/>
    </row>
    <row r="26" spans="1:11" ht="15.75" customHeight="1" x14ac:dyDescent="0.3">
      <c r="A26" s="3" t="s">
        <v>81</v>
      </c>
      <c r="B26" s="3" t="s">
        <v>82</v>
      </c>
      <c r="C26" s="3">
        <v>53</v>
      </c>
      <c r="D26" s="3" t="s">
        <v>12</v>
      </c>
      <c r="E26" s="3" t="s">
        <v>41</v>
      </c>
      <c r="F26" s="4">
        <v>45286</v>
      </c>
      <c r="G26" s="4">
        <v>45372</v>
      </c>
      <c r="H26" s="3">
        <v>1800</v>
      </c>
      <c r="I26" s="3">
        <v>17</v>
      </c>
      <c r="J26" s="3" t="s">
        <v>35</v>
      </c>
      <c r="K26" s="3" t="s">
        <v>83</v>
      </c>
    </row>
    <row r="27" spans="1:11" ht="15.75" customHeight="1" x14ac:dyDescent="0.3">
      <c r="A27" s="3" t="s">
        <v>84</v>
      </c>
      <c r="B27" s="3" t="s">
        <v>85</v>
      </c>
      <c r="C27" s="3">
        <v>42</v>
      </c>
      <c r="D27" s="3" t="s">
        <v>27</v>
      </c>
      <c r="E27" s="3" t="s">
        <v>22</v>
      </c>
      <c r="F27" s="4">
        <v>45702</v>
      </c>
      <c r="G27" s="4">
        <v>45727</v>
      </c>
      <c r="H27" s="3">
        <v>1200</v>
      </c>
      <c r="I27" s="3">
        <v>3</v>
      </c>
      <c r="J27" s="3" t="s">
        <v>67</v>
      </c>
      <c r="K27" s="5"/>
    </row>
    <row r="28" spans="1:11" ht="15.75" customHeight="1" x14ac:dyDescent="0.3">
      <c r="A28" s="3" t="s">
        <v>86</v>
      </c>
      <c r="B28" s="3" t="s">
        <v>87</v>
      </c>
      <c r="C28" s="3">
        <v>24</v>
      </c>
      <c r="D28" s="3" t="s">
        <v>12</v>
      </c>
      <c r="E28" s="3" t="s">
        <v>31</v>
      </c>
      <c r="F28" s="4">
        <v>45698</v>
      </c>
      <c r="G28" s="4">
        <v>45726</v>
      </c>
      <c r="H28" s="3">
        <v>2500</v>
      </c>
      <c r="I28" s="3">
        <v>28</v>
      </c>
      <c r="J28" s="3" t="s">
        <v>35</v>
      </c>
      <c r="K28" s="5"/>
    </row>
    <row r="29" spans="1:11" ht="15.75" customHeight="1" x14ac:dyDescent="0.3">
      <c r="A29" s="3" t="s">
        <v>88</v>
      </c>
      <c r="B29" s="3" t="s">
        <v>89</v>
      </c>
      <c r="C29" s="3">
        <v>53</v>
      </c>
      <c r="D29" s="3" t="s">
        <v>12</v>
      </c>
      <c r="E29" s="3" t="s">
        <v>22</v>
      </c>
      <c r="F29" s="4">
        <v>45614</v>
      </c>
      <c r="G29" s="4">
        <v>45645</v>
      </c>
      <c r="H29" s="3">
        <v>1200</v>
      </c>
      <c r="I29" s="3">
        <v>23</v>
      </c>
      <c r="J29" s="3" t="s">
        <v>18</v>
      </c>
      <c r="K29" s="5"/>
    </row>
    <row r="30" spans="1:11" ht="15.75" customHeight="1" x14ac:dyDescent="0.3">
      <c r="A30" s="3" t="s">
        <v>90</v>
      </c>
      <c r="B30" s="3" t="s">
        <v>91</v>
      </c>
      <c r="C30" s="3">
        <v>29</v>
      </c>
      <c r="D30" s="3" t="s">
        <v>27</v>
      </c>
      <c r="E30" s="3" t="s">
        <v>31</v>
      </c>
      <c r="F30" s="4">
        <v>45401</v>
      </c>
      <c r="G30" s="4">
        <v>45408</v>
      </c>
      <c r="H30" s="3">
        <v>2500</v>
      </c>
      <c r="I30" s="3">
        <v>8</v>
      </c>
      <c r="J30" s="3" t="s">
        <v>23</v>
      </c>
      <c r="K30" s="5"/>
    </row>
    <row r="31" spans="1:11" ht="15.75" customHeight="1" x14ac:dyDescent="0.3">
      <c r="A31" s="3" t="s">
        <v>92</v>
      </c>
      <c r="B31" s="3" t="s">
        <v>93</v>
      </c>
      <c r="C31" s="3">
        <v>31</v>
      </c>
      <c r="D31" s="3" t="s">
        <v>27</v>
      </c>
      <c r="E31" s="3" t="s">
        <v>31</v>
      </c>
      <c r="F31" s="4">
        <v>45667</v>
      </c>
      <c r="G31" s="4">
        <v>45745</v>
      </c>
      <c r="H31" s="3">
        <v>2500</v>
      </c>
      <c r="I31" s="3">
        <v>23</v>
      </c>
      <c r="J31" s="3" t="s">
        <v>42</v>
      </c>
      <c r="K31" s="3" t="s">
        <v>94</v>
      </c>
    </row>
    <row r="32" spans="1:11" ht="15.75" customHeight="1" x14ac:dyDescent="0.3">
      <c r="A32" s="3" t="s">
        <v>95</v>
      </c>
      <c r="B32" s="3" t="s">
        <v>96</v>
      </c>
      <c r="C32" s="3">
        <v>52</v>
      </c>
      <c r="D32" s="3" t="s">
        <v>27</v>
      </c>
      <c r="E32" s="3" t="s">
        <v>13</v>
      </c>
      <c r="F32" s="4">
        <v>45088</v>
      </c>
      <c r="G32" s="4">
        <v>45656</v>
      </c>
      <c r="H32" s="3">
        <v>800</v>
      </c>
      <c r="I32" s="3">
        <v>9</v>
      </c>
      <c r="J32" s="3" t="s">
        <v>67</v>
      </c>
      <c r="K32" s="3" t="s">
        <v>97</v>
      </c>
    </row>
    <row r="33" spans="1:11" ht="15.75" customHeight="1" x14ac:dyDescent="0.3">
      <c r="A33" s="3" t="s">
        <v>98</v>
      </c>
      <c r="B33" s="3" t="s">
        <v>99</v>
      </c>
      <c r="C33" s="3">
        <v>20</v>
      </c>
      <c r="D33" s="3" t="s">
        <v>12</v>
      </c>
      <c r="E33" s="3" t="s">
        <v>22</v>
      </c>
      <c r="F33" s="4">
        <v>45391</v>
      </c>
      <c r="G33" s="4">
        <v>45604</v>
      </c>
      <c r="H33" s="3">
        <v>1200</v>
      </c>
      <c r="I33" s="3">
        <v>2</v>
      </c>
      <c r="J33" s="3" t="s">
        <v>35</v>
      </c>
      <c r="K33" s="5"/>
    </row>
    <row r="34" spans="1:11" ht="15.75" customHeight="1" x14ac:dyDescent="0.3">
      <c r="A34" s="3" t="s">
        <v>100</v>
      </c>
      <c r="B34" s="3" t="s">
        <v>101</v>
      </c>
      <c r="C34" s="3">
        <v>22</v>
      </c>
      <c r="D34" s="3" t="s">
        <v>12</v>
      </c>
      <c r="E34" s="3" t="s">
        <v>13</v>
      </c>
      <c r="F34" s="4">
        <v>45699</v>
      </c>
      <c r="G34" s="4">
        <v>45740</v>
      </c>
      <c r="H34" s="3">
        <v>800</v>
      </c>
      <c r="I34" s="3">
        <v>30</v>
      </c>
      <c r="J34" s="3" t="s">
        <v>35</v>
      </c>
      <c r="K34" s="5"/>
    </row>
    <row r="35" spans="1:11" ht="15.75" customHeight="1" x14ac:dyDescent="0.3">
      <c r="A35" s="3" t="s">
        <v>102</v>
      </c>
      <c r="B35" s="3" t="s">
        <v>103</v>
      </c>
      <c r="C35" s="3">
        <v>23</v>
      </c>
      <c r="D35" s="3" t="s">
        <v>12</v>
      </c>
      <c r="E35" s="3" t="s">
        <v>41</v>
      </c>
      <c r="F35" s="4">
        <v>45588</v>
      </c>
      <c r="G35" s="4">
        <v>45721</v>
      </c>
      <c r="H35" s="3">
        <v>1800</v>
      </c>
      <c r="I35" s="3">
        <v>23</v>
      </c>
      <c r="J35" s="3" t="s">
        <v>18</v>
      </c>
      <c r="K35" s="3" t="s">
        <v>104</v>
      </c>
    </row>
    <row r="36" spans="1:11" ht="15.75" customHeight="1" x14ac:dyDescent="0.3">
      <c r="A36" s="3" t="s">
        <v>105</v>
      </c>
      <c r="B36" s="3" t="s">
        <v>106</v>
      </c>
      <c r="C36" s="3">
        <v>27</v>
      </c>
      <c r="D36" s="3" t="s">
        <v>27</v>
      </c>
      <c r="E36" s="3" t="s">
        <v>22</v>
      </c>
      <c r="F36" s="4">
        <v>45312</v>
      </c>
      <c r="G36" s="4">
        <v>45652</v>
      </c>
      <c r="H36" s="3">
        <v>1200</v>
      </c>
      <c r="I36" s="3">
        <v>27</v>
      </c>
      <c r="J36" s="3" t="s">
        <v>18</v>
      </c>
      <c r="K36" s="5"/>
    </row>
    <row r="37" spans="1:11" ht="15.75" customHeight="1" x14ac:dyDescent="0.3"/>
    <row r="38" spans="1:11" ht="15.75" customHeight="1" x14ac:dyDescent="0.3"/>
    <row r="39" spans="1:11" ht="15.75" customHeight="1" x14ac:dyDescent="0.3"/>
    <row r="40" spans="1:11" ht="15.75" customHeight="1" x14ac:dyDescent="0.3"/>
    <row r="41" spans="1:11" ht="15.75" customHeight="1" x14ac:dyDescent="0.3"/>
    <row r="42" spans="1:11" ht="15.75" customHeight="1" x14ac:dyDescent="0.3"/>
    <row r="43" spans="1:11" ht="15.75" customHeight="1" x14ac:dyDescent="0.3"/>
    <row r="44" spans="1:11" ht="15.75" customHeight="1" x14ac:dyDescent="0.3"/>
    <row r="45" spans="1:11" ht="15.75" customHeight="1" x14ac:dyDescent="0.3"/>
    <row r="46" spans="1:11" ht="15.75" customHeight="1" x14ac:dyDescent="0.3"/>
    <row r="47" spans="1:11" ht="15.75" customHeight="1" x14ac:dyDescent="0.3"/>
    <row r="48" spans="1: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58F6-D3A0-4952-B0A6-8471439F5E3A}">
  <dimension ref="A1:L40"/>
  <sheetViews>
    <sheetView zoomScale="80" zoomScaleNormal="80" workbookViewId="0">
      <selection activeCell="L1" sqref="L1:L36"/>
    </sheetView>
  </sheetViews>
  <sheetFormatPr defaultRowHeight="14.4" x14ac:dyDescent="0.3"/>
  <cols>
    <col min="1" max="1" width="15.44140625" bestFit="1" customWidth="1"/>
    <col min="2" max="2" width="14.88671875" bestFit="1" customWidth="1"/>
    <col min="3" max="3" width="8.6640625" bestFit="1" customWidth="1"/>
    <col min="4" max="4" width="11.5546875" bestFit="1" customWidth="1"/>
    <col min="5" max="5" width="21.33203125" bestFit="1" customWidth="1"/>
    <col min="6" max="6" width="14.33203125" bestFit="1" customWidth="1"/>
    <col min="7" max="7" width="13.5546875" bestFit="1" customWidth="1"/>
    <col min="8" max="8" width="16.5546875" bestFit="1" customWidth="1"/>
    <col min="9" max="9" width="15.21875" bestFit="1" customWidth="1"/>
    <col min="10" max="10" width="9.77734375" bestFit="1" customWidth="1"/>
    <col min="11" max="11" width="17.5546875" bestFit="1" customWidth="1"/>
    <col min="12" max="12" width="32.44140625" style="11" bestFit="1" customWidth="1"/>
  </cols>
  <sheetData>
    <row r="1" spans="1:12" x14ac:dyDescent="0.3">
      <c r="A1" s="1" t="s">
        <v>107</v>
      </c>
      <c r="B1" s="2" t="s">
        <v>0</v>
      </c>
      <c r="C1" s="2" t="s">
        <v>1</v>
      </c>
      <c r="D1" s="2" t="s">
        <v>2</v>
      </c>
      <c r="E1" s="2" t="s">
        <v>3</v>
      </c>
      <c r="F1" s="2" t="s">
        <v>4</v>
      </c>
      <c r="G1" s="2" t="s">
        <v>5</v>
      </c>
      <c r="H1" s="2" t="s">
        <v>6</v>
      </c>
      <c r="I1" s="2" t="s">
        <v>7</v>
      </c>
      <c r="J1" s="2" t="s">
        <v>8</v>
      </c>
      <c r="K1" s="2" t="s">
        <v>9</v>
      </c>
      <c r="L1" s="9" t="s">
        <v>108</v>
      </c>
    </row>
    <row r="2" spans="1:12" x14ac:dyDescent="0.3">
      <c r="A2" s="3" t="s">
        <v>10</v>
      </c>
      <c r="B2" s="3" t="s">
        <v>11</v>
      </c>
      <c r="C2" s="3">
        <v>59</v>
      </c>
      <c r="D2" s="3" t="s">
        <v>12</v>
      </c>
      <c r="E2" s="3" t="s">
        <v>13</v>
      </c>
      <c r="F2" s="4">
        <v>45235</v>
      </c>
      <c r="G2" s="4">
        <v>45425</v>
      </c>
      <c r="H2" s="3">
        <v>800</v>
      </c>
      <c r="I2" s="3">
        <v>25</v>
      </c>
      <c r="J2" s="3" t="s">
        <v>14</v>
      </c>
      <c r="K2" s="3" t="s">
        <v>15</v>
      </c>
      <c r="L2" s="10">
        <f>DATEDIF(Table13[[#This Row],[Start_Date]],Table13[[#This Row],[End_Date]],"m")</f>
        <v>6</v>
      </c>
    </row>
    <row r="3" spans="1:12" x14ac:dyDescent="0.3">
      <c r="A3" s="3" t="s">
        <v>16</v>
      </c>
      <c r="B3" s="3" t="s">
        <v>17</v>
      </c>
      <c r="C3" s="3">
        <v>27</v>
      </c>
      <c r="D3" s="3" t="s">
        <v>12</v>
      </c>
      <c r="E3" s="3" t="s">
        <v>13</v>
      </c>
      <c r="F3" s="4">
        <v>45714</v>
      </c>
      <c r="G3" s="4">
        <v>45740</v>
      </c>
      <c r="H3" s="3">
        <v>800</v>
      </c>
      <c r="I3" s="3">
        <v>20</v>
      </c>
      <c r="J3" s="3" t="s">
        <v>18</v>
      </c>
      <c r="K3" s="3" t="s">
        <v>19</v>
      </c>
      <c r="L3" s="10">
        <f>DATEDIF(Table13[[#This Row],[Start_Date]],Table13[[#This Row],[End_Date]],"m")</f>
        <v>0</v>
      </c>
    </row>
    <row r="4" spans="1:12" x14ac:dyDescent="0.3">
      <c r="A4" s="3" t="s">
        <v>20</v>
      </c>
      <c r="B4" s="3" t="s">
        <v>21</v>
      </c>
      <c r="C4" s="3">
        <v>24</v>
      </c>
      <c r="D4" s="3" t="s">
        <v>12</v>
      </c>
      <c r="E4" s="3" t="s">
        <v>22</v>
      </c>
      <c r="F4" s="4">
        <v>45191</v>
      </c>
      <c r="G4" s="4">
        <v>45371</v>
      </c>
      <c r="H4" s="3">
        <v>1200</v>
      </c>
      <c r="I4" s="3">
        <v>18</v>
      </c>
      <c r="J4" s="3" t="s">
        <v>23</v>
      </c>
      <c r="K4" s="3" t="s">
        <v>24</v>
      </c>
      <c r="L4" s="10">
        <f>DATEDIF(Table13[[#This Row],[Start_Date]],Table13[[#This Row],[End_Date]],"m")</f>
        <v>5</v>
      </c>
    </row>
    <row r="5" spans="1:12" x14ac:dyDescent="0.3">
      <c r="A5" s="3" t="s">
        <v>25</v>
      </c>
      <c r="B5" s="3" t="s">
        <v>26</v>
      </c>
      <c r="C5" s="3">
        <v>31</v>
      </c>
      <c r="D5" s="3" t="s">
        <v>27</v>
      </c>
      <c r="E5" s="3" t="s">
        <v>22</v>
      </c>
      <c r="F5" s="4">
        <v>45479</v>
      </c>
      <c r="G5" s="4">
        <v>45587</v>
      </c>
      <c r="H5" s="3">
        <v>1200</v>
      </c>
      <c r="I5" s="3">
        <v>16</v>
      </c>
      <c r="J5" s="3" t="s">
        <v>23</v>
      </c>
      <c r="K5" s="3" t="s">
        <v>28</v>
      </c>
      <c r="L5" s="10">
        <f>DATEDIF(Table13[[#This Row],[Start_Date]],Table13[[#This Row],[End_Date]],"m")</f>
        <v>3</v>
      </c>
    </row>
    <row r="6" spans="1:12" x14ac:dyDescent="0.3">
      <c r="A6" s="3" t="s">
        <v>29</v>
      </c>
      <c r="B6" s="3" t="s">
        <v>30</v>
      </c>
      <c r="C6" s="3">
        <v>19</v>
      </c>
      <c r="D6" s="3" t="s">
        <v>12</v>
      </c>
      <c r="E6" s="3" t="s">
        <v>31</v>
      </c>
      <c r="F6" s="4">
        <v>45286</v>
      </c>
      <c r="G6" s="4">
        <v>45501</v>
      </c>
      <c r="H6" s="3">
        <v>2500</v>
      </c>
      <c r="I6" s="3">
        <v>12</v>
      </c>
      <c r="J6" s="3" t="s">
        <v>14</v>
      </c>
      <c r="K6" s="3" t="s">
        <v>32</v>
      </c>
      <c r="L6" s="10">
        <f>DATEDIF(Table13[[#This Row],[Start_Date]],Table13[[#This Row],[End_Date]],"m")</f>
        <v>7</v>
      </c>
    </row>
    <row r="7" spans="1:12" x14ac:dyDescent="0.3">
      <c r="A7" s="3" t="s">
        <v>33</v>
      </c>
      <c r="B7" s="3" t="s">
        <v>34</v>
      </c>
      <c r="C7" s="3">
        <v>40</v>
      </c>
      <c r="D7" s="3" t="s">
        <v>12</v>
      </c>
      <c r="E7" s="3" t="s">
        <v>13</v>
      </c>
      <c r="F7" s="4">
        <v>45317</v>
      </c>
      <c r="G7" s="4">
        <v>45392</v>
      </c>
      <c r="H7" s="3">
        <v>800</v>
      </c>
      <c r="I7" s="3">
        <v>14</v>
      </c>
      <c r="J7" s="3" t="s">
        <v>35</v>
      </c>
      <c r="K7" s="3" t="s">
        <v>36</v>
      </c>
      <c r="L7" s="10">
        <f>DATEDIF(Table13[[#This Row],[Start_Date]],Table13[[#This Row],[End_Date]],"m")</f>
        <v>2</v>
      </c>
    </row>
    <row r="8" spans="1:12" x14ac:dyDescent="0.3">
      <c r="A8" s="3" t="s">
        <v>37</v>
      </c>
      <c r="B8" s="3" t="s">
        <v>38</v>
      </c>
      <c r="C8" s="3">
        <v>41</v>
      </c>
      <c r="D8" s="3" t="s">
        <v>27</v>
      </c>
      <c r="E8" s="3" t="s">
        <v>13</v>
      </c>
      <c r="F8" s="4">
        <v>45588</v>
      </c>
      <c r="G8" s="4">
        <v>45677</v>
      </c>
      <c r="H8" s="3">
        <v>800</v>
      </c>
      <c r="I8" s="3">
        <v>25</v>
      </c>
      <c r="J8" s="3" t="s">
        <v>18</v>
      </c>
      <c r="K8" s="5"/>
      <c r="L8" s="10">
        <f>DATEDIF(Table13[[#This Row],[Start_Date]],Table13[[#This Row],[End_Date]],"m")</f>
        <v>2</v>
      </c>
    </row>
    <row r="9" spans="1:12" x14ac:dyDescent="0.3">
      <c r="A9" s="3" t="s">
        <v>39</v>
      </c>
      <c r="B9" s="3" t="s">
        <v>40</v>
      </c>
      <c r="C9" s="3">
        <v>43</v>
      </c>
      <c r="D9" s="3" t="s">
        <v>12</v>
      </c>
      <c r="E9" s="3" t="s">
        <v>41</v>
      </c>
      <c r="F9" s="4">
        <v>45450</v>
      </c>
      <c r="G9" s="4">
        <v>45563</v>
      </c>
      <c r="H9" s="3">
        <v>1800</v>
      </c>
      <c r="I9" s="3">
        <v>28</v>
      </c>
      <c r="J9" s="3" t="s">
        <v>42</v>
      </c>
      <c r="K9" s="5"/>
      <c r="L9" s="10">
        <f>DATEDIF(Table13[[#This Row],[Start_Date]],Table13[[#This Row],[End_Date]],"m")</f>
        <v>3</v>
      </c>
    </row>
    <row r="10" spans="1:12" x14ac:dyDescent="0.3">
      <c r="A10" s="3" t="s">
        <v>43</v>
      </c>
      <c r="B10" s="3" t="s">
        <v>44</v>
      </c>
      <c r="C10" s="3">
        <v>42</v>
      </c>
      <c r="D10" s="3" t="s">
        <v>12</v>
      </c>
      <c r="E10" s="3" t="s">
        <v>13</v>
      </c>
      <c r="F10" s="4">
        <v>45569</v>
      </c>
      <c r="G10" s="4">
        <v>45582</v>
      </c>
      <c r="H10" s="3">
        <v>800</v>
      </c>
      <c r="I10" s="3">
        <v>3</v>
      </c>
      <c r="J10" s="3" t="s">
        <v>42</v>
      </c>
      <c r="K10" s="3" t="s">
        <v>45</v>
      </c>
      <c r="L10" s="10">
        <f>DATEDIF(Table13[[#This Row],[Start_Date]],Table13[[#This Row],[End_Date]],"m")</f>
        <v>0</v>
      </c>
    </row>
    <row r="11" spans="1:12" x14ac:dyDescent="0.3">
      <c r="A11" s="3" t="s">
        <v>46</v>
      </c>
      <c r="B11" s="3" t="s">
        <v>47</v>
      </c>
      <c r="C11" s="3">
        <v>37</v>
      </c>
      <c r="D11" s="3" t="s">
        <v>12</v>
      </c>
      <c r="E11" s="3" t="s">
        <v>22</v>
      </c>
      <c r="F11" s="4">
        <v>45202</v>
      </c>
      <c r="G11" s="4">
        <v>45280</v>
      </c>
      <c r="H11" s="3">
        <v>1200</v>
      </c>
      <c r="I11" s="3">
        <v>29</v>
      </c>
      <c r="J11" s="3" t="s">
        <v>35</v>
      </c>
      <c r="K11" s="3" t="s">
        <v>48</v>
      </c>
      <c r="L11" s="10">
        <f>DATEDIF(Table13[[#This Row],[Start_Date]],Table13[[#This Row],[End_Date]],"m")</f>
        <v>2</v>
      </c>
    </row>
    <row r="12" spans="1:12" x14ac:dyDescent="0.3">
      <c r="A12" s="3" t="s">
        <v>49</v>
      </c>
      <c r="B12" s="3" t="s">
        <v>50</v>
      </c>
      <c r="C12" s="3">
        <v>48</v>
      </c>
      <c r="D12" s="3" t="s">
        <v>27</v>
      </c>
      <c r="E12" s="3" t="s">
        <v>22</v>
      </c>
      <c r="F12" s="4">
        <v>45297</v>
      </c>
      <c r="G12" s="4">
        <v>45459</v>
      </c>
      <c r="H12" s="3">
        <v>1200</v>
      </c>
      <c r="I12" s="3">
        <v>13</v>
      </c>
      <c r="J12" s="3" t="s">
        <v>14</v>
      </c>
      <c r="K12" s="3" t="s">
        <v>51</v>
      </c>
      <c r="L12" s="10">
        <f>DATEDIF(Table13[[#This Row],[Start_Date]],Table13[[#This Row],[End_Date]],"m")</f>
        <v>5</v>
      </c>
    </row>
    <row r="13" spans="1:12" x14ac:dyDescent="0.3">
      <c r="A13" s="3" t="s">
        <v>52</v>
      </c>
      <c r="B13" s="3" t="s">
        <v>53</v>
      </c>
      <c r="C13" s="3">
        <v>36</v>
      </c>
      <c r="D13" s="3" t="s">
        <v>12</v>
      </c>
      <c r="E13" s="3" t="s">
        <v>22</v>
      </c>
      <c r="F13" s="4">
        <v>45154</v>
      </c>
      <c r="G13" s="4">
        <v>45568</v>
      </c>
      <c r="H13" s="3">
        <v>1200</v>
      </c>
      <c r="I13" s="3">
        <v>19</v>
      </c>
      <c r="J13" s="3" t="s">
        <v>42</v>
      </c>
      <c r="K13" s="3" t="s">
        <v>54</v>
      </c>
      <c r="L13" s="10">
        <f>DATEDIF(Table13[[#This Row],[Start_Date]],Table13[[#This Row],[End_Date]],"m")</f>
        <v>13</v>
      </c>
    </row>
    <row r="14" spans="1:12" x14ac:dyDescent="0.3">
      <c r="A14" s="3" t="s">
        <v>55</v>
      </c>
      <c r="B14" s="3" t="s">
        <v>56</v>
      </c>
      <c r="C14" s="3">
        <v>48</v>
      </c>
      <c r="D14" s="3" t="s">
        <v>27</v>
      </c>
      <c r="E14" s="3" t="s">
        <v>41</v>
      </c>
      <c r="F14" s="4">
        <v>45556</v>
      </c>
      <c r="G14" s="4">
        <v>45641</v>
      </c>
      <c r="H14" s="3">
        <v>1800</v>
      </c>
      <c r="I14" s="3">
        <v>22</v>
      </c>
      <c r="J14" s="3" t="s">
        <v>42</v>
      </c>
      <c r="K14" s="5"/>
      <c r="L14" s="10">
        <f>DATEDIF(Table13[[#This Row],[Start_Date]],Table13[[#This Row],[End_Date]],"m")</f>
        <v>2</v>
      </c>
    </row>
    <row r="15" spans="1:12" x14ac:dyDescent="0.3">
      <c r="A15" s="3" t="s">
        <v>57</v>
      </c>
      <c r="B15" s="3" t="s">
        <v>58</v>
      </c>
      <c r="C15" s="3">
        <v>39</v>
      </c>
      <c r="D15" s="3" t="s">
        <v>12</v>
      </c>
      <c r="E15" s="3" t="s">
        <v>22</v>
      </c>
      <c r="F15" s="4">
        <v>45065</v>
      </c>
      <c r="G15" s="4">
        <v>45242</v>
      </c>
      <c r="H15" s="3">
        <v>1200</v>
      </c>
      <c r="I15" s="3">
        <v>28</v>
      </c>
      <c r="J15" s="3" t="s">
        <v>35</v>
      </c>
      <c r="K15" s="5"/>
      <c r="L15" s="10">
        <f>DATEDIF(Table13[[#This Row],[Start_Date]],Table13[[#This Row],[End_Date]],"m")</f>
        <v>5</v>
      </c>
    </row>
    <row r="16" spans="1:12" x14ac:dyDescent="0.3">
      <c r="A16" s="3" t="s">
        <v>59</v>
      </c>
      <c r="B16" s="3" t="s">
        <v>60</v>
      </c>
      <c r="C16" s="3">
        <v>44</v>
      </c>
      <c r="D16" s="3" t="s">
        <v>27</v>
      </c>
      <c r="E16" s="3" t="s">
        <v>13</v>
      </c>
      <c r="F16" s="4">
        <v>45333</v>
      </c>
      <c r="G16" s="4">
        <v>45540</v>
      </c>
      <c r="H16" s="3">
        <v>800</v>
      </c>
      <c r="I16" s="3">
        <v>8</v>
      </c>
      <c r="J16" s="3" t="s">
        <v>23</v>
      </c>
      <c r="K16" s="5"/>
      <c r="L16" s="10">
        <f>DATEDIF(Table13[[#This Row],[Start_Date]],Table13[[#This Row],[End_Date]],"m")</f>
        <v>6</v>
      </c>
    </row>
    <row r="17" spans="1:12" x14ac:dyDescent="0.3">
      <c r="A17" s="3" t="s">
        <v>61</v>
      </c>
      <c r="B17" s="3" t="s">
        <v>62</v>
      </c>
      <c r="C17" s="3">
        <v>39</v>
      </c>
      <c r="D17" s="3" t="s">
        <v>12</v>
      </c>
      <c r="E17" s="3" t="s">
        <v>31</v>
      </c>
      <c r="F17" s="4">
        <v>45702</v>
      </c>
      <c r="G17" s="4">
        <v>45732</v>
      </c>
      <c r="H17" s="3">
        <v>2500</v>
      </c>
      <c r="I17" s="3">
        <v>14</v>
      </c>
      <c r="J17" s="3" t="s">
        <v>42</v>
      </c>
      <c r="K17" s="5"/>
      <c r="L17" s="10">
        <f>DATEDIF(Table13[[#This Row],[Start_Date]],Table13[[#This Row],[End_Date]],"m")</f>
        <v>1</v>
      </c>
    </row>
    <row r="18" spans="1:12" x14ac:dyDescent="0.3">
      <c r="A18" s="3" t="s">
        <v>63</v>
      </c>
      <c r="B18" s="3" t="s">
        <v>64</v>
      </c>
      <c r="C18" s="3">
        <v>35</v>
      </c>
      <c r="D18" s="3" t="s">
        <v>12</v>
      </c>
      <c r="E18" s="3" t="s">
        <v>22</v>
      </c>
      <c r="F18" s="4">
        <v>45329</v>
      </c>
      <c r="G18" s="4">
        <v>45685</v>
      </c>
      <c r="H18" s="3">
        <v>1200</v>
      </c>
      <c r="I18" s="3">
        <v>25</v>
      </c>
      <c r="J18" s="3" t="s">
        <v>23</v>
      </c>
      <c r="K18" s="5"/>
      <c r="L18" s="10">
        <f>DATEDIF(Table13[[#This Row],[Start_Date]],Table13[[#This Row],[End_Date]],"m")</f>
        <v>11</v>
      </c>
    </row>
    <row r="19" spans="1:12" x14ac:dyDescent="0.3">
      <c r="A19" s="3" t="s">
        <v>65</v>
      </c>
      <c r="B19" s="3" t="s">
        <v>66</v>
      </c>
      <c r="C19" s="3">
        <v>56</v>
      </c>
      <c r="D19" s="3" t="s">
        <v>27</v>
      </c>
      <c r="E19" s="3" t="s">
        <v>31</v>
      </c>
      <c r="F19" s="4">
        <v>45213</v>
      </c>
      <c r="G19" s="4">
        <v>45649</v>
      </c>
      <c r="H19" s="3">
        <v>2500</v>
      </c>
      <c r="I19" s="3">
        <v>13</v>
      </c>
      <c r="J19" s="3" t="s">
        <v>67</v>
      </c>
      <c r="K19" s="5"/>
      <c r="L19" s="10">
        <f>DATEDIF(Table13[[#This Row],[Start_Date]],Table13[[#This Row],[End_Date]],"m")</f>
        <v>14</v>
      </c>
    </row>
    <row r="20" spans="1:12" x14ac:dyDescent="0.3">
      <c r="A20" s="3" t="s">
        <v>68</v>
      </c>
      <c r="B20" s="3" t="s">
        <v>69</v>
      </c>
      <c r="C20" s="3">
        <v>27</v>
      </c>
      <c r="D20" s="3" t="s">
        <v>27</v>
      </c>
      <c r="E20" s="3" t="s">
        <v>13</v>
      </c>
      <c r="F20" s="4">
        <v>45354</v>
      </c>
      <c r="G20" s="4">
        <v>45664</v>
      </c>
      <c r="H20" s="3">
        <v>800</v>
      </c>
      <c r="I20" s="3">
        <v>26</v>
      </c>
      <c r="J20" s="3" t="s">
        <v>35</v>
      </c>
      <c r="K20" s="5"/>
      <c r="L20" s="10">
        <f>DATEDIF(Table13[[#This Row],[Start_Date]],Table13[[#This Row],[End_Date]],"m")</f>
        <v>10</v>
      </c>
    </row>
    <row r="21" spans="1:12" x14ac:dyDescent="0.3">
      <c r="A21" s="3" t="s">
        <v>70</v>
      </c>
      <c r="B21" s="3" t="s">
        <v>71</v>
      </c>
      <c r="C21" s="3">
        <v>28</v>
      </c>
      <c r="D21" s="3" t="s">
        <v>12</v>
      </c>
      <c r="E21" s="3" t="s">
        <v>31</v>
      </c>
      <c r="F21" s="4">
        <v>45417</v>
      </c>
      <c r="G21" s="4">
        <v>45608</v>
      </c>
      <c r="H21" s="3">
        <v>2500</v>
      </c>
      <c r="I21" s="3">
        <v>21</v>
      </c>
      <c r="J21" s="3" t="s">
        <v>35</v>
      </c>
      <c r="K21" s="3" t="s">
        <v>72</v>
      </c>
      <c r="L21" s="10">
        <f>DATEDIF(Table13[[#This Row],[Start_Date]],Table13[[#This Row],[End_Date]],"m")</f>
        <v>6</v>
      </c>
    </row>
    <row r="22" spans="1:12" x14ac:dyDescent="0.3">
      <c r="A22" s="3" t="s">
        <v>73</v>
      </c>
      <c r="B22" s="3" t="s">
        <v>74</v>
      </c>
      <c r="C22" s="3">
        <v>57</v>
      </c>
      <c r="D22" s="3" t="s">
        <v>27</v>
      </c>
      <c r="E22" s="3" t="s">
        <v>41</v>
      </c>
      <c r="F22" s="4">
        <v>45146</v>
      </c>
      <c r="G22" s="4">
        <v>45674</v>
      </c>
      <c r="H22" s="3">
        <v>1800</v>
      </c>
      <c r="I22" s="3">
        <v>19</v>
      </c>
      <c r="J22" s="3" t="s">
        <v>35</v>
      </c>
      <c r="K22" s="5"/>
      <c r="L22" s="10">
        <f>DATEDIF(Table13[[#This Row],[Start_Date]],Table13[[#This Row],[End_Date]],"m")</f>
        <v>17</v>
      </c>
    </row>
    <row r="23" spans="1:12" x14ac:dyDescent="0.3">
      <c r="A23" s="3" t="s">
        <v>75</v>
      </c>
      <c r="B23" s="3" t="s">
        <v>76</v>
      </c>
      <c r="C23" s="3">
        <v>26</v>
      </c>
      <c r="D23" s="3" t="s">
        <v>27</v>
      </c>
      <c r="E23" s="3" t="s">
        <v>41</v>
      </c>
      <c r="F23" s="4">
        <v>45320</v>
      </c>
      <c r="G23" s="4">
        <v>45616</v>
      </c>
      <c r="H23" s="3">
        <v>1800</v>
      </c>
      <c r="I23" s="3">
        <v>5</v>
      </c>
      <c r="J23" s="3" t="s">
        <v>14</v>
      </c>
      <c r="K23" s="5"/>
      <c r="L23" s="10">
        <f>DATEDIF(Table13[[#This Row],[Start_Date]],Table13[[#This Row],[End_Date]],"m")</f>
        <v>9</v>
      </c>
    </row>
    <row r="24" spans="1:12" x14ac:dyDescent="0.3">
      <c r="A24" s="3" t="s">
        <v>77</v>
      </c>
      <c r="B24" s="3" t="s">
        <v>78</v>
      </c>
      <c r="C24" s="3">
        <v>48</v>
      </c>
      <c r="D24" s="3" t="s">
        <v>12</v>
      </c>
      <c r="E24" s="3" t="s">
        <v>41</v>
      </c>
      <c r="F24" s="4">
        <v>45451</v>
      </c>
      <c r="G24" s="4">
        <v>45455</v>
      </c>
      <c r="H24" s="3">
        <v>1800</v>
      </c>
      <c r="I24" s="3">
        <v>18</v>
      </c>
      <c r="J24" s="3" t="s">
        <v>67</v>
      </c>
      <c r="K24" s="5"/>
      <c r="L24" s="10">
        <f>DATEDIF(Table13[[#This Row],[Start_Date]],Table13[[#This Row],[End_Date]],"m")</f>
        <v>0</v>
      </c>
    </row>
    <row r="25" spans="1:12" x14ac:dyDescent="0.3">
      <c r="A25" s="3" t="s">
        <v>79</v>
      </c>
      <c r="B25" s="3" t="s">
        <v>80</v>
      </c>
      <c r="C25" s="3">
        <v>25</v>
      </c>
      <c r="D25" s="3" t="s">
        <v>27</v>
      </c>
      <c r="E25" s="3" t="s">
        <v>22</v>
      </c>
      <c r="F25" s="4">
        <v>45439</v>
      </c>
      <c r="G25" s="4">
        <v>45730</v>
      </c>
      <c r="H25" s="3">
        <v>1200</v>
      </c>
      <c r="I25" s="3">
        <v>6</v>
      </c>
      <c r="J25" s="3" t="s">
        <v>14</v>
      </c>
      <c r="K25" s="5"/>
      <c r="L25" s="10">
        <f>DATEDIF(Table13[[#This Row],[Start_Date]],Table13[[#This Row],[End_Date]],"m")</f>
        <v>9</v>
      </c>
    </row>
    <row r="26" spans="1:12" x14ac:dyDescent="0.3">
      <c r="A26" s="3" t="s">
        <v>81</v>
      </c>
      <c r="B26" s="3" t="s">
        <v>82</v>
      </c>
      <c r="C26" s="3">
        <v>53</v>
      </c>
      <c r="D26" s="3" t="s">
        <v>12</v>
      </c>
      <c r="E26" s="3" t="s">
        <v>41</v>
      </c>
      <c r="F26" s="4">
        <v>45286</v>
      </c>
      <c r="G26" s="4">
        <v>45372</v>
      </c>
      <c r="H26" s="3">
        <v>1800</v>
      </c>
      <c r="I26" s="3">
        <v>17</v>
      </c>
      <c r="J26" s="3" t="s">
        <v>35</v>
      </c>
      <c r="K26" s="3" t="s">
        <v>83</v>
      </c>
      <c r="L26" s="10">
        <f>DATEDIF(Table13[[#This Row],[Start_Date]],Table13[[#This Row],[End_Date]],"m")</f>
        <v>2</v>
      </c>
    </row>
    <row r="27" spans="1:12" x14ac:dyDescent="0.3">
      <c r="A27" s="3" t="s">
        <v>84</v>
      </c>
      <c r="B27" s="3" t="s">
        <v>85</v>
      </c>
      <c r="C27" s="3">
        <v>42</v>
      </c>
      <c r="D27" s="3" t="s">
        <v>27</v>
      </c>
      <c r="E27" s="3" t="s">
        <v>22</v>
      </c>
      <c r="F27" s="4">
        <v>45702</v>
      </c>
      <c r="G27" s="4">
        <v>45727</v>
      </c>
      <c r="H27" s="3">
        <v>1200</v>
      </c>
      <c r="I27" s="3">
        <v>3</v>
      </c>
      <c r="J27" s="3" t="s">
        <v>67</v>
      </c>
      <c r="K27" s="5"/>
      <c r="L27" s="10">
        <f>DATEDIF(Table13[[#This Row],[Start_Date]],Table13[[#This Row],[End_Date]],"m")</f>
        <v>0</v>
      </c>
    </row>
    <row r="28" spans="1:12" x14ac:dyDescent="0.3">
      <c r="A28" s="3" t="s">
        <v>86</v>
      </c>
      <c r="B28" s="3" t="s">
        <v>87</v>
      </c>
      <c r="C28" s="3">
        <v>24</v>
      </c>
      <c r="D28" s="3" t="s">
        <v>12</v>
      </c>
      <c r="E28" s="3" t="s">
        <v>31</v>
      </c>
      <c r="F28" s="4">
        <v>45698</v>
      </c>
      <c r="G28" s="4">
        <v>45726</v>
      </c>
      <c r="H28" s="3">
        <v>2500</v>
      </c>
      <c r="I28" s="3">
        <v>28</v>
      </c>
      <c r="J28" s="3" t="s">
        <v>35</v>
      </c>
      <c r="K28" s="5"/>
      <c r="L28" s="10">
        <f>DATEDIF(Table13[[#This Row],[Start_Date]],Table13[[#This Row],[End_Date]],"m")</f>
        <v>1</v>
      </c>
    </row>
    <row r="29" spans="1:12" x14ac:dyDescent="0.3">
      <c r="A29" s="3" t="s">
        <v>88</v>
      </c>
      <c r="B29" s="3" t="s">
        <v>89</v>
      </c>
      <c r="C29" s="3">
        <v>53</v>
      </c>
      <c r="D29" s="3" t="s">
        <v>12</v>
      </c>
      <c r="E29" s="3" t="s">
        <v>22</v>
      </c>
      <c r="F29" s="4">
        <v>45614</v>
      </c>
      <c r="G29" s="4">
        <v>45645</v>
      </c>
      <c r="H29" s="3">
        <v>1200</v>
      </c>
      <c r="I29" s="3">
        <v>23</v>
      </c>
      <c r="J29" s="3" t="s">
        <v>18</v>
      </c>
      <c r="K29" s="5"/>
      <c r="L29" s="10">
        <f>DATEDIF(Table13[[#This Row],[Start_Date]],Table13[[#This Row],[End_Date]],"m")</f>
        <v>1</v>
      </c>
    </row>
    <row r="30" spans="1:12" x14ac:dyDescent="0.3">
      <c r="A30" s="3" t="s">
        <v>90</v>
      </c>
      <c r="B30" s="3" t="s">
        <v>91</v>
      </c>
      <c r="C30" s="3">
        <v>29</v>
      </c>
      <c r="D30" s="3" t="s">
        <v>27</v>
      </c>
      <c r="E30" s="3" t="s">
        <v>31</v>
      </c>
      <c r="F30" s="4">
        <v>45401</v>
      </c>
      <c r="G30" s="4">
        <v>45408</v>
      </c>
      <c r="H30" s="3">
        <v>2500</v>
      </c>
      <c r="I30" s="3">
        <v>8</v>
      </c>
      <c r="J30" s="3" t="s">
        <v>23</v>
      </c>
      <c r="K30" s="5"/>
      <c r="L30" s="10">
        <f>DATEDIF(Table13[[#This Row],[Start_Date]],Table13[[#This Row],[End_Date]],"m")</f>
        <v>0</v>
      </c>
    </row>
    <row r="31" spans="1:12" x14ac:dyDescent="0.3">
      <c r="A31" s="3" t="s">
        <v>92</v>
      </c>
      <c r="B31" s="3" t="s">
        <v>93</v>
      </c>
      <c r="C31" s="3">
        <v>31</v>
      </c>
      <c r="D31" s="3" t="s">
        <v>27</v>
      </c>
      <c r="E31" s="3" t="s">
        <v>31</v>
      </c>
      <c r="F31" s="4">
        <v>45667</v>
      </c>
      <c r="G31" s="4">
        <v>45745</v>
      </c>
      <c r="H31" s="3">
        <v>2500</v>
      </c>
      <c r="I31" s="3">
        <v>23</v>
      </c>
      <c r="J31" s="3" t="s">
        <v>42</v>
      </c>
      <c r="K31" s="3" t="s">
        <v>94</v>
      </c>
      <c r="L31" s="10">
        <f>DATEDIF(Table13[[#This Row],[Start_Date]],Table13[[#This Row],[End_Date]],"m")</f>
        <v>2</v>
      </c>
    </row>
    <row r="32" spans="1:12" x14ac:dyDescent="0.3">
      <c r="A32" s="3" t="s">
        <v>95</v>
      </c>
      <c r="B32" s="3" t="s">
        <v>96</v>
      </c>
      <c r="C32" s="3">
        <v>52</v>
      </c>
      <c r="D32" s="3" t="s">
        <v>27</v>
      </c>
      <c r="E32" s="3" t="s">
        <v>13</v>
      </c>
      <c r="F32" s="4">
        <v>45088</v>
      </c>
      <c r="G32" s="4">
        <v>45656</v>
      </c>
      <c r="H32" s="3">
        <v>800</v>
      </c>
      <c r="I32" s="3">
        <v>9</v>
      </c>
      <c r="J32" s="3" t="s">
        <v>67</v>
      </c>
      <c r="K32" s="3" t="s">
        <v>97</v>
      </c>
      <c r="L32" s="10">
        <f>DATEDIF(Table13[[#This Row],[Start_Date]],Table13[[#This Row],[End_Date]],"m")</f>
        <v>18</v>
      </c>
    </row>
    <row r="33" spans="1:12" x14ac:dyDescent="0.3">
      <c r="A33" s="3" t="s">
        <v>98</v>
      </c>
      <c r="B33" s="3" t="s">
        <v>99</v>
      </c>
      <c r="C33" s="3">
        <v>20</v>
      </c>
      <c r="D33" s="3" t="s">
        <v>12</v>
      </c>
      <c r="E33" s="3" t="s">
        <v>22</v>
      </c>
      <c r="F33" s="4">
        <v>45391</v>
      </c>
      <c r="G33" s="4">
        <v>45604</v>
      </c>
      <c r="H33" s="3">
        <v>1200</v>
      </c>
      <c r="I33" s="3">
        <v>2</v>
      </c>
      <c r="J33" s="3" t="s">
        <v>35</v>
      </c>
      <c r="K33" s="5"/>
      <c r="L33" s="10">
        <f>DATEDIF(Table13[[#This Row],[Start_Date]],Table13[[#This Row],[End_Date]],"m")</f>
        <v>6</v>
      </c>
    </row>
    <row r="34" spans="1:12" x14ac:dyDescent="0.3">
      <c r="A34" s="3" t="s">
        <v>100</v>
      </c>
      <c r="B34" s="3" t="s">
        <v>101</v>
      </c>
      <c r="C34" s="3">
        <v>22</v>
      </c>
      <c r="D34" s="3" t="s">
        <v>12</v>
      </c>
      <c r="E34" s="3" t="s">
        <v>13</v>
      </c>
      <c r="F34" s="4">
        <v>45699</v>
      </c>
      <c r="G34" s="4">
        <v>45740</v>
      </c>
      <c r="H34" s="3">
        <v>800</v>
      </c>
      <c r="I34" s="3">
        <v>30</v>
      </c>
      <c r="J34" s="3" t="s">
        <v>35</v>
      </c>
      <c r="K34" s="5"/>
      <c r="L34" s="10">
        <f>DATEDIF(Table13[[#This Row],[Start_Date]],Table13[[#This Row],[End_Date]],"m")</f>
        <v>1</v>
      </c>
    </row>
    <row r="35" spans="1:12" x14ac:dyDescent="0.3">
      <c r="A35" s="3" t="s">
        <v>102</v>
      </c>
      <c r="B35" s="3" t="s">
        <v>103</v>
      </c>
      <c r="C35" s="3">
        <v>23</v>
      </c>
      <c r="D35" s="3" t="s">
        <v>12</v>
      </c>
      <c r="E35" s="3" t="s">
        <v>41</v>
      </c>
      <c r="F35" s="4">
        <v>45588</v>
      </c>
      <c r="G35" s="4">
        <v>45721</v>
      </c>
      <c r="H35" s="3">
        <v>1800</v>
      </c>
      <c r="I35" s="3">
        <v>23</v>
      </c>
      <c r="J35" s="3" t="s">
        <v>18</v>
      </c>
      <c r="K35" s="3" t="s">
        <v>104</v>
      </c>
      <c r="L35" s="10">
        <f>DATEDIF(Table13[[#This Row],[Start_Date]],Table13[[#This Row],[End_Date]],"m")</f>
        <v>4</v>
      </c>
    </row>
    <row r="36" spans="1:12" x14ac:dyDescent="0.3">
      <c r="A36" s="3" t="s">
        <v>105</v>
      </c>
      <c r="B36" s="3" t="s">
        <v>106</v>
      </c>
      <c r="C36" s="3">
        <v>27</v>
      </c>
      <c r="D36" s="3" t="s">
        <v>27</v>
      </c>
      <c r="E36" s="3" t="s">
        <v>22</v>
      </c>
      <c r="F36" s="4">
        <v>45312</v>
      </c>
      <c r="G36" s="4">
        <v>45652</v>
      </c>
      <c r="H36" s="3">
        <v>1200</v>
      </c>
      <c r="I36" s="3">
        <v>27</v>
      </c>
      <c r="J36" s="3" t="s">
        <v>18</v>
      </c>
      <c r="K36" s="5"/>
      <c r="L36" s="10">
        <f>DATEDIF(Table13[[#This Row],[Start_Date]],Table13[[#This Row],[End_Date]],"m")</f>
        <v>11</v>
      </c>
    </row>
    <row r="39" spans="1:12" x14ac:dyDescent="0.3">
      <c r="E39" s="6" t="s">
        <v>109</v>
      </c>
    </row>
    <row r="40" spans="1:12" x14ac:dyDescent="0.3">
      <c r="E40" s="18" t="s">
        <v>110</v>
      </c>
      <c r="F40" s="18"/>
      <c r="G40" s="18"/>
      <c r="H40" s="18"/>
      <c r="I40" s="18"/>
      <c r="J40" s="18"/>
      <c r="K40" s="18"/>
      <c r="L40" s="18"/>
    </row>
  </sheetData>
  <mergeCells count="1">
    <mergeCell ref="E40:L40"/>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3C25D-8CA6-4C51-8959-70C408365018}">
  <dimension ref="A1:W36"/>
  <sheetViews>
    <sheetView topLeftCell="B1" zoomScale="80" zoomScaleNormal="80" workbookViewId="0">
      <selection activeCell="L1" sqref="L1:L1048576"/>
    </sheetView>
  </sheetViews>
  <sheetFormatPr defaultRowHeight="14.4" x14ac:dyDescent="0.3"/>
  <cols>
    <col min="1" max="1" width="15.44140625" bestFit="1" customWidth="1"/>
    <col min="2" max="2" width="14.88671875" bestFit="1" customWidth="1"/>
    <col min="3" max="3" width="8.6640625" bestFit="1" customWidth="1"/>
    <col min="4" max="4" width="12.5546875" bestFit="1" customWidth="1"/>
    <col min="5" max="5" width="22" bestFit="1" customWidth="1"/>
    <col min="6" max="6" width="14.33203125" bestFit="1" customWidth="1"/>
    <col min="7" max="7" width="13.5546875" bestFit="1" customWidth="1"/>
    <col min="8" max="8" width="16.5546875" bestFit="1" customWidth="1"/>
    <col min="9" max="9" width="15.21875" bestFit="1" customWidth="1"/>
    <col min="10" max="10" width="9.77734375" bestFit="1" customWidth="1"/>
    <col min="11" max="11" width="17.5546875" bestFit="1" customWidth="1"/>
    <col min="12" max="12" width="17.6640625" customWidth="1"/>
    <col min="14" max="14" width="19.44140625" customWidth="1"/>
    <col min="15" max="15" width="22" bestFit="1" customWidth="1"/>
  </cols>
  <sheetData>
    <row r="1" spans="1:23" x14ac:dyDescent="0.3">
      <c r="A1" s="1" t="s">
        <v>107</v>
      </c>
      <c r="B1" s="2" t="s">
        <v>0</v>
      </c>
      <c r="C1" s="2" t="s">
        <v>1</v>
      </c>
      <c r="D1" s="2" t="s">
        <v>2</v>
      </c>
      <c r="E1" s="2" t="s">
        <v>3</v>
      </c>
      <c r="F1" s="2" t="s">
        <v>4</v>
      </c>
      <c r="G1" s="2" t="s">
        <v>5</v>
      </c>
      <c r="H1" s="2" t="s">
        <v>6</v>
      </c>
      <c r="I1" s="2" t="s">
        <v>7</v>
      </c>
      <c r="J1" s="2" t="s">
        <v>8</v>
      </c>
      <c r="K1" s="2" t="s">
        <v>9</v>
      </c>
      <c r="L1" s="8" t="s">
        <v>111</v>
      </c>
    </row>
    <row r="2" spans="1:23" x14ac:dyDescent="0.3">
      <c r="A2" s="3" t="s">
        <v>10</v>
      </c>
      <c r="B2" s="3" t="s">
        <v>11</v>
      </c>
      <c r="C2" s="3">
        <v>59</v>
      </c>
      <c r="D2" s="3" t="s">
        <v>12</v>
      </c>
      <c r="E2" s="3" t="s">
        <v>13</v>
      </c>
      <c r="F2" s="4">
        <v>45235</v>
      </c>
      <c r="G2" s="4">
        <v>45425</v>
      </c>
      <c r="H2" s="3">
        <v>800</v>
      </c>
      <c r="I2" s="3">
        <v>25</v>
      </c>
      <c r="J2" s="3" t="s">
        <v>14</v>
      </c>
      <c r="K2" s="3" t="s">
        <v>15</v>
      </c>
      <c r="L2" s="7" t="str">
        <f>IF(ISBLANK(Table14[[#This Row],[Referred_By]]), "No", "Yes")</f>
        <v>Yes</v>
      </c>
    </row>
    <row r="3" spans="1:23" x14ac:dyDescent="0.3">
      <c r="A3" s="3" t="s">
        <v>16</v>
      </c>
      <c r="B3" s="3" t="s">
        <v>17</v>
      </c>
      <c r="C3" s="3">
        <v>27</v>
      </c>
      <c r="D3" s="3" t="s">
        <v>12</v>
      </c>
      <c r="E3" s="3" t="s">
        <v>13</v>
      </c>
      <c r="F3" s="4">
        <v>45714</v>
      </c>
      <c r="G3" s="4">
        <v>45740</v>
      </c>
      <c r="H3" s="3">
        <v>800</v>
      </c>
      <c r="I3" s="3">
        <v>20</v>
      </c>
      <c r="J3" s="3" t="s">
        <v>18</v>
      </c>
      <c r="K3" s="3" t="s">
        <v>19</v>
      </c>
      <c r="L3" s="7" t="str">
        <f>IF(ISBLANK(Table14[[#This Row],[Referred_By]]), "No", "Yes")</f>
        <v>Yes</v>
      </c>
      <c r="N3" s="12" t="s">
        <v>111</v>
      </c>
      <c r="O3" t="s">
        <v>117</v>
      </c>
    </row>
    <row r="4" spans="1:23" x14ac:dyDescent="0.3">
      <c r="A4" s="3" t="s">
        <v>20</v>
      </c>
      <c r="B4" s="3" t="s">
        <v>21</v>
      </c>
      <c r="C4" s="3">
        <v>24</v>
      </c>
      <c r="D4" s="3" t="s">
        <v>12</v>
      </c>
      <c r="E4" s="3" t="s">
        <v>22</v>
      </c>
      <c r="F4" s="4">
        <v>45191</v>
      </c>
      <c r="G4" s="4">
        <v>45371</v>
      </c>
      <c r="H4" s="3">
        <v>1200</v>
      </c>
      <c r="I4" s="3">
        <v>18</v>
      </c>
      <c r="J4" s="3" t="s">
        <v>23</v>
      </c>
      <c r="K4" s="3" t="s">
        <v>24</v>
      </c>
      <c r="L4" s="7" t="str">
        <f>IF(ISBLANK(Table14[[#This Row],[Referred_By]]), "No", "Yes")</f>
        <v>Yes</v>
      </c>
      <c r="N4" s="13" t="s">
        <v>113</v>
      </c>
      <c r="O4">
        <v>1530</v>
      </c>
    </row>
    <row r="5" spans="1:23" x14ac:dyDescent="0.3">
      <c r="A5" s="3" t="s">
        <v>25</v>
      </c>
      <c r="B5" s="3" t="s">
        <v>26</v>
      </c>
      <c r="C5" s="3">
        <v>31</v>
      </c>
      <c r="D5" s="3" t="s">
        <v>27</v>
      </c>
      <c r="E5" s="3" t="s">
        <v>22</v>
      </c>
      <c r="F5" s="4">
        <v>45479</v>
      </c>
      <c r="G5" s="4">
        <v>45587</v>
      </c>
      <c r="H5" s="3">
        <v>1200</v>
      </c>
      <c r="I5" s="3">
        <v>16</v>
      </c>
      <c r="J5" s="3" t="s">
        <v>23</v>
      </c>
      <c r="K5" s="3" t="s">
        <v>28</v>
      </c>
      <c r="L5" s="7" t="str">
        <f>IF(ISBLANK(Table14[[#This Row],[Referred_By]]), "No", "Yes")</f>
        <v>Yes</v>
      </c>
      <c r="N5" s="13" t="s">
        <v>114</v>
      </c>
      <c r="O5">
        <v>1406.6666666666667</v>
      </c>
    </row>
    <row r="6" spans="1:23" x14ac:dyDescent="0.3">
      <c r="A6" s="3" t="s">
        <v>29</v>
      </c>
      <c r="B6" s="3" t="s">
        <v>30</v>
      </c>
      <c r="C6" s="3">
        <v>19</v>
      </c>
      <c r="D6" s="3" t="s">
        <v>12</v>
      </c>
      <c r="E6" s="3" t="s">
        <v>31</v>
      </c>
      <c r="F6" s="4">
        <v>45286</v>
      </c>
      <c r="G6" s="4">
        <v>45501</v>
      </c>
      <c r="H6" s="3">
        <v>2500</v>
      </c>
      <c r="I6" s="3">
        <v>12</v>
      </c>
      <c r="J6" s="3" t="s">
        <v>14</v>
      </c>
      <c r="K6" s="3" t="s">
        <v>32</v>
      </c>
      <c r="L6" s="7" t="str">
        <f>IF(ISBLANK(Table14[[#This Row],[Referred_By]]), "No", "Yes")</f>
        <v>Yes</v>
      </c>
      <c r="N6" s="13" t="s">
        <v>116</v>
      </c>
      <c r="O6">
        <v>1477.1428571428571</v>
      </c>
    </row>
    <row r="7" spans="1:23" x14ac:dyDescent="0.3">
      <c r="A7" s="3" t="s">
        <v>33</v>
      </c>
      <c r="B7" s="3" t="s">
        <v>34</v>
      </c>
      <c r="C7" s="3">
        <v>40</v>
      </c>
      <c r="D7" s="3" t="s">
        <v>12</v>
      </c>
      <c r="E7" s="3" t="s">
        <v>13</v>
      </c>
      <c r="F7" s="4">
        <v>45317</v>
      </c>
      <c r="G7" s="4">
        <v>45392</v>
      </c>
      <c r="H7" s="3">
        <v>800</v>
      </c>
      <c r="I7" s="3">
        <v>14</v>
      </c>
      <c r="J7" s="3" t="s">
        <v>35</v>
      </c>
      <c r="K7" s="3" t="s">
        <v>36</v>
      </c>
      <c r="L7" s="7" t="str">
        <f>IF(ISBLANK(Table14[[#This Row],[Referred_By]]), "No", "Yes")</f>
        <v>Yes</v>
      </c>
    </row>
    <row r="8" spans="1:23" x14ac:dyDescent="0.3">
      <c r="A8" s="3" t="s">
        <v>37</v>
      </c>
      <c r="B8" s="3" t="s">
        <v>38</v>
      </c>
      <c r="C8" s="3">
        <v>41</v>
      </c>
      <c r="D8" s="3" t="s">
        <v>27</v>
      </c>
      <c r="E8" s="3" t="s">
        <v>13</v>
      </c>
      <c r="F8" s="4">
        <v>45588</v>
      </c>
      <c r="G8" s="4">
        <v>45677</v>
      </c>
      <c r="H8" s="3">
        <v>800</v>
      </c>
      <c r="I8" s="3">
        <v>25</v>
      </c>
      <c r="J8" s="3" t="s">
        <v>18</v>
      </c>
      <c r="K8" s="5"/>
      <c r="L8" s="7" t="str">
        <f>IF(ISBLANK(Table14[[#This Row],[Referred_By]]), "No", "Yes")</f>
        <v>No</v>
      </c>
    </row>
    <row r="9" spans="1:23" x14ac:dyDescent="0.3">
      <c r="A9" s="3" t="s">
        <v>39</v>
      </c>
      <c r="B9" s="3" t="s">
        <v>40</v>
      </c>
      <c r="C9" s="3">
        <v>43</v>
      </c>
      <c r="D9" s="3" t="s">
        <v>12</v>
      </c>
      <c r="E9" s="3" t="s">
        <v>41</v>
      </c>
      <c r="F9" s="4">
        <v>45450</v>
      </c>
      <c r="G9" s="4">
        <v>45563</v>
      </c>
      <c r="H9" s="3">
        <v>1800</v>
      </c>
      <c r="I9" s="3">
        <v>28</v>
      </c>
      <c r="J9" s="3" t="s">
        <v>42</v>
      </c>
      <c r="K9" s="5"/>
      <c r="L9" s="7" t="str">
        <f>IF(ISBLANK(Table14[[#This Row],[Referred_By]]), "No", "Yes")</f>
        <v>No</v>
      </c>
      <c r="N9" s="19" t="s">
        <v>118</v>
      </c>
      <c r="O9" s="19"/>
      <c r="P9" s="19"/>
      <c r="Q9" s="19"/>
      <c r="R9" s="19"/>
      <c r="S9" s="19"/>
      <c r="T9" s="19"/>
      <c r="U9" s="19"/>
      <c r="V9" s="19"/>
      <c r="W9" s="19"/>
    </row>
    <row r="10" spans="1:23" x14ac:dyDescent="0.3">
      <c r="A10" s="3" t="s">
        <v>43</v>
      </c>
      <c r="B10" s="3" t="s">
        <v>44</v>
      </c>
      <c r="C10" s="3">
        <v>42</v>
      </c>
      <c r="D10" s="3" t="s">
        <v>12</v>
      </c>
      <c r="E10" s="3" t="s">
        <v>13</v>
      </c>
      <c r="F10" s="4">
        <v>45569</v>
      </c>
      <c r="G10" s="4">
        <v>45582</v>
      </c>
      <c r="H10" s="3">
        <v>800</v>
      </c>
      <c r="I10" s="3">
        <v>3</v>
      </c>
      <c r="J10" s="3" t="s">
        <v>42</v>
      </c>
      <c r="K10" s="3" t="s">
        <v>45</v>
      </c>
      <c r="L10" s="7" t="str">
        <f>IF(ISBLANK(Table14[[#This Row],[Referred_By]]), "No", "Yes")</f>
        <v>Yes</v>
      </c>
    </row>
    <row r="11" spans="1:23" x14ac:dyDescent="0.3">
      <c r="A11" s="3" t="s">
        <v>46</v>
      </c>
      <c r="B11" s="3" t="s">
        <v>47</v>
      </c>
      <c r="C11" s="3">
        <v>37</v>
      </c>
      <c r="D11" s="3" t="s">
        <v>12</v>
      </c>
      <c r="E11" s="3" t="s">
        <v>22</v>
      </c>
      <c r="F11" s="4">
        <v>45202</v>
      </c>
      <c r="G11" s="4">
        <v>45280</v>
      </c>
      <c r="H11" s="3">
        <v>1200</v>
      </c>
      <c r="I11" s="3">
        <v>29</v>
      </c>
      <c r="J11" s="3" t="s">
        <v>35</v>
      </c>
      <c r="K11" s="3" t="s">
        <v>48</v>
      </c>
      <c r="L11" s="7" t="str">
        <f>IF(ISBLANK(Table14[[#This Row],[Referred_By]]), "No", "Yes")</f>
        <v>Yes</v>
      </c>
    </row>
    <row r="12" spans="1:23" x14ac:dyDescent="0.3">
      <c r="A12" s="3" t="s">
        <v>49</v>
      </c>
      <c r="B12" s="3" t="s">
        <v>50</v>
      </c>
      <c r="C12" s="3">
        <v>48</v>
      </c>
      <c r="D12" s="3" t="s">
        <v>27</v>
      </c>
      <c r="E12" s="3" t="s">
        <v>22</v>
      </c>
      <c r="F12" s="4">
        <v>45297</v>
      </c>
      <c r="G12" s="4">
        <v>45459</v>
      </c>
      <c r="H12" s="3">
        <v>1200</v>
      </c>
      <c r="I12" s="3">
        <v>13</v>
      </c>
      <c r="J12" s="3" t="s">
        <v>14</v>
      </c>
      <c r="K12" s="3" t="s">
        <v>51</v>
      </c>
      <c r="L12" s="7" t="str">
        <f>IF(ISBLANK(Table14[[#This Row],[Referred_By]]), "No", "Yes")</f>
        <v>Yes</v>
      </c>
    </row>
    <row r="13" spans="1:23" x14ac:dyDescent="0.3">
      <c r="A13" s="3" t="s">
        <v>52</v>
      </c>
      <c r="B13" s="3" t="s">
        <v>53</v>
      </c>
      <c r="C13" s="3">
        <v>36</v>
      </c>
      <c r="D13" s="3" t="s">
        <v>12</v>
      </c>
      <c r="E13" s="3" t="s">
        <v>22</v>
      </c>
      <c r="F13" s="4">
        <v>45154</v>
      </c>
      <c r="G13" s="4">
        <v>45568</v>
      </c>
      <c r="H13" s="3">
        <v>1200</v>
      </c>
      <c r="I13" s="3">
        <v>19</v>
      </c>
      <c r="J13" s="3" t="s">
        <v>42</v>
      </c>
      <c r="K13" s="3" t="s">
        <v>54</v>
      </c>
      <c r="L13" s="7" t="str">
        <f>IF(ISBLANK(Table14[[#This Row],[Referred_By]]), "No", "Yes")</f>
        <v>Yes</v>
      </c>
    </row>
    <row r="14" spans="1:23" x14ac:dyDescent="0.3">
      <c r="A14" s="3" t="s">
        <v>55</v>
      </c>
      <c r="B14" s="3" t="s">
        <v>56</v>
      </c>
      <c r="C14" s="3">
        <v>48</v>
      </c>
      <c r="D14" s="3" t="s">
        <v>27</v>
      </c>
      <c r="E14" s="3" t="s">
        <v>41</v>
      </c>
      <c r="F14" s="4">
        <v>45556</v>
      </c>
      <c r="G14" s="4">
        <v>45641</v>
      </c>
      <c r="H14" s="3">
        <v>1800</v>
      </c>
      <c r="I14" s="3">
        <v>22</v>
      </c>
      <c r="J14" s="3" t="s">
        <v>42</v>
      </c>
      <c r="K14" s="5"/>
      <c r="L14" s="7" t="str">
        <f>IF(ISBLANK(Table14[[#This Row],[Referred_By]]), "No", "Yes")</f>
        <v>No</v>
      </c>
    </row>
    <row r="15" spans="1:23" x14ac:dyDescent="0.3">
      <c r="A15" s="3" t="s">
        <v>57</v>
      </c>
      <c r="B15" s="3" t="s">
        <v>58</v>
      </c>
      <c r="C15" s="3">
        <v>39</v>
      </c>
      <c r="D15" s="3" t="s">
        <v>12</v>
      </c>
      <c r="E15" s="3" t="s">
        <v>22</v>
      </c>
      <c r="F15" s="4">
        <v>45065</v>
      </c>
      <c r="G15" s="4">
        <v>45242</v>
      </c>
      <c r="H15" s="3">
        <v>1200</v>
      </c>
      <c r="I15" s="3">
        <v>28</v>
      </c>
      <c r="J15" s="3" t="s">
        <v>35</v>
      </c>
      <c r="K15" s="5"/>
      <c r="L15" s="7" t="str">
        <f>IF(ISBLANK(Table14[[#This Row],[Referred_By]]), "No", "Yes")</f>
        <v>No</v>
      </c>
    </row>
    <row r="16" spans="1:23" x14ac:dyDescent="0.3">
      <c r="A16" s="3" t="s">
        <v>59</v>
      </c>
      <c r="B16" s="3" t="s">
        <v>60</v>
      </c>
      <c r="C16" s="3">
        <v>44</v>
      </c>
      <c r="D16" s="3" t="s">
        <v>27</v>
      </c>
      <c r="E16" s="3" t="s">
        <v>13</v>
      </c>
      <c r="F16" s="4">
        <v>45333</v>
      </c>
      <c r="G16" s="4">
        <v>45540</v>
      </c>
      <c r="H16" s="3">
        <v>800</v>
      </c>
      <c r="I16" s="3">
        <v>8</v>
      </c>
      <c r="J16" s="3" t="s">
        <v>23</v>
      </c>
      <c r="K16" s="5"/>
      <c r="L16" s="7" t="str">
        <f>IF(ISBLANK(Table14[[#This Row],[Referred_By]]), "No", "Yes")</f>
        <v>No</v>
      </c>
    </row>
    <row r="17" spans="1:12" x14ac:dyDescent="0.3">
      <c r="A17" s="3" t="s">
        <v>61</v>
      </c>
      <c r="B17" s="3" t="s">
        <v>62</v>
      </c>
      <c r="C17" s="3">
        <v>39</v>
      </c>
      <c r="D17" s="3" t="s">
        <v>12</v>
      </c>
      <c r="E17" s="3" t="s">
        <v>31</v>
      </c>
      <c r="F17" s="4">
        <v>45702</v>
      </c>
      <c r="G17" s="4">
        <v>45732</v>
      </c>
      <c r="H17" s="3">
        <v>2500</v>
      </c>
      <c r="I17" s="3">
        <v>14</v>
      </c>
      <c r="J17" s="3" t="s">
        <v>42</v>
      </c>
      <c r="K17" s="5"/>
      <c r="L17" s="7" t="str">
        <f>IF(ISBLANK(Table14[[#This Row],[Referred_By]]), "No", "Yes")</f>
        <v>No</v>
      </c>
    </row>
    <row r="18" spans="1:12" x14ac:dyDescent="0.3">
      <c r="A18" s="3" t="s">
        <v>63</v>
      </c>
      <c r="B18" s="3" t="s">
        <v>64</v>
      </c>
      <c r="C18" s="3">
        <v>35</v>
      </c>
      <c r="D18" s="3" t="s">
        <v>12</v>
      </c>
      <c r="E18" s="3" t="s">
        <v>22</v>
      </c>
      <c r="F18" s="4">
        <v>45329</v>
      </c>
      <c r="G18" s="4">
        <v>45685</v>
      </c>
      <c r="H18" s="3">
        <v>1200</v>
      </c>
      <c r="I18" s="3">
        <v>25</v>
      </c>
      <c r="J18" s="3" t="s">
        <v>23</v>
      </c>
      <c r="K18" s="5"/>
      <c r="L18" s="7" t="str">
        <f>IF(ISBLANK(Table14[[#This Row],[Referred_By]]), "No", "Yes")</f>
        <v>No</v>
      </c>
    </row>
    <row r="19" spans="1:12" x14ac:dyDescent="0.3">
      <c r="A19" s="3" t="s">
        <v>65</v>
      </c>
      <c r="B19" s="3" t="s">
        <v>66</v>
      </c>
      <c r="C19" s="3">
        <v>56</v>
      </c>
      <c r="D19" s="3" t="s">
        <v>27</v>
      </c>
      <c r="E19" s="3" t="s">
        <v>31</v>
      </c>
      <c r="F19" s="4">
        <v>45213</v>
      </c>
      <c r="G19" s="4">
        <v>45649</v>
      </c>
      <c r="H19" s="3">
        <v>2500</v>
      </c>
      <c r="I19" s="3">
        <v>13</v>
      </c>
      <c r="J19" s="3" t="s">
        <v>67</v>
      </c>
      <c r="K19" s="5"/>
      <c r="L19" s="7" t="str">
        <f>IF(ISBLANK(Table14[[#This Row],[Referred_By]]), "No", "Yes")</f>
        <v>No</v>
      </c>
    </row>
    <row r="20" spans="1:12" x14ac:dyDescent="0.3">
      <c r="A20" s="3" t="s">
        <v>68</v>
      </c>
      <c r="B20" s="3" t="s">
        <v>69</v>
      </c>
      <c r="C20" s="3">
        <v>27</v>
      </c>
      <c r="D20" s="3" t="s">
        <v>27</v>
      </c>
      <c r="E20" s="3" t="s">
        <v>13</v>
      </c>
      <c r="F20" s="4">
        <v>45354</v>
      </c>
      <c r="G20" s="4">
        <v>45664</v>
      </c>
      <c r="H20" s="3">
        <v>800</v>
      </c>
      <c r="I20" s="3">
        <v>26</v>
      </c>
      <c r="J20" s="3" t="s">
        <v>35</v>
      </c>
      <c r="K20" s="5"/>
      <c r="L20" s="7" t="str">
        <f>IF(ISBLANK(Table14[[#This Row],[Referred_By]]), "No", "Yes")</f>
        <v>No</v>
      </c>
    </row>
    <row r="21" spans="1:12" x14ac:dyDescent="0.3">
      <c r="A21" s="3" t="s">
        <v>70</v>
      </c>
      <c r="B21" s="3" t="s">
        <v>71</v>
      </c>
      <c r="C21" s="3">
        <v>28</v>
      </c>
      <c r="D21" s="3" t="s">
        <v>12</v>
      </c>
      <c r="E21" s="3" t="s">
        <v>31</v>
      </c>
      <c r="F21" s="4">
        <v>45417</v>
      </c>
      <c r="G21" s="4">
        <v>45608</v>
      </c>
      <c r="H21" s="3">
        <v>2500</v>
      </c>
      <c r="I21" s="3">
        <v>21</v>
      </c>
      <c r="J21" s="3" t="s">
        <v>35</v>
      </c>
      <c r="K21" s="3" t="s">
        <v>72</v>
      </c>
      <c r="L21" s="7" t="str">
        <f>IF(ISBLANK(Table14[[#This Row],[Referred_By]]), "No", "Yes")</f>
        <v>Yes</v>
      </c>
    </row>
    <row r="22" spans="1:12" x14ac:dyDescent="0.3">
      <c r="A22" s="3" t="s">
        <v>73</v>
      </c>
      <c r="B22" s="3" t="s">
        <v>74</v>
      </c>
      <c r="C22" s="3">
        <v>57</v>
      </c>
      <c r="D22" s="3" t="s">
        <v>27</v>
      </c>
      <c r="E22" s="3" t="s">
        <v>41</v>
      </c>
      <c r="F22" s="4">
        <v>45146</v>
      </c>
      <c r="G22" s="4">
        <v>45674</v>
      </c>
      <c r="H22" s="3">
        <v>1800</v>
      </c>
      <c r="I22" s="3">
        <v>19</v>
      </c>
      <c r="J22" s="3" t="s">
        <v>35</v>
      </c>
      <c r="K22" s="5"/>
      <c r="L22" s="7" t="str">
        <f>IF(ISBLANK(Table14[[#This Row],[Referred_By]]), "No", "Yes")</f>
        <v>No</v>
      </c>
    </row>
    <row r="23" spans="1:12" x14ac:dyDescent="0.3">
      <c r="A23" s="3" t="s">
        <v>75</v>
      </c>
      <c r="B23" s="3" t="s">
        <v>76</v>
      </c>
      <c r="C23" s="3">
        <v>26</v>
      </c>
      <c r="D23" s="3" t="s">
        <v>27</v>
      </c>
      <c r="E23" s="3" t="s">
        <v>41</v>
      </c>
      <c r="F23" s="4">
        <v>45320</v>
      </c>
      <c r="G23" s="4">
        <v>45616</v>
      </c>
      <c r="H23" s="3">
        <v>1800</v>
      </c>
      <c r="I23" s="3">
        <v>5</v>
      </c>
      <c r="J23" s="3" t="s">
        <v>14</v>
      </c>
      <c r="K23" s="5"/>
      <c r="L23" s="7" t="str">
        <f>IF(ISBLANK(Table14[[#This Row],[Referred_By]]), "No", "Yes")</f>
        <v>No</v>
      </c>
    </row>
    <row r="24" spans="1:12" x14ac:dyDescent="0.3">
      <c r="A24" s="3" t="s">
        <v>77</v>
      </c>
      <c r="B24" s="3" t="s">
        <v>78</v>
      </c>
      <c r="C24" s="3">
        <v>48</v>
      </c>
      <c r="D24" s="3" t="s">
        <v>12</v>
      </c>
      <c r="E24" s="3" t="s">
        <v>41</v>
      </c>
      <c r="F24" s="4">
        <v>45451</v>
      </c>
      <c r="G24" s="4">
        <v>45455</v>
      </c>
      <c r="H24" s="3">
        <v>1800</v>
      </c>
      <c r="I24" s="3">
        <v>18</v>
      </c>
      <c r="J24" s="3" t="s">
        <v>67</v>
      </c>
      <c r="K24" s="5"/>
      <c r="L24" s="7" t="str">
        <f>IF(ISBLANK(Table14[[#This Row],[Referred_By]]), "No", "Yes")</f>
        <v>No</v>
      </c>
    </row>
    <row r="25" spans="1:12" x14ac:dyDescent="0.3">
      <c r="A25" s="3" t="s">
        <v>79</v>
      </c>
      <c r="B25" s="3" t="s">
        <v>80</v>
      </c>
      <c r="C25" s="3">
        <v>25</v>
      </c>
      <c r="D25" s="3" t="s">
        <v>27</v>
      </c>
      <c r="E25" s="3" t="s">
        <v>22</v>
      </c>
      <c r="F25" s="4">
        <v>45439</v>
      </c>
      <c r="G25" s="4">
        <v>45730</v>
      </c>
      <c r="H25" s="3">
        <v>1200</v>
      </c>
      <c r="I25" s="3">
        <v>6</v>
      </c>
      <c r="J25" s="3" t="s">
        <v>14</v>
      </c>
      <c r="K25" s="5"/>
      <c r="L25" s="7" t="str">
        <f>IF(ISBLANK(Table14[[#This Row],[Referred_By]]), "No", "Yes")</f>
        <v>No</v>
      </c>
    </row>
    <row r="26" spans="1:12" x14ac:dyDescent="0.3">
      <c r="A26" s="3" t="s">
        <v>81</v>
      </c>
      <c r="B26" s="3" t="s">
        <v>82</v>
      </c>
      <c r="C26" s="3">
        <v>53</v>
      </c>
      <c r="D26" s="3" t="s">
        <v>12</v>
      </c>
      <c r="E26" s="3" t="s">
        <v>41</v>
      </c>
      <c r="F26" s="4">
        <v>45286</v>
      </c>
      <c r="G26" s="4">
        <v>45372</v>
      </c>
      <c r="H26" s="3">
        <v>1800</v>
      </c>
      <c r="I26" s="3">
        <v>17</v>
      </c>
      <c r="J26" s="3" t="s">
        <v>35</v>
      </c>
      <c r="K26" s="3" t="s">
        <v>83</v>
      </c>
      <c r="L26" s="7" t="str">
        <f>IF(ISBLANK(Table14[[#This Row],[Referred_By]]), "No", "Yes")</f>
        <v>Yes</v>
      </c>
    </row>
    <row r="27" spans="1:12" x14ac:dyDescent="0.3">
      <c r="A27" s="3" t="s">
        <v>84</v>
      </c>
      <c r="B27" s="3" t="s">
        <v>85</v>
      </c>
      <c r="C27" s="3">
        <v>42</v>
      </c>
      <c r="D27" s="3" t="s">
        <v>27</v>
      </c>
      <c r="E27" s="3" t="s">
        <v>22</v>
      </c>
      <c r="F27" s="4">
        <v>45702</v>
      </c>
      <c r="G27" s="4">
        <v>45727</v>
      </c>
      <c r="H27" s="3">
        <v>1200</v>
      </c>
      <c r="I27" s="3">
        <v>3</v>
      </c>
      <c r="J27" s="3" t="s">
        <v>67</v>
      </c>
      <c r="K27" s="5"/>
      <c r="L27" s="7" t="str">
        <f>IF(ISBLANK(Table14[[#This Row],[Referred_By]]), "No", "Yes")</f>
        <v>No</v>
      </c>
    </row>
    <row r="28" spans="1:12" x14ac:dyDescent="0.3">
      <c r="A28" s="3" t="s">
        <v>86</v>
      </c>
      <c r="B28" s="3" t="s">
        <v>87</v>
      </c>
      <c r="C28" s="3">
        <v>24</v>
      </c>
      <c r="D28" s="3" t="s">
        <v>12</v>
      </c>
      <c r="E28" s="3" t="s">
        <v>31</v>
      </c>
      <c r="F28" s="4">
        <v>45698</v>
      </c>
      <c r="G28" s="4">
        <v>45726</v>
      </c>
      <c r="H28" s="3">
        <v>2500</v>
      </c>
      <c r="I28" s="3">
        <v>28</v>
      </c>
      <c r="J28" s="3" t="s">
        <v>35</v>
      </c>
      <c r="K28" s="5"/>
      <c r="L28" s="7" t="str">
        <f>IF(ISBLANK(Table14[[#This Row],[Referred_By]]), "No", "Yes")</f>
        <v>No</v>
      </c>
    </row>
    <row r="29" spans="1:12" x14ac:dyDescent="0.3">
      <c r="A29" s="3" t="s">
        <v>88</v>
      </c>
      <c r="B29" s="3" t="s">
        <v>89</v>
      </c>
      <c r="C29" s="3">
        <v>53</v>
      </c>
      <c r="D29" s="3" t="s">
        <v>12</v>
      </c>
      <c r="E29" s="3" t="s">
        <v>22</v>
      </c>
      <c r="F29" s="4">
        <v>45614</v>
      </c>
      <c r="G29" s="4">
        <v>45645</v>
      </c>
      <c r="H29" s="3">
        <v>1200</v>
      </c>
      <c r="I29" s="3">
        <v>23</v>
      </c>
      <c r="J29" s="3" t="s">
        <v>18</v>
      </c>
      <c r="K29" s="5"/>
      <c r="L29" s="7" t="str">
        <f>IF(ISBLANK(Table14[[#This Row],[Referred_By]]), "No", "Yes")</f>
        <v>No</v>
      </c>
    </row>
    <row r="30" spans="1:12" x14ac:dyDescent="0.3">
      <c r="A30" s="3" t="s">
        <v>90</v>
      </c>
      <c r="B30" s="3" t="s">
        <v>91</v>
      </c>
      <c r="C30" s="3">
        <v>29</v>
      </c>
      <c r="D30" s="3" t="s">
        <v>27</v>
      </c>
      <c r="E30" s="3" t="s">
        <v>31</v>
      </c>
      <c r="F30" s="4">
        <v>45401</v>
      </c>
      <c r="G30" s="4">
        <v>45408</v>
      </c>
      <c r="H30" s="3">
        <v>2500</v>
      </c>
      <c r="I30" s="3">
        <v>8</v>
      </c>
      <c r="J30" s="3" t="s">
        <v>23</v>
      </c>
      <c r="K30" s="5"/>
      <c r="L30" s="7" t="str">
        <f>IF(ISBLANK(Table14[[#This Row],[Referred_By]]), "No", "Yes")</f>
        <v>No</v>
      </c>
    </row>
    <row r="31" spans="1:12" x14ac:dyDescent="0.3">
      <c r="A31" s="3" t="s">
        <v>92</v>
      </c>
      <c r="B31" s="3" t="s">
        <v>93</v>
      </c>
      <c r="C31" s="3">
        <v>31</v>
      </c>
      <c r="D31" s="3" t="s">
        <v>27</v>
      </c>
      <c r="E31" s="3" t="s">
        <v>31</v>
      </c>
      <c r="F31" s="4">
        <v>45667</v>
      </c>
      <c r="G31" s="4">
        <v>45745</v>
      </c>
      <c r="H31" s="3">
        <v>2500</v>
      </c>
      <c r="I31" s="3">
        <v>23</v>
      </c>
      <c r="J31" s="3" t="s">
        <v>42</v>
      </c>
      <c r="K31" s="3" t="s">
        <v>94</v>
      </c>
      <c r="L31" s="7" t="str">
        <f>IF(ISBLANK(Table14[[#This Row],[Referred_By]]), "No", "Yes")</f>
        <v>Yes</v>
      </c>
    </row>
    <row r="32" spans="1:12" x14ac:dyDescent="0.3">
      <c r="A32" s="3" t="s">
        <v>95</v>
      </c>
      <c r="B32" s="3" t="s">
        <v>96</v>
      </c>
      <c r="C32" s="3">
        <v>52</v>
      </c>
      <c r="D32" s="3" t="s">
        <v>27</v>
      </c>
      <c r="E32" s="3" t="s">
        <v>13</v>
      </c>
      <c r="F32" s="4">
        <v>45088</v>
      </c>
      <c r="G32" s="4">
        <v>45656</v>
      </c>
      <c r="H32" s="3">
        <v>800</v>
      </c>
      <c r="I32" s="3">
        <v>9</v>
      </c>
      <c r="J32" s="3" t="s">
        <v>67</v>
      </c>
      <c r="K32" s="3" t="s">
        <v>97</v>
      </c>
      <c r="L32" s="7" t="str">
        <f>IF(ISBLANK(Table14[[#This Row],[Referred_By]]), "No", "Yes")</f>
        <v>Yes</v>
      </c>
    </row>
    <row r="33" spans="1:12" x14ac:dyDescent="0.3">
      <c r="A33" s="3" t="s">
        <v>98</v>
      </c>
      <c r="B33" s="3" t="s">
        <v>99</v>
      </c>
      <c r="C33" s="3">
        <v>20</v>
      </c>
      <c r="D33" s="3" t="s">
        <v>12</v>
      </c>
      <c r="E33" s="3" t="s">
        <v>22</v>
      </c>
      <c r="F33" s="4">
        <v>45391</v>
      </c>
      <c r="G33" s="4">
        <v>45604</v>
      </c>
      <c r="H33" s="3">
        <v>1200</v>
      </c>
      <c r="I33" s="3">
        <v>2</v>
      </c>
      <c r="J33" s="3" t="s">
        <v>35</v>
      </c>
      <c r="K33" s="5"/>
      <c r="L33" s="7" t="str">
        <f>IF(ISBLANK(Table14[[#This Row],[Referred_By]]), "No", "Yes")</f>
        <v>No</v>
      </c>
    </row>
    <row r="34" spans="1:12" x14ac:dyDescent="0.3">
      <c r="A34" s="3" t="s">
        <v>100</v>
      </c>
      <c r="B34" s="3" t="s">
        <v>101</v>
      </c>
      <c r="C34" s="3">
        <v>22</v>
      </c>
      <c r="D34" s="3" t="s">
        <v>12</v>
      </c>
      <c r="E34" s="3" t="s">
        <v>13</v>
      </c>
      <c r="F34" s="4">
        <v>45699</v>
      </c>
      <c r="G34" s="4">
        <v>45740</v>
      </c>
      <c r="H34" s="3">
        <v>800</v>
      </c>
      <c r="I34" s="3">
        <v>30</v>
      </c>
      <c r="J34" s="3" t="s">
        <v>35</v>
      </c>
      <c r="K34" s="5"/>
      <c r="L34" s="7" t="str">
        <f>IF(ISBLANK(Table14[[#This Row],[Referred_By]]), "No", "Yes")</f>
        <v>No</v>
      </c>
    </row>
    <row r="35" spans="1:12" x14ac:dyDescent="0.3">
      <c r="A35" s="3" t="s">
        <v>102</v>
      </c>
      <c r="B35" s="3" t="s">
        <v>103</v>
      </c>
      <c r="C35" s="3">
        <v>23</v>
      </c>
      <c r="D35" s="3" t="s">
        <v>12</v>
      </c>
      <c r="E35" s="3" t="s">
        <v>41</v>
      </c>
      <c r="F35" s="4">
        <v>45588</v>
      </c>
      <c r="G35" s="4">
        <v>45721</v>
      </c>
      <c r="H35" s="3">
        <v>1800</v>
      </c>
      <c r="I35" s="3">
        <v>23</v>
      </c>
      <c r="J35" s="3" t="s">
        <v>18</v>
      </c>
      <c r="K35" s="3" t="s">
        <v>104</v>
      </c>
      <c r="L35" s="7" t="str">
        <f>IF(ISBLANK(Table14[[#This Row],[Referred_By]]), "No", "Yes")</f>
        <v>Yes</v>
      </c>
    </row>
    <row r="36" spans="1:12" x14ac:dyDescent="0.3">
      <c r="A36" s="3" t="s">
        <v>105</v>
      </c>
      <c r="B36" s="3" t="s">
        <v>106</v>
      </c>
      <c r="C36" s="3">
        <v>27</v>
      </c>
      <c r="D36" s="3" t="s">
        <v>27</v>
      </c>
      <c r="E36" s="3" t="s">
        <v>22</v>
      </c>
      <c r="F36" s="4">
        <v>45312</v>
      </c>
      <c r="G36" s="4">
        <v>45652</v>
      </c>
      <c r="H36" s="3">
        <v>1200</v>
      </c>
      <c r="I36" s="3">
        <v>27</v>
      </c>
      <c r="J36" s="3" t="s">
        <v>18</v>
      </c>
      <c r="K36" s="5"/>
      <c r="L36" s="7" t="str">
        <f>IF(ISBLANK(Table14[[#This Row],[Referred_By]]), "No", "Yes")</f>
        <v>No</v>
      </c>
    </row>
  </sheetData>
  <mergeCells count="1">
    <mergeCell ref="N9:W9"/>
  </mergeCell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D8FF9-CCE1-4F6D-960D-ED2D11AC988E}">
  <dimension ref="A1:M44"/>
  <sheetViews>
    <sheetView zoomScale="70" zoomScaleNormal="70" workbookViewId="0">
      <selection sqref="A1:M36"/>
    </sheetView>
  </sheetViews>
  <sheetFormatPr defaultRowHeight="14.4" x14ac:dyDescent="0.3"/>
  <cols>
    <col min="1" max="1" width="15.44140625" bestFit="1" customWidth="1"/>
    <col min="2" max="2" width="14.88671875" bestFit="1" customWidth="1"/>
    <col min="3" max="3" width="8.6640625" bestFit="1" customWidth="1"/>
    <col min="4" max="4" width="20.44140625" bestFit="1" customWidth="1"/>
    <col min="5" max="5" width="20.21875" bestFit="1" customWidth="1"/>
    <col min="6" max="6" width="14.33203125" bestFit="1" customWidth="1"/>
    <col min="7" max="7" width="13.5546875" bestFit="1" customWidth="1"/>
    <col min="8" max="8" width="16.5546875" bestFit="1" customWidth="1"/>
    <col min="9" max="9" width="15.21875" bestFit="1" customWidth="1"/>
    <col min="10" max="10" width="10.77734375" bestFit="1" customWidth="1"/>
    <col min="11" max="11" width="19.44140625" bestFit="1" customWidth="1"/>
    <col min="12" max="12" width="32.44140625" bestFit="1" customWidth="1"/>
    <col min="13" max="13" width="18.109375" bestFit="1" customWidth="1"/>
  </cols>
  <sheetData>
    <row r="1" spans="1:13" x14ac:dyDescent="0.3">
      <c r="A1" s="1" t="s">
        <v>107</v>
      </c>
      <c r="B1" s="2" t="s">
        <v>0</v>
      </c>
      <c r="C1" s="2" t="s">
        <v>1</v>
      </c>
      <c r="D1" s="2" t="s">
        <v>2</v>
      </c>
      <c r="E1" s="2" t="s">
        <v>3</v>
      </c>
      <c r="F1" s="2" t="s">
        <v>4</v>
      </c>
      <c r="G1" s="2" t="s">
        <v>5</v>
      </c>
      <c r="H1" s="2" t="s">
        <v>6</v>
      </c>
      <c r="I1" s="2" t="s">
        <v>7</v>
      </c>
      <c r="J1" s="2" t="s">
        <v>8</v>
      </c>
      <c r="K1" s="2" t="s">
        <v>9</v>
      </c>
      <c r="L1" s="9" t="s">
        <v>108</v>
      </c>
      <c r="M1" s="8" t="s">
        <v>119</v>
      </c>
    </row>
    <row r="2" spans="1:13" x14ac:dyDescent="0.3">
      <c r="A2" s="3" t="s">
        <v>10</v>
      </c>
      <c r="B2" s="3" t="s">
        <v>11</v>
      </c>
      <c r="C2" s="3">
        <v>59</v>
      </c>
      <c r="D2" s="3" t="s">
        <v>12</v>
      </c>
      <c r="E2" s="3" t="s">
        <v>13</v>
      </c>
      <c r="F2" s="4">
        <v>45235</v>
      </c>
      <c r="G2" s="4">
        <v>45425</v>
      </c>
      <c r="H2" s="3">
        <v>800</v>
      </c>
      <c r="I2" s="3">
        <v>25</v>
      </c>
      <c r="J2" s="3" t="s">
        <v>14</v>
      </c>
      <c r="K2" s="3" t="s">
        <v>15</v>
      </c>
      <c r="L2" s="10">
        <f>DATEDIF(Table13[[#This Row],[Start_Date]],Table13[[#This Row],[End_Date]],"m")</f>
        <v>6</v>
      </c>
      <c r="M2" s="7">
        <f>Table15[[#This Row],[Monthly_Fee]]*Table15[[#This Row],[Membership_Duration_Months]]</f>
        <v>4800</v>
      </c>
    </row>
    <row r="3" spans="1:13" x14ac:dyDescent="0.3">
      <c r="A3" s="3" t="s">
        <v>16</v>
      </c>
      <c r="B3" s="3" t="s">
        <v>17</v>
      </c>
      <c r="C3" s="3">
        <v>27</v>
      </c>
      <c r="D3" s="3" t="s">
        <v>12</v>
      </c>
      <c r="E3" s="3" t="s">
        <v>13</v>
      </c>
      <c r="F3" s="4">
        <v>45714</v>
      </c>
      <c r="G3" s="4">
        <v>45740</v>
      </c>
      <c r="H3" s="3">
        <v>800</v>
      </c>
      <c r="I3" s="3">
        <v>20</v>
      </c>
      <c r="J3" s="3" t="s">
        <v>18</v>
      </c>
      <c r="K3" s="3" t="s">
        <v>19</v>
      </c>
      <c r="L3" s="10">
        <f>DATEDIF(Table13[[#This Row],[Start_Date]],Table13[[#This Row],[End_Date]],"m")</f>
        <v>0</v>
      </c>
      <c r="M3" s="7">
        <f>Table15[[#This Row],[Monthly_Fee]]*Table15[[#This Row],[Membership_Duration_Months]]</f>
        <v>0</v>
      </c>
    </row>
    <row r="4" spans="1:13" x14ac:dyDescent="0.3">
      <c r="A4" s="3" t="s">
        <v>20</v>
      </c>
      <c r="B4" s="3" t="s">
        <v>21</v>
      </c>
      <c r="C4" s="3">
        <v>24</v>
      </c>
      <c r="D4" s="3" t="s">
        <v>12</v>
      </c>
      <c r="E4" s="3" t="s">
        <v>22</v>
      </c>
      <c r="F4" s="4">
        <v>45191</v>
      </c>
      <c r="G4" s="4">
        <v>45371</v>
      </c>
      <c r="H4" s="3">
        <v>1200</v>
      </c>
      <c r="I4" s="3">
        <v>18</v>
      </c>
      <c r="J4" s="3" t="s">
        <v>23</v>
      </c>
      <c r="K4" s="3" t="s">
        <v>24</v>
      </c>
      <c r="L4" s="10">
        <f>DATEDIF(Table13[[#This Row],[Start_Date]],Table13[[#This Row],[End_Date]],"m")</f>
        <v>5</v>
      </c>
      <c r="M4" s="7">
        <f>Table15[[#This Row],[Monthly_Fee]]*Table15[[#This Row],[Membership_Duration_Months]]</f>
        <v>6000</v>
      </c>
    </row>
    <row r="5" spans="1:13" x14ac:dyDescent="0.3">
      <c r="A5" s="3" t="s">
        <v>25</v>
      </c>
      <c r="B5" s="3" t="s">
        <v>26</v>
      </c>
      <c r="C5" s="3">
        <v>31</v>
      </c>
      <c r="D5" s="3" t="s">
        <v>27</v>
      </c>
      <c r="E5" s="3" t="s">
        <v>22</v>
      </c>
      <c r="F5" s="4">
        <v>45479</v>
      </c>
      <c r="G5" s="4">
        <v>45587</v>
      </c>
      <c r="H5" s="3">
        <v>1200</v>
      </c>
      <c r="I5" s="3">
        <v>16</v>
      </c>
      <c r="J5" s="3" t="s">
        <v>23</v>
      </c>
      <c r="K5" s="3" t="s">
        <v>28</v>
      </c>
      <c r="L5" s="10">
        <f>DATEDIF(Table13[[#This Row],[Start_Date]],Table13[[#This Row],[End_Date]],"m")</f>
        <v>3</v>
      </c>
      <c r="M5" s="7">
        <f>Table15[[#This Row],[Monthly_Fee]]*Table15[[#This Row],[Membership_Duration_Months]]</f>
        <v>3600</v>
      </c>
    </row>
    <row r="6" spans="1:13" x14ac:dyDescent="0.3">
      <c r="A6" s="3" t="s">
        <v>29</v>
      </c>
      <c r="B6" s="3" t="s">
        <v>30</v>
      </c>
      <c r="C6" s="3">
        <v>19</v>
      </c>
      <c r="D6" s="3" t="s">
        <v>12</v>
      </c>
      <c r="E6" s="3" t="s">
        <v>31</v>
      </c>
      <c r="F6" s="4">
        <v>45286</v>
      </c>
      <c r="G6" s="4">
        <v>45501</v>
      </c>
      <c r="H6" s="3">
        <v>2500</v>
      </c>
      <c r="I6" s="3">
        <v>12</v>
      </c>
      <c r="J6" s="3" t="s">
        <v>14</v>
      </c>
      <c r="K6" s="3" t="s">
        <v>32</v>
      </c>
      <c r="L6" s="10">
        <f>DATEDIF(Table13[[#This Row],[Start_Date]],Table13[[#This Row],[End_Date]],"m")</f>
        <v>7</v>
      </c>
      <c r="M6" s="7">
        <f>Table15[[#This Row],[Monthly_Fee]]*Table15[[#This Row],[Membership_Duration_Months]]</f>
        <v>17500</v>
      </c>
    </row>
    <row r="7" spans="1:13" x14ac:dyDescent="0.3">
      <c r="A7" s="3" t="s">
        <v>33</v>
      </c>
      <c r="B7" s="3" t="s">
        <v>34</v>
      </c>
      <c r="C7" s="3">
        <v>40</v>
      </c>
      <c r="D7" s="3" t="s">
        <v>12</v>
      </c>
      <c r="E7" s="3" t="s">
        <v>13</v>
      </c>
      <c r="F7" s="4">
        <v>45317</v>
      </c>
      <c r="G7" s="4">
        <v>45392</v>
      </c>
      <c r="H7" s="3">
        <v>800</v>
      </c>
      <c r="I7" s="3">
        <v>14</v>
      </c>
      <c r="J7" s="3" t="s">
        <v>35</v>
      </c>
      <c r="K7" s="3" t="s">
        <v>36</v>
      </c>
      <c r="L7" s="10">
        <f>DATEDIF(Table13[[#This Row],[Start_Date]],Table13[[#This Row],[End_Date]],"m")</f>
        <v>2</v>
      </c>
      <c r="M7" s="7">
        <f>Table15[[#This Row],[Monthly_Fee]]*Table15[[#This Row],[Membership_Duration_Months]]</f>
        <v>1600</v>
      </c>
    </row>
    <row r="8" spans="1:13" x14ac:dyDescent="0.3">
      <c r="A8" s="3" t="s">
        <v>37</v>
      </c>
      <c r="B8" s="3" t="s">
        <v>38</v>
      </c>
      <c r="C8" s="3">
        <v>41</v>
      </c>
      <c r="D8" s="3" t="s">
        <v>27</v>
      </c>
      <c r="E8" s="3" t="s">
        <v>13</v>
      </c>
      <c r="F8" s="4">
        <v>45588</v>
      </c>
      <c r="G8" s="4">
        <v>45677</v>
      </c>
      <c r="H8" s="3">
        <v>800</v>
      </c>
      <c r="I8" s="3">
        <v>25</v>
      </c>
      <c r="J8" s="3" t="s">
        <v>18</v>
      </c>
      <c r="K8" s="5"/>
      <c r="L8" s="10">
        <f>DATEDIF(Table13[[#This Row],[Start_Date]],Table13[[#This Row],[End_Date]],"m")</f>
        <v>2</v>
      </c>
      <c r="M8" s="7">
        <f>Table15[[#This Row],[Monthly_Fee]]*Table15[[#This Row],[Membership_Duration_Months]]</f>
        <v>1600</v>
      </c>
    </row>
    <row r="9" spans="1:13" x14ac:dyDescent="0.3">
      <c r="A9" s="3" t="s">
        <v>39</v>
      </c>
      <c r="B9" s="3" t="s">
        <v>40</v>
      </c>
      <c r="C9" s="3">
        <v>43</v>
      </c>
      <c r="D9" s="3" t="s">
        <v>12</v>
      </c>
      <c r="E9" s="3" t="s">
        <v>41</v>
      </c>
      <c r="F9" s="4">
        <v>45450</v>
      </c>
      <c r="G9" s="4">
        <v>45563</v>
      </c>
      <c r="H9" s="3">
        <v>1800</v>
      </c>
      <c r="I9" s="3">
        <v>28</v>
      </c>
      <c r="J9" s="3" t="s">
        <v>42</v>
      </c>
      <c r="K9" s="5"/>
      <c r="L9" s="10">
        <f>DATEDIF(Table13[[#This Row],[Start_Date]],Table13[[#This Row],[End_Date]],"m")</f>
        <v>3</v>
      </c>
      <c r="M9" s="7">
        <f>Table15[[#This Row],[Monthly_Fee]]*Table15[[#This Row],[Membership_Duration_Months]]</f>
        <v>5400</v>
      </c>
    </row>
    <row r="10" spans="1:13" x14ac:dyDescent="0.3">
      <c r="A10" s="3" t="s">
        <v>43</v>
      </c>
      <c r="B10" s="3" t="s">
        <v>44</v>
      </c>
      <c r="C10" s="3">
        <v>42</v>
      </c>
      <c r="D10" s="3" t="s">
        <v>12</v>
      </c>
      <c r="E10" s="3" t="s">
        <v>13</v>
      </c>
      <c r="F10" s="4">
        <v>45569</v>
      </c>
      <c r="G10" s="4">
        <v>45582</v>
      </c>
      <c r="H10" s="3">
        <v>800</v>
      </c>
      <c r="I10" s="3">
        <v>3</v>
      </c>
      <c r="J10" s="3" t="s">
        <v>42</v>
      </c>
      <c r="K10" s="3" t="s">
        <v>45</v>
      </c>
      <c r="L10" s="10">
        <f>DATEDIF(Table13[[#This Row],[Start_Date]],Table13[[#This Row],[End_Date]],"m")</f>
        <v>0</v>
      </c>
      <c r="M10" s="7">
        <f>Table15[[#This Row],[Monthly_Fee]]*Table15[[#This Row],[Membership_Duration_Months]]</f>
        <v>0</v>
      </c>
    </row>
    <row r="11" spans="1:13" x14ac:dyDescent="0.3">
      <c r="A11" s="3" t="s">
        <v>46</v>
      </c>
      <c r="B11" s="3" t="s">
        <v>47</v>
      </c>
      <c r="C11" s="3">
        <v>37</v>
      </c>
      <c r="D11" s="3" t="s">
        <v>12</v>
      </c>
      <c r="E11" s="3" t="s">
        <v>22</v>
      </c>
      <c r="F11" s="4">
        <v>45202</v>
      </c>
      <c r="G11" s="4">
        <v>45280</v>
      </c>
      <c r="H11" s="3">
        <v>1200</v>
      </c>
      <c r="I11" s="3">
        <v>29</v>
      </c>
      <c r="J11" s="3" t="s">
        <v>35</v>
      </c>
      <c r="K11" s="3" t="s">
        <v>48</v>
      </c>
      <c r="L11" s="10">
        <f>DATEDIF(Table13[[#This Row],[Start_Date]],Table13[[#This Row],[End_Date]],"m")</f>
        <v>2</v>
      </c>
      <c r="M11" s="7">
        <f>Table15[[#This Row],[Monthly_Fee]]*Table15[[#This Row],[Membership_Duration_Months]]</f>
        <v>2400</v>
      </c>
    </row>
    <row r="12" spans="1:13" x14ac:dyDescent="0.3">
      <c r="A12" s="3" t="s">
        <v>49</v>
      </c>
      <c r="B12" s="3" t="s">
        <v>50</v>
      </c>
      <c r="C12" s="3">
        <v>48</v>
      </c>
      <c r="D12" s="3" t="s">
        <v>27</v>
      </c>
      <c r="E12" s="3" t="s">
        <v>22</v>
      </c>
      <c r="F12" s="4">
        <v>45297</v>
      </c>
      <c r="G12" s="4">
        <v>45459</v>
      </c>
      <c r="H12" s="3">
        <v>1200</v>
      </c>
      <c r="I12" s="3">
        <v>13</v>
      </c>
      <c r="J12" s="3" t="s">
        <v>14</v>
      </c>
      <c r="K12" s="3" t="s">
        <v>51</v>
      </c>
      <c r="L12" s="10">
        <f>DATEDIF(Table13[[#This Row],[Start_Date]],Table13[[#This Row],[End_Date]],"m")</f>
        <v>5</v>
      </c>
      <c r="M12" s="7">
        <f>Table15[[#This Row],[Monthly_Fee]]*Table15[[#This Row],[Membership_Duration_Months]]</f>
        <v>6000</v>
      </c>
    </row>
    <row r="13" spans="1:13" x14ac:dyDescent="0.3">
      <c r="A13" s="3" t="s">
        <v>52</v>
      </c>
      <c r="B13" s="3" t="s">
        <v>53</v>
      </c>
      <c r="C13" s="3">
        <v>36</v>
      </c>
      <c r="D13" s="3" t="s">
        <v>12</v>
      </c>
      <c r="E13" s="3" t="s">
        <v>22</v>
      </c>
      <c r="F13" s="4">
        <v>45154</v>
      </c>
      <c r="G13" s="4">
        <v>45568</v>
      </c>
      <c r="H13" s="3">
        <v>1200</v>
      </c>
      <c r="I13" s="3">
        <v>19</v>
      </c>
      <c r="J13" s="3" t="s">
        <v>42</v>
      </c>
      <c r="K13" s="3" t="s">
        <v>54</v>
      </c>
      <c r="L13" s="10">
        <f>DATEDIF(Table13[[#This Row],[Start_Date]],Table13[[#This Row],[End_Date]],"m")</f>
        <v>13</v>
      </c>
      <c r="M13" s="7">
        <f>Table15[[#This Row],[Monthly_Fee]]*Table15[[#This Row],[Membership_Duration_Months]]</f>
        <v>15600</v>
      </c>
    </row>
    <row r="14" spans="1:13" x14ac:dyDescent="0.3">
      <c r="A14" s="3" t="s">
        <v>55</v>
      </c>
      <c r="B14" s="3" t="s">
        <v>56</v>
      </c>
      <c r="C14" s="3">
        <v>48</v>
      </c>
      <c r="D14" s="3" t="s">
        <v>27</v>
      </c>
      <c r="E14" s="3" t="s">
        <v>41</v>
      </c>
      <c r="F14" s="4">
        <v>45556</v>
      </c>
      <c r="G14" s="4">
        <v>45641</v>
      </c>
      <c r="H14" s="3">
        <v>1800</v>
      </c>
      <c r="I14" s="3">
        <v>22</v>
      </c>
      <c r="J14" s="3" t="s">
        <v>42</v>
      </c>
      <c r="K14" s="5"/>
      <c r="L14" s="10">
        <f>DATEDIF(Table13[[#This Row],[Start_Date]],Table13[[#This Row],[End_Date]],"m")</f>
        <v>2</v>
      </c>
      <c r="M14" s="7">
        <f>Table15[[#This Row],[Monthly_Fee]]*Table15[[#This Row],[Membership_Duration_Months]]</f>
        <v>3600</v>
      </c>
    </row>
    <row r="15" spans="1:13" x14ac:dyDescent="0.3">
      <c r="A15" s="3" t="s">
        <v>57</v>
      </c>
      <c r="B15" s="3" t="s">
        <v>58</v>
      </c>
      <c r="C15" s="3">
        <v>39</v>
      </c>
      <c r="D15" s="3" t="s">
        <v>12</v>
      </c>
      <c r="E15" s="3" t="s">
        <v>22</v>
      </c>
      <c r="F15" s="4">
        <v>45065</v>
      </c>
      <c r="G15" s="4">
        <v>45242</v>
      </c>
      <c r="H15" s="3">
        <v>1200</v>
      </c>
      <c r="I15" s="3">
        <v>28</v>
      </c>
      <c r="J15" s="3" t="s">
        <v>35</v>
      </c>
      <c r="K15" s="5"/>
      <c r="L15" s="10">
        <f>DATEDIF(Table13[[#This Row],[Start_Date]],Table13[[#This Row],[End_Date]],"m")</f>
        <v>5</v>
      </c>
      <c r="M15" s="7">
        <f>Table15[[#This Row],[Monthly_Fee]]*Table15[[#This Row],[Membership_Duration_Months]]</f>
        <v>6000</v>
      </c>
    </row>
    <row r="16" spans="1:13" x14ac:dyDescent="0.3">
      <c r="A16" s="3" t="s">
        <v>59</v>
      </c>
      <c r="B16" s="3" t="s">
        <v>60</v>
      </c>
      <c r="C16" s="3">
        <v>44</v>
      </c>
      <c r="D16" s="3" t="s">
        <v>27</v>
      </c>
      <c r="E16" s="3" t="s">
        <v>13</v>
      </c>
      <c r="F16" s="4">
        <v>45333</v>
      </c>
      <c r="G16" s="4">
        <v>45540</v>
      </c>
      <c r="H16" s="3">
        <v>800</v>
      </c>
      <c r="I16" s="3">
        <v>8</v>
      </c>
      <c r="J16" s="3" t="s">
        <v>23</v>
      </c>
      <c r="K16" s="5"/>
      <c r="L16" s="10">
        <f>DATEDIF(Table13[[#This Row],[Start_Date]],Table13[[#This Row],[End_Date]],"m")</f>
        <v>6</v>
      </c>
      <c r="M16" s="7">
        <f>Table15[[#This Row],[Monthly_Fee]]*Table15[[#This Row],[Membership_Duration_Months]]</f>
        <v>4800</v>
      </c>
    </row>
    <row r="17" spans="1:13" x14ac:dyDescent="0.3">
      <c r="A17" s="3" t="s">
        <v>61</v>
      </c>
      <c r="B17" s="3" t="s">
        <v>62</v>
      </c>
      <c r="C17" s="3">
        <v>39</v>
      </c>
      <c r="D17" s="3" t="s">
        <v>12</v>
      </c>
      <c r="E17" s="3" t="s">
        <v>31</v>
      </c>
      <c r="F17" s="4">
        <v>45702</v>
      </c>
      <c r="G17" s="4">
        <v>45732</v>
      </c>
      <c r="H17" s="3">
        <v>2500</v>
      </c>
      <c r="I17" s="3">
        <v>14</v>
      </c>
      <c r="J17" s="3" t="s">
        <v>42</v>
      </c>
      <c r="K17" s="5"/>
      <c r="L17" s="10">
        <f>DATEDIF(Table13[[#This Row],[Start_Date]],Table13[[#This Row],[End_Date]],"m")</f>
        <v>1</v>
      </c>
      <c r="M17" s="7">
        <f>Table15[[#This Row],[Monthly_Fee]]*Table15[[#This Row],[Membership_Duration_Months]]</f>
        <v>2500</v>
      </c>
    </row>
    <row r="18" spans="1:13" x14ac:dyDescent="0.3">
      <c r="A18" s="3" t="s">
        <v>63</v>
      </c>
      <c r="B18" s="3" t="s">
        <v>64</v>
      </c>
      <c r="C18" s="3">
        <v>35</v>
      </c>
      <c r="D18" s="3" t="s">
        <v>12</v>
      </c>
      <c r="E18" s="3" t="s">
        <v>22</v>
      </c>
      <c r="F18" s="4">
        <v>45329</v>
      </c>
      <c r="G18" s="4">
        <v>45685</v>
      </c>
      <c r="H18" s="3">
        <v>1200</v>
      </c>
      <c r="I18" s="3">
        <v>25</v>
      </c>
      <c r="J18" s="3" t="s">
        <v>23</v>
      </c>
      <c r="K18" s="5"/>
      <c r="L18" s="10">
        <f>DATEDIF(Table13[[#This Row],[Start_Date]],Table13[[#This Row],[End_Date]],"m")</f>
        <v>11</v>
      </c>
      <c r="M18" s="7">
        <f>Table15[[#This Row],[Monthly_Fee]]*Table15[[#This Row],[Membership_Duration_Months]]</f>
        <v>13200</v>
      </c>
    </row>
    <row r="19" spans="1:13" x14ac:dyDescent="0.3">
      <c r="A19" s="3" t="s">
        <v>65</v>
      </c>
      <c r="B19" s="3" t="s">
        <v>66</v>
      </c>
      <c r="C19" s="3">
        <v>56</v>
      </c>
      <c r="D19" s="3" t="s">
        <v>27</v>
      </c>
      <c r="E19" s="3" t="s">
        <v>31</v>
      </c>
      <c r="F19" s="4">
        <v>45213</v>
      </c>
      <c r="G19" s="4">
        <v>45649</v>
      </c>
      <c r="H19" s="3">
        <v>2500</v>
      </c>
      <c r="I19" s="3">
        <v>13</v>
      </c>
      <c r="J19" s="3" t="s">
        <v>67</v>
      </c>
      <c r="K19" s="5"/>
      <c r="L19" s="10">
        <f>DATEDIF(Table13[[#This Row],[Start_Date]],Table13[[#This Row],[End_Date]],"m")</f>
        <v>14</v>
      </c>
      <c r="M19" s="7">
        <f>Table15[[#This Row],[Monthly_Fee]]*Table15[[#This Row],[Membership_Duration_Months]]</f>
        <v>35000</v>
      </c>
    </row>
    <row r="20" spans="1:13" x14ac:dyDescent="0.3">
      <c r="A20" s="3" t="s">
        <v>68</v>
      </c>
      <c r="B20" s="3" t="s">
        <v>69</v>
      </c>
      <c r="C20" s="3">
        <v>27</v>
      </c>
      <c r="D20" s="3" t="s">
        <v>27</v>
      </c>
      <c r="E20" s="3" t="s">
        <v>13</v>
      </c>
      <c r="F20" s="4">
        <v>45354</v>
      </c>
      <c r="G20" s="4">
        <v>45664</v>
      </c>
      <c r="H20" s="3">
        <v>800</v>
      </c>
      <c r="I20" s="3">
        <v>26</v>
      </c>
      <c r="J20" s="3" t="s">
        <v>35</v>
      </c>
      <c r="K20" s="5"/>
      <c r="L20" s="10">
        <f>DATEDIF(Table13[[#This Row],[Start_Date]],Table13[[#This Row],[End_Date]],"m")</f>
        <v>10</v>
      </c>
      <c r="M20" s="7">
        <f>Table15[[#This Row],[Monthly_Fee]]*Table15[[#This Row],[Membership_Duration_Months]]</f>
        <v>8000</v>
      </c>
    </row>
    <row r="21" spans="1:13" x14ac:dyDescent="0.3">
      <c r="A21" s="3" t="s">
        <v>70</v>
      </c>
      <c r="B21" s="3" t="s">
        <v>71</v>
      </c>
      <c r="C21" s="3">
        <v>28</v>
      </c>
      <c r="D21" s="3" t="s">
        <v>12</v>
      </c>
      <c r="E21" s="3" t="s">
        <v>31</v>
      </c>
      <c r="F21" s="4">
        <v>45417</v>
      </c>
      <c r="G21" s="4">
        <v>45608</v>
      </c>
      <c r="H21" s="3">
        <v>2500</v>
      </c>
      <c r="I21" s="3">
        <v>21</v>
      </c>
      <c r="J21" s="3" t="s">
        <v>35</v>
      </c>
      <c r="K21" s="3" t="s">
        <v>72</v>
      </c>
      <c r="L21" s="10">
        <f>DATEDIF(Table13[[#This Row],[Start_Date]],Table13[[#This Row],[End_Date]],"m")</f>
        <v>6</v>
      </c>
      <c r="M21" s="7">
        <f>Table15[[#This Row],[Monthly_Fee]]*Table15[[#This Row],[Membership_Duration_Months]]</f>
        <v>15000</v>
      </c>
    </row>
    <row r="22" spans="1:13" x14ac:dyDescent="0.3">
      <c r="A22" s="3" t="s">
        <v>73</v>
      </c>
      <c r="B22" s="3" t="s">
        <v>74</v>
      </c>
      <c r="C22" s="3">
        <v>57</v>
      </c>
      <c r="D22" s="3" t="s">
        <v>27</v>
      </c>
      <c r="E22" s="3" t="s">
        <v>41</v>
      </c>
      <c r="F22" s="4">
        <v>45146</v>
      </c>
      <c r="G22" s="4">
        <v>45674</v>
      </c>
      <c r="H22" s="3">
        <v>1800</v>
      </c>
      <c r="I22" s="3">
        <v>19</v>
      </c>
      <c r="J22" s="3" t="s">
        <v>35</v>
      </c>
      <c r="K22" s="5"/>
      <c r="L22" s="10">
        <f>DATEDIF(Table13[[#This Row],[Start_Date]],Table13[[#This Row],[End_Date]],"m")</f>
        <v>17</v>
      </c>
      <c r="M22" s="7">
        <f>Table15[[#This Row],[Monthly_Fee]]*Table15[[#This Row],[Membership_Duration_Months]]</f>
        <v>30600</v>
      </c>
    </row>
    <row r="23" spans="1:13" x14ac:dyDescent="0.3">
      <c r="A23" s="3" t="s">
        <v>75</v>
      </c>
      <c r="B23" s="3" t="s">
        <v>76</v>
      </c>
      <c r="C23" s="3">
        <v>26</v>
      </c>
      <c r="D23" s="3" t="s">
        <v>27</v>
      </c>
      <c r="E23" s="3" t="s">
        <v>41</v>
      </c>
      <c r="F23" s="4">
        <v>45320</v>
      </c>
      <c r="G23" s="4">
        <v>45616</v>
      </c>
      <c r="H23" s="3">
        <v>1800</v>
      </c>
      <c r="I23" s="3">
        <v>5</v>
      </c>
      <c r="J23" s="3" t="s">
        <v>14</v>
      </c>
      <c r="K23" s="5"/>
      <c r="L23" s="10">
        <f>DATEDIF(Table13[[#This Row],[Start_Date]],Table13[[#This Row],[End_Date]],"m")</f>
        <v>9</v>
      </c>
      <c r="M23" s="7">
        <f>Table15[[#This Row],[Monthly_Fee]]*Table15[[#This Row],[Membership_Duration_Months]]</f>
        <v>16200</v>
      </c>
    </row>
    <row r="24" spans="1:13" x14ac:dyDescent="0.3">
      <c r="A24" s="3" t="s">
        <v>77</v>
      </c>
      <c r="B24" s="3" t="s">
        <v>78</v>
      </c>
      <c r="C24" s="3">
        <v>48</v>
      </c>
      <c r="D24" s="3" t="s">
        <v>12</v>
      </c>
      <c r="E24" s="3" t="s">
        <v>41</v>
      </c>
      <c r="F24" s="4">
        <v>45451</v>
      </c>
      <c r="G24" s="4">
        <v>45455</v>
      </c>
      <c r="H24" s="3">
        <v>1800</v>
      </c>
      <c r="I24" s="3">
        <v>18</v>
      </c>
      <c r="J24" s="3" t="s">
        <v>67</v>
      </c>
      <c r="K24" s="5"/>
      <c r="L24" s="10">
        <f>DATEDIF(Table13[[#This Row],[Start_Date]],Table13[[#This Row],[End_Date]],"m")</f>
        <v>0</v>
      </c>
      <c r="M24" s="7">
        <f>Table15[[#This Row],[Monthly_Fee]]*Table15[[#This Row],[Membership_Duration_Months]]</f>
        <v>0</v>
      </c>
    </row>
    <row r="25" spans="1:13" x14ac:dyDescent="0.3">
      <c r="A25" s="3" t="s">
        <v>79</v>
      </c>
      <c r="B25" s="3" t="s">
        <v>80</v>
      </c>
      <c r="C25" s="3">
        <v>25</v>
      </c>
      <c r="D25" s="3" t="s">
        <v>27</v>
      </c>
      <c r="E25" s="3" t="s">
        <v>22</v>
      </c>
      <c r="F25" s="4">
        <v>45439</v>
      </c>
      <c r="G25" s="4">
        <v>45730</v>
      </c>
      <c r="H25" s="3">
        <v>1200</v>
      </c>
      <c r="I25" s="3">
        <v>6</v>
      </c>
      <c r="J25" s="3" t="s">
        <v>14</v>
      </c>
      <c r="K25" s="5"/>
      <c r="L25" s="10">
        <f>DATEDIF(Table13[[#This Row],[Start_Date]],Table13[[#This Row],[End_Date]],"m")</f>
        <v>9</v>
      </c>
      <c r="M25" s="7">
        <f>Table15[[#This Row],[Monthly_Fee]]*Table15[[#This Row],[Membership_Duration_Months]]</f>
        <v>10800</v>
      </c>
    </row>
    <row r="26" spans="1:13" x14ac:dyDescent="0.3">
      <c r="A26" s="3" t="s">
        <v>81</v>
      </c>
      <c r="B26" s="3" t="s">
        <v>82</v>
      </c>
      <c r="C26" s="3">
        <v>53</v>
      </c>
      <c r="D26" s="3" t="s">
        <v>12</v>
      </c>
      <c r="E26" s="3" t="s">
        <v>41</v>
      </c>
      <c r="F26" s="4">
        <v>45286</v>
      </c>
      <c r="G26" s="4">
        <v>45372</v>
      </c>
      <c r="H26" s="3">
        <v>1800</v>
      </c>
      <c r="I26" s="3">
        <v>17</v>
      </c>
      <c r="J26" s="3" t="s">
        <v>35</v>
      </c>
      <c r="K26" s="3" t="s">
        <v>83</v>
      </c>
      <c r="L26" s="10">
        <f>DATEDIF(Table13[[#This Row],[Start_Date]],Table13[[#This Row],[End_Date]],"m")</f>
        <v>2</v>
      </c>
      <c r="M26" s="7">
        <f>Table15[[#This Row],[Monthly_Fee]]*Table15[[#This Row],[Membership_Duration_Months]]</f>
        <v>3600</v>
      </c>
    </row>
    <row r="27" spans="1:13" x14ac:dyDescent="0.3">
      <c r="A27" s="3" t="s">
        <v>84</v>
      </c>
      <c r="B27" s="3" t="s">
        <v>85</v>
      </c>
      <c r="C27" s="3">
        <v>42</v>
      </c>
      <c r="D27" s="3" t="s">
        <v>27</v>
      </c>
      <c r="E27" s="3" t="s">
        <v>22</v>
      </c>
      <c r="F27" s="4">
        <v>45702</v>
      </c>
      <c r="G27" s="4">
        <v>45727</v>
      </c>
      <c r="H27" s="3">
        <v>1200</v>
      </c>
      <c r="I27" s="3">
        <v>3</v>
      </c>
      <c r="J27" s="3" t="s">
        <v>67</v>
      </c>
      <c r="K27" s="5"/>
      <c r="L27" s="10">
        <f>DATEDIF(Table13[[#This Row],[Start_Date]],Table13[[#This Row],[End_Date]],"m")</f>
        <v>0</v>
      </c>
      <c r="M27" s="7">
        <f>Table15[[#This Row],[Monthly_Fee]]*Table15[[#This Row],[Membership_Duration_Months]]</f>
        <v>0</v>
      </c>
    </row>
    <row r="28" spans="1:13" x14ac:dyDescent="0.3">
      <c r="A28" s="3" t="s">
        <v>86</v>
      </c>
      <c r="B28" s="3" t="s">
        <v>87</v>
      </c>
      <c r="C28" s="3">
        <v>24</v>
      </c>
      <c r="D28" s="3" t="s">
        <v>12</v>
      </c>
      <c r="E28" s="3" t="s">
        <v>31</v>
      </c>
      <c r="F28" s="4">
        <v>45698</v>
      </c>
      <c r="G28" s="4">
        <v>45726</v>
      </c>
      <c r="H28" s="3">
        <v>2500</v>
      </c>
      <c r="I28" s="3">
        <v>28</v>
      </c>
      <c r="J28" s="3" t="s">
        <v>35</v>
      </c>
      <c r="K28" s="5"/>
      <c r="L28" s="10">
        <f>DATEDIF(Table13[[#This Row],[Start_Date]],Table13[[#This Row],[End_Date]],"m")</f>
        <v>1</v>
      </c>
      <c r="M28" s="7">
        <f>Table15[[#This Row],[Monthly_Fee]]*Table15[[#This Row],[Membership_Duration_Months]]</f>
        <v>2500</v>
      </c>
    </row>
    <row r="29" spans="1:13" x14ac:dyDescent="0.3">
      <c r="A29" s="3" t="s">
        <v>88</v>
      </c>
      <c r="B29" s="3" t="s">
        <v>89</v>
      </c>
      <c r="C29" s="3">
        <v>53</v>
      </c>
      <c r="D29" s="3" t="s">
        <v>12</v>
      </c>
      <c r="E29" s="3" t="s">
        <v>22</v>
      </c>
      <c r="F29" s="4">
        <v>45614</v>
      </c>
      <c r="G29" s="4">
        <v>45645</v>
      </c>
      <c r="H29" s="3">
        <v>1200</v>
      </c>
      <c r="I29" s="3">
        <v>23</v>
      </c>
      <c r="J29" s="3" t="s">
        <v>18</v>
      </c>
      <c r="K29" s="5"/>
      <c r="L29" s="10">
        <f>DATEDIF(Table13[[#This Row],[Start_Date]],Table13[[#This Row],[End_Date]],"m")</f>
        <v>1</v>
      </c>
      <c r="M29" s="7">
        <f>Table15[[#This Row],[Monthly_Fee]]*Table15[[#This Row],[Membership_Duration_Months]]</f>
        <v>1200</v>
      </c>
    </row>
    <row r="30" spans="1:13" x14ac:dyDescent="0.3">
      <c r="A30" s="3" t="s">
        <v>90</v>
      </c>
      <c r="B30" s="3" t="s">
        <v>91</v>
      </c>
      <c r="C30" s="3">
        <v>29</v>
      </c>
      <c r="D30" s="3" t="s">
        <v>27</v>
      </c>
      <c r="E30" s="3" t="s">
        <v>31</v>
      </c>
      <c r="F30" s="4">
        <v>45401</v>
      </c>
      <c r="G30" s="4">
        <v>45408</v>
      </c>
      <c r="H30" s="3">
        <v>2500</v>
      </c>
      <c r="I30" s="3">
        <v>8</v>
      </c>
      <c r="J30" s="3" t="s">
        <v>23</v>
      </c>
      <c r="K30" s="5"/>
      <c r="L30" s="10">
        <f>DATEDIF(Table13[[#This Row],[Start_Date]],Table13[[#This Row],[End_Date]],"m")</f>
        <v>0</v>
      </c>
      <c r="M30" s="7">
        <f>Table15[[#This Row],[Monthly_Fee]]*Table15[[#This Row],[Membership_Duration_Months]]</f>
        <v>0</v>
      </c>
    </row>
    <row r="31" spans="1:13" x14ac:dyDescent="0.3">
      <c r="A31" s="3" t="s">
        <v>92</v>
      </c>
      <c r="B31" s="3" t="s">
        <v>93</v>
      </c>
      <c r="C31" s="3">
        <v>31</v>
      </c>
      <c r="D31" s="3" t="s">
        <v>27</v>
      </c>
      <c r="E31" s="3" t="s">
        <v>31</v>
      </c>
      <c r="F31" s="4">
        <v>45667</v>
      </c>
      <c r="G31" s="4">
        <v>45745</v>
      </c>
      <c r="H31" s="3">
        <v>2500</v>
      </c>
      <c r="I31" s="3">
        <v>23</v>
      </c>
      <c r="J31" s="3" t="s">
        <v>42</v>
      </c>
      <c r="K31" s="3" t="s">
        <v>94</v>
      </c>
      <c r="L31" s="10">
        <f>DATEDIF(Table13[[#This Row],[Start_Date]],Table13[[#This Row],[End_Date]],"m")</f>
        <v>2</v>
      </c>
      <c r="M31" s="7">
        <f>Table15[[#This Row],[Monthly_Fee]]*Table15[[#This Row],[Membership_Duration_Months]]</f>
        <v>5000</v>
      </c>
    </row>
    <row r="32" spans="1:13" x14ac:dyDescent="0.3">
      <c r="A32" s="3" t="s">
        <v>95</v>
      </c>
      <c r="B32" s="3" t="s">
        <v>96</v>
      </c>
      <c r="C32" s="3">
        <v>52</v>
      </c>
      <c r="D32" s="3" t="s">
        <v>27</v>
      </c>
      <c r="E32" s="3" t="s">
        <v>13</v>
      </c>
      <c r="F32" s="4">
        <v>45088</v>
      </c>
      <c r="G32" s="4">
        <v>45656</v>
      </c>
      <c r="H32" s="3">
        <v>800</v>
      </c>
      <c r="I32" s="3">
        <v>9</v>
      </c>
      <c r="J32" s="3" t="s">
        <v>67</v>
      </c>
      <c r="K32" s="3" t="s">
        <v>97</v>
      </c>
      <c r="L32" s="10">
        <f>DATEDIF(Table13[[#This Row],[Start_Date]],Table13[[#This Row],[End_Date]],"m")</f>
        <v>18</v>
      </c>
      <c r="M32" s="7">
        <f>Table15[[#This Row],[Monthly_Fee]]*Table15[[#This Row],[Membership_Duration_Months]]</f>
        <v>14400</v>
      </c>
    </row>
    <row r="33" spans="1:13" x14ac:dyDescent="0.3">
      <c r="A33" s="3" t="s">
        <v>98</v>
      </c>
      <c r="B33" s="3" t="s">
        <v>99</v>
      </c>
      <c r="C33" s="3">
        <v>20</v>
      </c>
      <c r="D33" s="3" t="s">
        <v>12</v>
      </c>
      <c r="E33" s="3" t="s">
        <v>22</v>
      </c>
      <c r="F33" s="4">
        <v>45391</v>
      </c>
      <c r="G33" s="4">
        <v>45604</v>
      </c>
      <c r="H33" s="3">
        <v>1200</v>
      </c>
      <c r="I33" s="3">
        <v>2</v>
      </c>
      <c r="J33" s="3" t="s">
        <v>35</v>
      </c>
      <c r="K33" s="5"/>
      <c r="L33" s="10">
        <f>DATEDIF(Table13[[#This Row],[Start_Date]],Table13[[#This Row],[End_Date]],"m")</f>
        <v>6</v>
      </c>
      <c r="M33" s="7">
        <f>Table15[[#This Row],[Monthly_Fee]]*Table15[[#This Row],[Membership_Duration_Months]]</f>
        <v>7200</v>
      </c>
    </row>
    <row r="34" spans="1:13" x14ac:dyDescent="0.3">
      <c r="A34" s="3" t="s">
        <v>100</v>
      </c>
      <c r="B34" s="3" t="s">
        <v>101</v>
      </c>
      <c r="C34" s="3">
        <v>22</v>
      </c>
      <c r="D34" s="3" t="s">
        <v>12</v>
      </c>
      <c r="E34" s="3" t="s">
        <v>13</v>
      </c>
      <c r="F34" s="4">
        <v>45699</v>
      </c>
      <c r="G34" s="4">
        <v>45740</v>
      </c>
      <c r="H34" s="3">
        <v>800</v>
      </c>
      <c r="I34" s="3">
        <v>30</v>
      </c>
      <c r="J34" s="3" t="s">
        <v>35</v>
      </c>
      <c r="K34" s="5"/>
      <c r="L34" s="10">
        <f>DATEDIF(Table13[[#This Row],[Start_Date]],Table13[[#This Row],[End_Date]],"m")</f>
        <v>1</v>
      </c>
      <c r="M34" s="7">
        <f>Table15[[#This Row],[Monthly_Fee]]*Table15[[#This Row],[Membership_Duration_Months]]</f>
        <v>800</v>
      </c>
    </row>
    <row r="35" spans="1:13" x14ac:dyDescent="0.3">
      <c r="A35" s="3" t="s">
        <v>102</v>
      </c>
      <c r="B35" s="3" t="s">
        <v>103</v>
      </c>
      <c r="C35" s="3">
        <v>23</v>
      </c>
      <c r="D35" s="3" t="s">
        <v>12</v>
      </c>
      <c r="E35" s="3" t="s">
        <v>41</v>
      </c>
      <c r="F35" s="4">
        <v>45588</v>
      </c>
      <c r="G35" s="4">
        <v>45721</v>
      </c>
      <c r="H35" s="3">
        <v>1800</v>
      </c>
      <c r="I35" s="3">
        <v>23</v>
      </c>
      <c r="J35" s="3" t="s">
        <v>18</v>
      </c>
      <c r="K35" s="3" t="s">
        <v>104</v>
      </c>
      <c r="L35" s="10">
        <f>DATEDIF(Table13[[#This Row],[Start_Date]],Table13[[#This Row],[End_Date]],"m")</f>
        <v>4</v>
      </c>
      <c r="M35" s="7">
        <f>Table15[[#This Row],[Monthly_Fee]]*Table15[[#This Row],[Membership_Duration_Months]]</f>
        <v>7200</v>
      </c>
    </row>
    <row r="36" spans="1:13" x14ac:dyDescent="0.3">
      <c r="A36" s="3" t="s">
        <v>105</v>
      </c>
      <c r="B36" s="3" t="s">
        <v>106</v>
      </c>
      <c r="C36" s="3">
        <v>27</v>
      </c>
      <c r="D36" s="3" t="s">
        <v>27</v>
      </c>
      <c r="E36" s="3" t="s">
        <v>22</v>
      </c>
      <c r="F36" s="4">
        <v>45312</v>
      </c>
      <c r="G36" s="4">
        <v>45652</v>
      </c>
      <c r="H36" s="3">
        <v>1200</v>
      </c>
      <c r="I36" s="3">
        <v>27</v>
      </c>
      <c r="J36" s="3" t="s">
        <v>18</v>
      </c>
      <c r="K36" s="5"/>
      <c r="L36" s="10">
        <f>DATEDIF(Table13[[#This Row],[Start_Date]],Table13[[#This Row],[End_Date]],"m")</f>
        <v>11</v>
      </c>
      <c r="M36" s="7">
        <f>Table15[[#This Row],[Monthly_Fee]]*Table15[[#This Row],[Membership_Duration_Months]]</f>
        <v>13200</v>
      </c>
    </row>
    <row r="38" spans="1:13" x14ac:dyDescent="0.3">
      <c r="D38" s="12" t="s">
        <v>125</v>
      </c>
      <c r="E38" t="s">
        <v>120</v>
      </c>
    </row>
    <row r="39" spans="1:13" x14ac:dyDescent="0.3">
      <c r="D39" s="13" t="s">
        <v>13</v>
      </c>
      <c r="E39">
        <v>36000</v>
      </c>
    </row>
    <row r="40" spans="1:13" x14ac:dyDescent="0.3">
      <c r="D40" s="13" t="s">
        <v>31</v>
      </c>
      <c r="E40">
        <v>77500</v>
      </c>
      <c r="G40" s="20" t="s">
        <v>121</v>
      </c>
      <c r="H40" s="20"/>
      <c r="I40" s="20"/>
      <c r="J40" s="20"/>
      <c r="K40" s="20"/>
      <c r="L40" s="20"/>
    </row>
    <row r="41" spans="1:13" x14ac:dyDescent="0.3">
      <c r="D41" s="13" t="s">
        <v>41</v>
      </c>
      <c r="E41">
        <v>66600</v>
      </c>
      <c r="G41" s="20" t="s">
        <v>122</v>
      </c>
      <c r="H41" s="20"/>
      <c r="I41" s="20"/>
      <c r="J41" s="20"/>
      <c r="K41" s="20"/>
      <c r="L41" s="20"/>
    </row>
    <row r="42" spans="1:13" x14ac:dyDescent="0.3">
      <c r="D42" s="14" t="s">
        <v>22</v>
      </c>
      <c r="E42" s="15">
        <v>85200</v>
      </c>
    </row>
    <row r="43" spans="1:13" x14ac:dyDescent="0.3">
      <c r="D43" s="13" t="s">
        <v>115</v>
      </c>
    </row>
    <row r="44" spans="1:13" x14ac:dyDescent="0.3">
      <c r="D44" s="13" t="s">
        <v>116</v>
      </c>
      <c r="E44">
        <v>265300</v>
      </c>
    </row>
  </sheetData>
  <mergeCells count="2">
    <mergeCell ref="G40:L40"/>
    <mergeCell ref="G41:L41"/>
  </mergeCell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FDC79-800E-43C7-BAF2-27192C560D88}">
  <dimension ref="A1:R38"/>
  <sheetViews>
    <sheetView topLeftCell="B1" zoomScale="80" zoomScaleNormal="80" workbookViewId="0">
      <selection activeCell="Q22" sqref="Q22"/>
    </sheetView>
  </sheetViews>
  <sheetFormatPr defaultRowHeight="14.4" x14ac:dyDescent="0.3"/>
  <cols>
    <col min="1" max="1" width="15.44140625" bestFit="1" customWidth="1"/>
    <col min="2" max="2" width="14.88671875" bestFit="1" customWidth="1"/>
    <col min="3" max="3" width="8.6640625" bestFit="1" customWidth="1"/>
    <col min="4" max="4" width="11.5546875" bestFit="1" customWidth="1"/>
    <col min="5" max="5" width="21.33203125" bestFit="1" customWidth="1"/>
    <col min="6" max="6" width="14.33203125" bestFit="1" customWidth="1"/>
    <col min="7" max="7" width="13.5546875" bestFit="1" customWidth="1"/>
    <col min="8" max="8" width="16.5546875" bestFit="1" customWidth="1"/>
    <col min="9" max="9" width="15.21875" bestFit="1" customWidth="1"/>
    <col min="10" max="10" width="9.77734375" bestFit="1" customWidth="1"/>
    <col min="11" max="11" width="17.5546875" bestFit="1" customWidth="1"/>
    <col min="12" max="12" width="32.44140625" bestFit="1" customWidth="1"/>
    <col min="13" max="13" width="28.33203125" bestFit="1" customWidth="1"/>
  </cols>
  <sheetData>
    <row r="1" spans="1:13" x14ac:dyDescent="0.3">
      <c r="A1" s="1" t="s">
        <v>107</v>
      </c>
      <c r="B1" s="2" t="s">
        <v>0</v>
      </c>
      <c r="C1" s="2" t="s">
        <v>1</v>
      </c>
      <c r="D1" s="2" t="s">
        <v>2</v>
      </c>
      <c r="E1" s="2" t="s">
        <v>3</v>
      </c>
      <c r="F1" s="2" t="s">
        <v>4</v>
      </c>
      <c r="G1" s="2" t="s">
        <v>5</v>
      </c>
      <c r="H1" s="2" t="s">
        <v>6</v>
      </c>
      <c r="I1" s="2" t="s">
        <v>7</v>
      </c>
      <c r="J1" s="2" t="s">
        <v>8</v>
      </c>
      <c r="K1" s="2" t="s">
        <v>9</v>
      </c>
      <c r="L1" s="9" t="s">
        <v>108</v>
      </c>
      <c r="M1" s="16" t="s">
        <v>123</v>
      </c>
    </row>
    <row r="2" spans="1:13" x14ac:dyDescent="0.3">
      <c r="A2" s="3" t="s">
        <v>10</v>
      </c>
      <c r="B2" s="3" t="s">
        <v>11</v>
      </c>
      <c r="C2" s="3">
        <v>59</v>
      </c>
      <c r="D2" s="3" t="s">
        <v>12</v>
      </c>
      <c r="E2" s="3" t="s">
        <v>13</v>
      </c>
      <c r="F2" s="4">
        <v>45235</v>
      </c>
      <c r="G2" s="4">
        <v>45425</v>
      </c>
      <c r="H2" s="3">
        <v>800</v>
      </c>
      <c r="I2" s="3">
        <v>25</v>
      </c>
      <c r="J2" s="3" t="s">
        <v>14</v>
      </c>
      <c r="K2" s="3" t="s">
        <v>15</v>
      </c>
      <c r="L2" s="10">
        <v>6</v>
      </c>
      <c r="M2" s="5" t="b">
        <f>AND(Table157[[#This Row],[Attendance]]&lt;8, Table157[[#This Row],[Membership_Duration_Months]]&gt;8)</f>
        <v>0</v>
      </c>
    </row>
    <row r="3" spans="1:13" x14ac:dyDescent="0.3">
      <c r="A3" s="3" t="s">
        <v>16</v>
      </c>
      <c r="B3" s="3" t="s">
        <v>17</v>
      </c>
      <c r="C3" s="3">
        <v>27</v>
      </c>
      <c r="D3" s="3" t="s">
        <v>12</v>
      </c>
      <c r="E3" s="3" t="s">
        <v>13</v>
      </c>
      <c r="F3" s="4">
        <v>45714</v>
      </c>
      <c r="G3" s="4">
        <v>45740</v>
      </c>
      <c r="H3" s="3">
        <v>800</v>
      </c>
      <c r="I3" s="3">
        <v>20</v>
      </c>
      <c r="J3" s="3" t="s">
        <v>18</v>
      </c>
      <c r="K3" s="3" t="s">
        <v>19</v>
      </c>
      <c r="L3" s="10">
        <v>0</v>
      </c>
      <c r="M3" s="5" t="b">
        <f>AND(Table157[[#This Row],[Attendance]]&lt;8, Table157[[#This Row],[Membership_Duration_Months]]&gt;8)</f>
        <v>0</v>
      </c>
    </row>
    <row r="4" spans="1:13" x14ac:dyDescent="0.3">
      <c r="A4" s="3" t="s">
        <v>20</v>
      </c>
      <c r="B4" s="3" t="s">
        <v>21</v>
      </c>
      <c r="C4" s="3">
        <v>24</v>
      </c>
      <c r="D4" s="3" t="s">
        <v>12</v>
      </c>
      <c r="E4" s="3" t="s">
        <v>22</v>
      </c>
      <c r="F4" s="4">
        <v>45191</v>
      </c>
      <c r="G4" s="4">
        <v>45371</v>
      </c>
      <c r="H4" s="3">
        <v>1200</v>
      </c>
      <c r="I4" s="3">
        <v>18</v>
      </c>
      <c r="J4" s="3" t="s">
        <v>23</v>
      </c>
      <c r="K4" s="3" t="s">
        <v>24</v>
      </c>
      <c r="L4" s="10">
        <v>5</v>
      </c>
      <c r="M4" s="5" t="b">
        <f>AND(Table157[[#This Row],[Attendance]]&lt;8, Table157[[#This Row],[Membership_Duration_Months]]&gt;8)</f>
        <v>0</v>
      </c>
    </row>
    <row r="5" spans="1:13" x14ac:dyDescent="0.3">
      <c r="A5" s="3" t="s">
        <v>25</v>
      </c>
      <c r="B5" s="3" t="s">
        <v>26</v>
      </c>
      <c r="C5" s="3">
        <v>31</v>
      </c>
      <c r="D5" s="3" t="s">
        <v>27</v>
      </c>
      <c r="E5" s="3" t="s">
        <v>22</v>
      </c>
      <c r="F5" s="4">
        <v>45479</v>
      </c>
      <c r="G5" s="4">
        <v>45587</v>
      </c>
      <c r="H5" s="3">
        <v>1200</v>
      </c>
      <c r="I5" s="3">
        <v>16</v>
      </c>
      <c r="J5" s="3" t="s">
        <v>23</v>
      </c>
      <c r="K5" s="3" t="s">
        <v>28</v>
      </c>
      <c r="L5" s="10">
        <v>3</v>
      </c>
      <c r="M5" s="5" t="b">
        <f>AND(Table157[[#This Row],[Attendance]]&lt;8, Table157[[#This Row],[Membership_Duration_Months]]&gt;8)</f>
        <v>0</v>
      </c>
    </row>
    <row r="6" spans="1:13" x14ac:dyDescent="0.3">
      <c r="A6" s="3" t="s">
        <v>29</v>
      </c>
      <c r="B6" s="3" t="s">
        <v>30</v>
      </c>
      <c r="C6" s="3">
        <v>19</v>
      </c>
      <c r="D6" s="3" t="s">
        <v>12</v>
      </c>
      <c r="E6" s="3" t="s">
        <v>31</v>
      </c>
      <c r="F6" s="4">
        <v>45286</v>
      </c>
      <c r="G6" s="4">
        <v>45501</v>
      </c>
      <c r="H6" s="3">
        <v>2500</v>
      </c>
      <c r="I6" s="3">
        <v>12</v>
      </c>
      <c r="J6" s="3" t="s">
        <v>14</v>
      </c>
      <c r="K6" s="3" t="s">
        <v>32</v>
      </c>
      <c r="L6" s="10">
        <v>7</v>
      </c>
      <c r="M6" s="5" t="b">
        <f>AND(Table157[[#This Row],[Attendance]]&lt;8, Table157[[#This Row],[Membership_Duration_Months]]&gt;8)</f>
        <v>0</v>
      </c>
    </row>
    <row r="7" spans="1:13" x14ac:dyDescent="0.3">
      <c r="A7" s="3" t="s">
        <v>33</v>
      </c>
      <c r="B7" s="3" t="s">
        <v>34</v>
      </c>
      <c r="C7" s="3">
        <v>40</v>
      </c>
      <c r="D7" s="3" t="s">
        <v>12</v>
      </c>
      <c r="E7" s="3" t="s">
        <v>13</v>
      </c>
      <c r="F7" s="4">
        <v>45317</v>
      </c>
      <c r="G7" s="4">
        <v>45392</v>
      </c>
      <c r="H7" s="3">
        <v>800</v>
      </c>
      <c r="I7" s="3">
        <v>14</v>
      </c>
      <c r="J7" s="3" t="s">
        <v>35</v>
      </c>
      <c r="K7" s="3" t="s">
        <v>36</v>
      </c>
      <c r="L7" s="10">
        <v>2</v>
      </c>
      <c r="M7" s="5" t="b">
        <f>AND(Table157[[#This Row],[Attendance]]&lt;8, Table157[[#This Row],[Membership_Duration_Months]]&gt;8)</f>
        <v>0</v>
      </c>
    </row>
    <row r="8" spans="1:13" x14ac:dyDescent="0.3">
      <c r="A8" s="3" t="s">
        <v>37</v>
      </c>
      <c r="B8" s="3" t="s">
        <v>38</v>
      </c>
      <c r="C8" s="3">
        <v>41</v>
      </c>
      <c r="D8" s="3" t="s">
        <v>27</v>
      </c>
      <c r="E8" s="3" t="s">
        <v>13</v>
      </c>
      <c r="F8" s="4">
        <v>45588</v>
      </c>
      <c r="G8" s="4">
        <v>45677</v>
      </c>
      <c r="H8" s="3">
        <v>800</v>
      </c>
      <c r="I8" s="3">
        <v>25</v>
      </c>
      <c r="J8" s="3" t="s">
        <v>18</v>
      </c>
      <c r="K8" s="5"/>
      <c r="L8" s="10">
        <v>2</v>
      </c>
      <c r="M8" s="5" t="b">
        <f>AND(Table157[[#This Row],[Attendance]]&lt;8, Table157[[#This Row],[Membership_Duration_Months]]&gt;8)</f>
        <v>0</v>
      </c>
    </row>
    <row r="9" spans="1:13" x14ac:dyDescent="0.3">
      <c r="A9" s="3" t="s">
        <v>39</v>
      </c>
      <c r="B9" s="3" t="s">
        <v>40</v>
      </c>
      <c r="C9" s="3">
        <v>43</v>
      </c>
      <c r="D9" s="3" t="s">
        <v>12</v>
      </c>
      <c r="E9" s="3" t="s">
        <v>41</v>
      </c>
      <c r="F9" s="4">
        <v>45450</v>
      </c>
      <c r="G9" s="4">
        <v>45563</v>
      </c>
      <c r="H9" s="3">
        <v>1800</v>
      </c>
      <c r="I9" s="3">
        <v>28</v>
      </c>
      <c r="J9" s="3" t="s">
        <v>42</v>
      </c>
      <c r="K9" s="5"/>
      <c r="L9" s="10">
        <v>3</v>
      </c>
      <c r="M9" s="5" t="b">
        <f>AND(Table157[[#This Row],[Attendance]]&lt;8, Table157[[#This Row],[Membership_Duration_Months]]&gt;8)</f>
        <v>0</v>
      </c>
    </row>
    <row r="10" spans="1:13" x14ac:dyDescent="0.3">
      <c r="A10" s="3" t="s">
        <v>43</v>
      </c>
      <c r="B10" s="3" t="s">
        <v>44</v>
      </c>
      <c r="C10" s="3">
        <v>42</v>
      </c>
      <c r="D10" s="3" t="s">
        <v>12</v>
      </c>
      <c r="E10" s="3" t="s">
        <v>13</v>
      </c>
      <c r="F10" s="4">
        <v>45569</v>
      </c>
      <c r="G10" s="4">
        <v>45582</v>
      </c>
      <c r="H10" s="3">
        <v>800</v>
      </c>
      <c r="I10" s="3">
        <v>3</v>
      </c>
      <c r="J10" s="3" t="s">
        <v>42</v>
      </c>
      <c r="K10" s="3" t="s">
        <v>45</v>
      </c>
      <c r="L10" s="10">
        <v>0</v>
      </c>
      <c r="M10" s="5" t="b">
        <f>AND(Table157[[#This Row],[Attendance]]&lt;8, Table157[[#This Row],[Membership_Duration_Months]]&gt;8)</f>
        <v>0</v>
      </c>
    </row>
    <row r="11" spans="1:13" x14ac:dyDescent="0.3">
      <c r="A11" s="3" t="s">
        <v>46</v>
      </c>
      <c r="B11" s="3" t="s">
        <v>47</v>
      </c>
      <c r="C11" s="3">
        <v>37</v>
      </c>
      <c r="D11" s="3" t="s">
        <v>12</v>
      </c>
      <c r="E11" s="3" t="s">
        <v>22</v>
      </c>
      <c r="F11" s="4">
        <v>45202</v>
      </c>
      <c r="G11" s="4">
        <v>45280</v>
      </c>
      <c r="H11" s="3">
        <v>1200</v>
      </c>
      <c r="I11" s="3">
        <v>29</v>
      </c>
      <c r="J11" s="3" t="s">
        <v>35</v>
      </c>
      <c r="K11" s="3" t="s">
        <v>48</v>
      </c>
      <c r="L11" s="10">
        <v>2</v>
      </c>
      <c r="M11" s="5" t="b">
        <f>AND(Table157[[#This Row],[Attendance]]&lt;8, Table157[[#This Row],[Membership_Duration_Months]]&gt;8)</f>
        <v>0</v>
      </c>
    </row>
    <row r="12" spans="1:13" x14ac:dyDescent="0.3">
      <c r="A12" s="3" t="s">
        <v>49</v>
      </c>
      <c r="B12" s="3" t="s">
        <v>50</v>
      </c>
      <c r="C12" s="3">
        <v>48</v>
      </c>
      <c r="D12" s="3" t="s">
        <v>27</v>
      </c>
      <c r="E12" s="3" t="s">
        <v>22</v>
      </c>
      <c r="F12" s="4">
        <v>45297</v>
      </c>
      <c r="G12" s="4">
        <v>45459</v>
      </c>
      <c r="H12" s="3">
        <v>1200</v>
      </c>
      <c r="I12" s="3">
        <v>13</v>
      </c>
      <c r="J12" s="3" t="s">
        <v>14</v>
      </c>
      <c r="K12" s="3" t="s">
        <v>51</v>
      </c>
      <c r="L12" s="10">
        <v>5</v>
      </c>
      <c r="M12" s="5" t="b">
        <f>AND(Table157[[#This Row],[Attendance]]&lt;8, Table157[[#This Row],[Membership_Duration_Months]]&gt;8)</f>
        <v>0</v>
      </c>
    </row>
    <row r="13" spans="1:13" x14ac:dyDescent="0.3">
      <c r="A13" s="3" t="s">
        <v>52</v>
      </c>
      <c r="B13" s="3" t="s">
        <v>53</v>
      </c>
      <c r="C13" s="3">
        <v>36</v>
      </c>
      <c r="D13" s="3" t="s">
        <v>12</v>
      </c>
      <c r="E13" s="3" t="s">
        <v>22</v>
      </c>
      <c r="F13" s="4">
        <v>45154</v>
      </c>
      <c r="G13" s="4">
        <v>45568</v>
      </c>
      <c r="H13" s="3">
        <v>1200</v>
      </c>
      <c r="I13" s="3">
        <v>19</v>
      </c>
      <c r="J13" s="3" t="s">
        <v>42</v>
      </c>
      <c r="K13" s="3" t="s">
        <v>54</v>
      </c>
      <c r="L13" s="10">
        <v>13</v>
      </c>
      <c r="M13" s="5" t="b">
        <f>AND(Table157[[#This Row],[Attendance]]&lt;8, Table157[[#This Row],[Membership_Duration_Months]]&gt;8)</f>
        <v>0</v>
      </c>
    </row>
    <row r="14" spans="1:13" x14ac:dyDescent="0.3">
      <c r="A14" s="3" t="s">
        <v>55</v>
      </c>
      <c r="B14" s="3" t="s">
        <v>56</v>
      </c>
      <c r="C14" s="3">
        <v>48</v>
      </c>
      <c r="D14" s="3" t="s">
        <v>27</v>
      </c>
      <c r="E14" s="3" t="s">
        <v>41</v>
      </c>
      <c r="F14" s="4">
        <v>45556</v>
      </c>
      <c r="G14" s="4">
        <v>45641</v>
      </c>
      <c r="H14" s="3">
        <v>1800</v>
      </c>
      <c r="I14" s="3">
        <v>22</v>
      </c>
      <c r="J14" s="3" t="s">
        <v>42</v>
      </c>
      <c r="K14" s="5"/>
      <c r="L14" s="10">
        <v>2</v>
      </c>
      <c r="M14" s="5" t="b">
        <f>AND(Table157[[#This Row],[Attendance]]&lt;8, Table157[[#This Row],[Membership_Duration_Months]]&gt;8)</f>
        <v>0</v>
      </c>
    </row>
    <row r="15" spans="1:13" x14ac:dyDescent="0.3">
      <c r="A15" s="3" t="s">
        <v>57</v>
      </c>
      <c r="B15" s="3" t="s">
        <v>58</v>
      </c>
      <c r="C15" s="3">
        <v>39</v>
      </c>
      <c r="D15" s="3" t="s">
        <v>12</v>
      </c>
      <c r="E15" s="3" t="s">
        <v>22</v>
      </c>
      <c r="F15" s="4">
        <v>45065</v>
      </c>
      <c r="G15" s="4">
        <v>45242</v>
      </c>
      <c r="H15" s="3">
        <v>1200</v>
      </c>
      <c r="I15" s="3">
        <v>28</v>
      </c>
      <c r="J15" s="3" t="s">
        <v>35</v>
      </c>
      <c r="K15" s="5"/>
      <c r="L15" s="10">
        <v>5</v>
      </c>
      <c r="M15" s="5" t="b">
        <f>AND(Table157[[#This Row],[Attendance]]&lt;8, Table157[[#This Row],[Membership_Duration_Months]]&gt;8)</f>
        <v>0</v>
      </c>
    </row>
    <row r="16" spans="1:13" x14ac:dyDescent="0.3">
      <c r="A16" s="3" t="s">
        <v>59</v>
      </c>
      <c r="B16" s="3" t="s">
        <v>60</v>
      </c>
      <c r="C16" s="3">
        <v>44</v>
      </c>
      <c r="D16" s="3" t="s">
        <v>27</v>
      </c>
      <c r="E16" s="3" t="s">
        <v>13</v>
      </c>
      <c r="F16" s="4">
        <v>45333</v>
      </c>
      <c r="G16" s="4">
        <v>45540</v>
      </c>
      <c r="H16" s="3">
        <v>800</v>
      </c>
      <c r="I16" s="3">
        <v>8</v>
      </c>
      <c r="J16" s="3" t="s">
        <v>23</v>
      </c>
      <c r="K16" s="5"/>
      <c r="L16" s="10">
        <v>6</v>
      </c>
      <c r="M16" s="5" t="b">
        <f>AND(Table157[[#This Row],[Attendance]]&lt;8, Table157[[#This Row],[Membership_Duration_Months]]&gt;8)</f>
        <v>0</v>
      </c>
    </row>
    <row r="17" spans="1:13" x14ac:dyDescent="0.3">
      <c r="A17" s="3" t="s">
        <v>61</v>
      </c>
      <c r="B17" s="3" t="s">
        <v>62</v>
      </c>
      <c r="C17" s="3">
        <v>39</v>
      </c>
      <c r="D17" s="3" t="s">
        <v>12</v>
      </c>
      <c r="E17" s="3" t="s">
        <v>31</v>
      </c>
      <c r="F17" s="4">
        <v>45702</v>
      </c>
      <c r="G17" s="4">
        <v>45732</v>
      </c>
      <c r="H17" s="3">
        <v>2500</v>
      </c>
      <c r="I17" s="3">
        <v>14</v>
      </c>
      <c r="J17" s="3" t="s">
        <v>42</v>
      </c>
      <c r="K17" s="5"/>
      <c r="L17" s="10">
        <v>1</v>
      </c>
      <c r="M17" s="5" t="b">
        <f>AND(Table157[[#This Row],[Attendance]]&lt;8, Table157[[#This Row],[Membership_Duration_Months]]&gt;8)</f>
        <v>0</v>
      </c>
    </row>
    <row r="18" spans="1:13" x14ac:dyDescent="0.3">
      <c r="A18" s="3" t="s">
        <v>63</v>
      </c>
      <c r="B18" s="3" t="s">
        <v>64</v>
      </c>
      <c r="C18" s="3">
        <v>35</v>
      </c>
      <c r="D18" s="3" t="s">
        <v>12</v>
      </c>
      <c r="E18" s="3" t="s">
        <v>22</v>
      </c>
      <c r="F18" s="4">
        <v>45329</v>
      </c>
      <c r="G18" s="4">
        <v>45685</v>
      </c>
      <c r="H18" s="3">
        <v>1200</v>
      </c>
      <c r="I18" s="3">
        <v>25</v>
      </c>
      <c r="J18" s="3" t="s">
        <v>23</v>
      </c>
      <c r="K18" s="5"/>
      <c r="L18" s="10">
        <v>11</v>
      </c>
      <c r="M18" s="5" t="b">
        <f>AND(Table157[[#This Row],[Attendance]]&lt;8, Table157[[#This Row],[Membership_Duration_Months]]&gt;8)</f>
        <v>0</v>
      </c>
    </row>
    <row r="19" spans="1:13" x14ac:dyDescent="0.3">
      <c r="A19" s="3" t="s">
        <v>65</v>
      </c>
      <c r="B19" s="3" t="s">
        <v>66</v>
      </c>
      <c r="C19" s="3">
        <v>56</v>
      </c>
      <c r="D19" s="3" t="s">
        <v>27</v>
      </c>
      <c r="E19" s="3" t="s">
        <v>31</v>
      </c>
      <c r="F19" s="4">
        <v>45213</v>
      </c>
      <c r="G19" s="4">
        <v>45649</v>
      </c>
      <c r="H19" s="3">
        <v>2500</v>
      </c>
      <c r="I19" s="3">
        <v>13</v>
      </c>
      <c r="J19" s="3" t="s">
        <v>67</v>
      </c>
      <c r="K19" s="5"/>
      <c r="L19" s="10">
        <v>14</v>
      </c>
      <c r="M19" s="5" t="b">
        <f>AND(Table157[[#This Row],[Attendance]]&lt;8, Table157[[#This Row],[Membership_Duration_Months]]&gt;8)</f>
        <v>0</v>
      </c>
    </row>
    <row r="20" spans="1:13" x14ac:dyDescent="0.3">
      <c r="A20" s="3" t="s">
        <v>68</v>
      </c>
      <c r="B20" s="3" t="s">
        <v>69</v>
      </c>
      <c r="C20" s="3">
        <v>27</v>
      </c>
      <c r="D20" s="3" t="s">
        <v>27</v>
      </c>
      <c r="E20" s="3" t="s">
        <v>13</v>
      </c>
      <c r="F20" s="4">
        <v>45354</v>
      </c>
      <c r="G20" s="4">
        <v>45664</v>
      </c>
      <c r="H20" s="3">
        <v>800</v>
      </c>
      <c r="I20" s="3">
        <v>26</v>
      </c>
      <c r="J20" s="3" t="s">
        <v>35</v>
      </c>
      <c r="K20" s="5"/>
      <c r="L20" s="10">
        <v>10</v>
      </c>
      <c r="M20" s="5" t="b">
        <f>AND(Table157[[#This Row],[Attendance]]&lt;8, Table157[[#This Row],[Membership_Duration_Months]]&gt;8)</f>
        <v>0</v>
      </c>
    </row>
    <row r="21" spans="1:13" x14ac:dyDescent="0.3">
      <c r="A21" s="3" t="s">
        <v>70</v>
      </c>
      <c r="B21" s="3" t="s">
        <v>71</v>
      </c>
      <c r="C21" s="3">
        <v>28</v>
      </c>
      <c r="D21" s="3" t="s">
        <v>12</v>
      </c>
      <c r="E21" s="3" t="s">
        <v>31</v>
      </c>
      <c r="F21" s="4">
        <v>45417</v>
      </c>
      <c r="G21" s="4">
        <v>45608</v>
      </c>
      <c r="H21" s="3">
        <v>2500</v>
      </c>
      <c r="I21" s="3">
        <v>21</v>
      </c>
      <c r="J21" s="3" t="s">
        <v>35</v>
      </c>
      <c r="K21" s="3" t="s">
        <v>72</v>
      </c>
      <c r="L21" s="10">
        <v>6</v>
      </c>
      <c r="M21" s="5" t="b">
        <f>AND(Table157[[#This Row],[Attendance]]&lt;8, Table157[[#This Row],[Membership_Duration_Months]]&gt;8)</f>
        <v>0</v>
      </c>
    </row>
    <row r="22" spans="1:13" x14ac:dyDescent="0.3">
      <c r="A22" s="3" t="s">
        <v>73</v>
      </c>
      <c r="B22" s="3" t="s">
        <v>74</v>
      </c>
      <c r="C22" s="3">
        <v>57</v>
      </c>
      <c r="D22" s="3" t="s">
        <v>27</v>
      </c>
      <c r="E22" s="3" t="s">
        <v>41</v>
      </c>
      <c r="F22" s="4">
        <v>45146</v>
      </c>
      <c r="G22" s="4">
        <v>45674</v>
      </c>
      <c r="H22" s="3">
        <v>1800</v>
      </c>
      <c r="I22" s="3">
        <v>19</v>
      </c>
      <c r="J22" s="3" t="s">
        <v>35</v>
      </c>
      <c r="K22" s="5"/>
      <c r="L22" s="10">
        <v>17</v>
      </c>
      <c r="M22" s="5" t="b">
        <f>AND(Table157[[#This Row],[Attendance]]&lt;8, Table157[[#This Row],[Membership_Duration_Months]]&gt;8)</f>
        <v>0</v>
      </c>
    </row>
    <row r="23" spans="1:13" x14ac:dyDescent="0.3">
      <c r="A23" s="3" t="s">
        <v>75</v>
      </c>
      <c r="B23" s="3" t="s">
        <v>76</v>
      </c>
      <c r="C23" s="3">
        <v>26</v>
      </c>
      <c r="D23" s="3" t="s">
        <v>27</v>
      </c>
      <c r="E23" s="3" t="s">
        <v>41</v>
      </c>
      <c r="F23" s="4">
        <v>45320</v>
      </c>
      <c r="G23" s="4">
        <v>45616</v>
      </c>
      <c r="H23" s="3">
        <v>1800</v>
      </c>
      <c r="I23" s="3">
        <v>5</v>
      </c>
      <c r="J23" s="3" t="s">
        <v>14</v>
      </c>
      <c r="K23" s="5"/>
      <c r="L23" s="10">
        <v>9</v>
      </c>
      <c r="M23" s="17" t="b">
        <f>AND(Table157[[#This Row],[Attendance]]&lt;8, Table157[[#This Row],[Membership_Duration_Months]]&gt;8)</f>
        <v>1</v>
      </c>
    </row>
    <row r="24" spans="1:13" x14ac:dyDescent="0.3">
      <c r="A24" s="3" t="s">
        <v>77</v>
      </c>
      <c r="B24" s="3" t="s">
        <v>78</v>
      </c>
      <c r="C24" s="3">
        <v>48</v>
      </c>
      <c r="D24" s="3" t="s">
        <v>12</v>
      </c>
      <c r="E24" s="3" t="s">
        <v>41</v>
      </c>
      <c r="F24" s="4">
        <v>45451</v>
      </c>
      <c r="G24" s="4">
        <v>45455</v>
      </c>
      <c r="H24" s="3">
        <v>1800</v>
      </c>
      <c r="I24" s="3">
        <v>18</v>
      </c>
      <c r="J24" s="3" t="s">
        <v>67</v>
      </c>
      <c r="K24" s="5"/>
      <c r="L24" s="10">
        <v>0</v>
      </c>
      <c r="M24" s="5" t="b">
        <f>AND(Table157[[#This Row],[Attendance]]&lt;8, Table157[[#This Row],[Membership_Duration_Months]]&gt;8)</f>
        <v>0</v>
      </c>
    </row>
    <row r="25" spans="1:13" x14ac:dyDescent="0.3">
      <c r="A25" s="3" t="s">
        <v>79</v>
      </c>
      <c r="B25" s="3" t="s">
        <v>80</v>
      </c>
      <c r="C25" s="3">
        <v>25</v>
      </c>
      <c r="D25" s="3" t="s">
        <v>27</v>
      </c>
      <c r="E25" s="3" t="s">
        <v>22</v>
      </c>
      <c r="F25" s="4">
        <v>45439</v>
      </c>
      <c r="G25" s="4">
        <v>45730</v>
      </c>
      <c r="H25" s="3">
        <v>1200</v>
      </c>
      <c r="I25" s="3">
        <v>6</v>
      </c>
      <c r="J25" s="3" t="s">
        <v>14</v>
      </c>
      <c r="K25" s="5"/>
      <c r="L25" s="10">
        <v>9</v>
      </c>
      <c r="M25" s="17" t="b">
        <f>AND(Table157[[#This Row],[Attendance]]&lt;8, Table157[[#This Row],[Membership_Duration_Months]]&gt;8)</f>
        <v>1</v>
      </c>
    </row>
    <row r="26" spans="1:13" x14ac:dyDescent="0.3">
      <c r="A26" s="3" t="s">
        <v>81</v>
      </c>
      <c r="B26" s="3" t="s">
        <v>82</v>
      </c>
      <c r="C26" s="3">
        <v>53</v>
      </c>
      <c r="D26" s="3" t="s">
        <v>12</v>
      </c>
      <c r="E26" s="3" t="s">
        <v>41</v>
      </c>
      <c r="F26" s="4">
        <v>45286</v>
      </c>
      <c r="G26" s="4">
        <v>45372</v>
      </c>
      <c r="H26" s="3">
        <v>1800</v>
      </c>
      <c r="I26" s="3">
        <v>17</v>
      </c>
      <c r="J26" s="3" t="s">
        <v>35</v>
      </c>
      <c r="K26" s="3" t="s">
        <v>83</v>
      </c>
      <c r="L26" s="10">
        <v>2</v>
      </c>
      <c r="M26" s="5" t="b">
        <f>AND(Table157[[#This Row],[Attendance]]&lt;8, Table157[[#This Row],[Membership_Duration_Months]]&gt;8)</f>
        <v>0</v>
      </c>
    </row>
    <row r="27" spans="1:13" x14ac:dyDescent="0.3">
      <c r="A27" s="3" t="s">
        <v>84</v>
      </c>
      <c r="B27" s="3" t="s">
        <v>85</v>
      </c>
      <c r="C27" s="3">
        <v>42</v>
      </c>
      <c r="D27" s="3" t="s">
        <v>27</v>
      </c>
      <c r="E27" s="3" t="s">
        <v>22</v>
      </c>
      <c r="F27" s="4">
        <v>45702</v>
      </c>
      <c r="G27" s="4">
        <v>45727</v>
      </c>
      <c r="H27" s="3">
        <v>1200</v>
      </c>
      <c r="I27" s="3">
        <v>3</v>
      </c>
      <c r="J27" s="3" t="s">
        <v>67</v>
      </c>
      <c r="K27" s="5"/>
      <c r="L27" s="10">
        <v>0</v>
      </c>
      <c r="M27" s="5" t="b">
        <f>AND(Table157[[#This Row],[Attendance]]&lt;8, Table157[[#This Row],[Membership_Duration_Months]]&gt;8)</f>
        <v>0</v>
      </c>
    </row>
    <row r="28" spans="1:13" x14ac:dyDescent="0.3">
      <c r="A28" s="3" t="s">
        <v>86</v>
      </c>
      <c r="B28" s="3" t="s">
        <v>87</v>
      </c>
      <c r="C28" s="3">
        <v>24</v>
      </c>
      <c r="D28" s="3" t="s">
        <v>12</v>
      </c>
      <c r="E28" s="3" t="s">
        <v>31</v>
      </c>
      <c r="F28" s="4">
        <v>45698</v>
      </c>
      <c r="G28" s="4">
        <v>45726</v>
      </c>
      <c r="H28" s="3">
        <v>2500</v>
      </c>
      <c r="I28" s="3">
        <v>28</v>
      </c>
      <c r="J28" s="3" t="s">
        <v>35</v>
      </c>
      <c r="K28" s="5"/>
      <c r="L28" s="10">
        <v>1</v>
      </c>
      <c r="M28" s="5" t="b">
        <f>AND(Table157[[#This Row],[Attendance]]&lt;8, Table157[[#This Row],[Membership_Duration_Months]]&gt;8)</f>
        <v>0</v>
      </c>
    </row>
    <row r="29" spans="1:13" x14ac:dyDescent="0.3">
      <c r="A29" s="3" t="s">
        <v>88</v>
      </c>
      <c r="B29" s="3" t="s">
        <v>89</v>
      </c>
      <c r="C29" s="3">
        <v>53</v>
      </c>
      <c r="D29" s="3" t="s">
        <v>12</v>
      </c>
      <c r="E29" s="3" t="s">
        <v>22</v>
      </c>
      <c r="F29" s="4">
        <v>45614</v>
      </c>
      <c r="G29" s="4">
        <v>45645</v>
      </c>
      <c r="H29" s="3">
        <v>1200</v>
      </c>
      <c r="I29" s="3">
        <v>23</v>
      </c>
      <c r="J29" s="3" t="s">
        <v>18</v>
      </c>
      <c r="K29" s="5"/>
      <c r="L29" s="10">
        <v>1</v>
      </c>
      <c r="M29" s="5" t="b">
        <f>AND(Table157[[#This Row],[Attendance]]&lt;8, Table157[[#This Row],[Membership_Duration_Months]]&gt;8)</f>
        <v>0</v>
      </c>
    </row>
    <row r="30" spans="1:13" x14ac:dyDescent="0.3">
      <c r="A30" s="3" t="s">
        <v>90</v>
      </c>
      <c r="B30" s="3" t="s">
        <v>91</v>
      </c>
      <c r="C30" s="3">
        <v>29</v>
      </c>
      <c r="D30" s="3" t="s">
        <v>27</v>
      </c>
      <c r="E30" s="3" t="s">
        <v>31</v>
      </c>
      <c r="F30" s="4">
        <v>45401</v>
      </c>
      <c r="G30" s="4">
        <v>45408</v>
      </c>
      <c r="H30" s="3">
        <v>2500</v>
      </c>
      <c r="I30" s="3">
        <v>8</v>
      </c>
      <c r="J30" s="3" t="s">
        <v>23</v>
      </c>
      <c r="K30" s="5"/>
      <c r="L30" s="10">
        <v>0</v>
      </c>
      <c r="M30" s="5" t="b">
        <f>AND(Table157[[#This Row],[Attendance]]&lt;8, Table157[[#This Row],[Membership_Duration_Months]]&gt;8)</f>
        <v>0</v>
      </c>
    </row>
    <row r="31" spans="1:13" x14ac:dyDescent="0.3">
      <c r="A31" s="3" t="s">
        <v>92</v>
      </c>
      <c r="B31" s="3" t="s">
        <v>93</v>
      </c>
      <c r="C31" s="3">
        <v>31</v>
      </c>
      <c r="D31" s="3" t="s">
        <v>27</v>
      </c>
      <c r="E31" s="3" t="s">
        <v>31</v>
      </c>
      <c r="F31" s="4">
        <v>45667</v>
      </c>
      <c r="G31" s="4">
        <v>45745</v>
      </c>
      <c r="H31" s="3">
        <v>2500</v>
      </c>
      <c r="I31" s="3">
        <v>23</v>
      </c>
      <c r="J31" s="3" t="s">
        <v>42</v>
      </c>
      <c r="K31" s="3" t="s">
        <v>94</v>
      </c>
      <c r="L31" s="10">
        <v>2</v>
      </c>
      <c r="M31" s="5" t="b">
        <f>AND(Table157[[#This Row],[Attendance]]&lt;8, Table157[[#This Row],[Membership_Duration_Months]]&gt;8)</f>
        <v>0</v>
      </c>
    </row>
    <row r="32" spans="1:13" x14ac:dyDescent="0.3">
      <c r="A32" s="3" t="s">
        <v>95</v>
      </c>
      <c r="B32" s="3" t="s">
        <v>96</v>
      </c>
      <c r="C32" s="3">
        <v>52</v>
      </c>
      <c r="D32" s="3" t="s">
        <v>27</v>
      </c>
      <c r="E32" s="3" t="s">
        <v>13</v>
      </c>
      <c r="F32" s="4">
        <v>45088</v>
      </c>
      <c r="G32" s="4">
        <v>45656</v>
      </c>
      <c r="H32" s="3">
        <v>800</v>
      </c>
      <c r="I32" s="3">
        <v>9</v>
      </c>
      <c r="J32" s="3" t="s">
        <v>67</v>
      </c>
      <c r="K32" s="3" t="s">
        <v>97</v>
      </c>
      <c r="L32" s="10">
        <v>18</v>
      </c>
      <c r="M32" s="5" t="b">
        <f>AND(Table157[[#This Row],[Attendance]]&lt;8, Table157[[#This Row],[Membership_Duration_Months]]&gt;8)</f>
        <v>0</v>
      </c>
    </row>
    <row r="33" spans="1:18" x14ac:dyDescent="0.3">
      <c r="A33" s="3" t="s">
        <v>98</v>
      </c>
      <c r="B33" s="3" t="s">
        <v>99</v>
      </c>
      <c r="C33" s="3">
        <v>20</v>
      </c>
      <c r="D33" s="3" t="s">
        <v>12</v>
      </c>
      <c r="E33" s="3" t="s">
        <v>22</v>
      </c>
      <c r="F33" s="4">
        <v>45391</v>
      </c>
      <c r="G33" s="4">
        <v>45604</v>
      </c>
      <c r="H33" s="3">
        <v>1200</v>
      </c>
      <c r="I33" s="3">
        <v>2</v>
      </c>
      <c r="J33" s="3" t="s">
        <v>35</v>
      </c>
      <c r="K33" s="5"/>
      <c r="L33" s="10">
        <v>6</v>
      </c>
      <c r="M33" s="5" t="b">
        <f>AND(Table157[[#This Row],[Attendance]]&lt;8, Table157[[#This Row],[Membership_Duration_Months]]&gt;8)</f>
        <v>0</v>
      </c>
    </row>
    <row r="34" spans="1:18" x14ac:dyDescent="0.3">
      <c r="A34" s="3" t="s">
        <v>100</v>
      </c>
      <c r="B34" s="3" t="s">
        <v>101</v>
      </c>
      <c r="C34" s="3">
        <v>22</v>
      </c>
      <c r="D34" s="3" t="s">
        <v>12</v>
      </c>
      <c r="E34" s="3" t="s">
        <v>13</v>
      </c>
      <c r="F34" s="4">
        <v>45699</v>
      </c>
      <c r="G34" s="4">
        <v>45740</v>
      </c>
      <c r="H34" s="3">
        <v>800</v>
      </c>
      <c r="I34" s="3">
        <v>30</v>
      </c>
      <c r="J34" s="3" t="s">
        <v>35</v>
      </c>
      <c r="K34" s="5"/>
      <c r="L34" s="10">
        <v>1</v>
      </c>
      <c r="M34" s="5" t="b">
        <f>AND(Table157[[#This Row],[Attendance]]&lt;8, Table157[[#This Row],[Membership_Duration_Months]]&gt;8)</f>
        <v>0</v>
      </c>
    </row>
    <row r="35" spans="1:18" x14ac:dyDescent="0.3">
      <c r="A35" s="3" t="s">
        <v>102</v>
      </c>
      <c r="B35" s="3" t="s">
        <v>103</v>
      </c>
      <c r="C35" s="3">
        <v>23</v>
      </c>
      <c r="D35" s="3" t="s">
        <v>12</v>
      </c>
      <c r="E35" s="3" t="s">
        <v>41</v>
      </c>
      <c r="F35" s="4">
        <v>45588</v>
      </c>
      <c r="G35" s="4">
        <v>45721</v>
      </c>
      <c r="H35" s="3">
        <v>1800</v>
      </c>
      <c r="I35" s="3">
        <v>23</v>
      </c>
      <c r="J35" s="3" t="s">
        <v>18</v>
      </c>
      <c r="K35" s="3" t="s">
        <v>104</v>
      </c>
      <c r="L35" s="10">
        <v>4</v>
      </c>
      <c r="M35" s="5" t="b">
        <f>AND(Table157[[#This Row],[Attendance]]&lt;8, Table157[[#This Row],[Membership_Duration_Months]]&gt;8)</f>
        <v>0</v>
      </c>
    </row>
    <row r="36" spans="1:18" x14ac:dyDescent="0.3">
      <c r="A36" s="3" t="s">
        <v>105</v>
      </c>
      <c r="B36" s="3" t="s">
        <v>106</v>
      </c>
      <c r="C36" s="3">
        <v>27</v>
      </c>
      <c r="D36" s="3" t="s">
        <v>27</v>
      </c>
      <c r="E36" s="3" t="s">
        <v>22</v>
      </c>
      <c r="F36" s="4">
        <v>45312</v>
      </c>
      <c r="G36" s="4">
        <v>45652</v>
      </c>
      <c r="H36" s="3">
        <v>1200</v>
      </c>
      <c r="I36" s="3">
        <v>27</v>
      </c>
      <c r="J36" s="3" t="s">
        <v>18</v>
      </c>
      <c r="K36" s="5"/>
      <c r="L36" s="10">
        <v>11</v>
      </c>
      <c r="M36" s="5" t="b">
        <f>AND(Table157[[#This Row],[Attendance]]&lt;8, Table157[[#This Row],[Membership_Duration_Months]]&gt;8)</f>
        <v>0</v>
      </c>
    </row>
    <row r="38" spans="1:18" x14ac:dyDescent="0.3">
      <c r="L38" s="21" t="s">
        <v>124</v>
      </c>
      <c r="M38" s="21"/>
      <c r="N38" s="21"/>
      <c r="O38" s="21"/>
      <c r="P38" s="21"/>
      <c r="Q38" s="21"/>
      <c r="R38" s="21"/>
    </row>
  </sheetData>
  <mergeCells count="1">
    <mergeCell ref="L38:R38"/>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18630-7DB4-4111-8E8D-17907678A6EC}">
  <dimension ref="A3:C60"/>
  <sheetViews>
    <sheetView zoomScale="70" zoomScaleNormal="70" workbookViewId="0">
      <selection activeCell="Q39" sqref="Q39"/>
    </sheetView>
  </sheetViews>
  <sheetFormatPr defaultRowHeight="14.4" x14ac:dyDescent="0.3"/>
  <cols>
    <col min="1" max="1" width="14.21875" bestFit="1" customWidth="1"/>
    <col min="2" max="2" width="20.77734375" bestFit="1" customWidth="1"/>
    <col min="3" max="3" width="25.5546875" bestFit="1" customWidth="1"/>
    <col min="4" max="4" width="24.33203125" bestFit="1" customWidth="1"/>
  </cols>
  <sheetData>
    <row r="3" spans="1:3" x14ac:dyDescent="0.3">
      <c r="A3" s="12" t="s">
        <v>112</v>
      </c>
      <c r="B3" t="s">
        <v>120</v>
      </c>
      <c r="C3" t="s">
        <v>128</v>
      </c>
    </row>
    <row r="4" spans="1:3" x14ac:dyDescent="0.3">
      <c r="A4" s="13" t="s">
        <v>13</v>
      </c>
      <c r="B4" s="25">
        <v>36000</v>
      </c>
      <c r="C4" s="25">
        <v>1028.5714285714287</v>
      </c>
    </row>
    <row r="5" spans="1:3" x14ac:dyDescent="0.3">
      <c r="A5" s="23" t="s">
        <v>14</v>
      </c>
      <c r="B5" s="25">
        <v>4800</v>
      </c>
      <c r="C5" s="25">
        <v>137.14285714285714</v>
      </c>
    </row>
    <row r="6" spans="1:3" x14ac:dyDescent="0.3">
      <c r="A6" s="24" t="s">
        <v>127</v>
      </c>
      <c r="B6" s="25">
        <v>4800</v>
      </c>
      <c r="C6" s="25">
        <v>137.14285714285714</v>
      </c>
    </row>
    <row r="7" spans="1:3" x14ac:dyDescent="0.3">
      <c r="A7" s="23" t="s">
        <v>67</v>
      </c>
      <c r="B7" s="25">
        <v>14400</v>
      </c>
      <c r="C7" s="25">
        <v>411.42857142857144</v>
      </c>
    </row>
    <row r="8" spans="1:3" x14ac:dyDescent="0.3">
      <c r="A8" s="24" t="s">
        <v>127</v>
      </c>
      <c r="B8" s="25">
        <v>14400</v>
      </c>
      <c r="C8" s="25">
        <v>411.42857142857144</v>
      </c>
    </row>
    <row r="9" spans="1:3" x14ac:dyDescent="0.3">
      <c r="A9" s="23" t="s">
        <v>23</v>
      </c>
      <c r="B9" s="25">
        <v>4800</v>
      </c>
      <c r="C9" s="25">
        <v>137.14285714285714</v>
      </c>
    </row>
    <row r="10" spans="1:3" x14ac:dyDescent="0.3">
      <c r="A10" s="24" t="s">
        <v>113</v>
      </c>
      <c r="B10" s="25">
        <v>4800</v>
      </c>
      <c r="C10" s="25">
        <v>137.14285714285714</v>
      </c>
    </row>
    <row r="11" spans="1:3" x14ac:dyDescent="0.3">
      <c r="A11" s="23" t="s">
        <v>42</v>
      </c>
      <c r="B11" s="25">
        <v>0</v>
      </c>
      <c r="C11" s="25">
        <v>0</v>
      </c>
    </row>
    <row r="12" spans="1:3" x14ac:dyDescent="0.3">
      <c r="A12" s="24" t="s">
        <v>127</v>
      </c>
      <c r="B12" s="25">
        <v>0</v>
      </c>
      <c r="C12" s="25">
        <v>0</v>
      </c>
    </row>
    <row r="13" spans="1:3" x14ac:dyDescent="0.3">
      <c r="A13" s="23" t="s">
        <v>35</v>
      </c>
      <c r="B13" s="25">
        <v>10400</v>
      </c>
      <c r="C13" s="25">
        <v>297.14285714285717</v>
      </c>
    </row>
    <row r="14" spans="1:3" x14ac:dyDescent="0.3">
      <c r="A14" s="24" t="s">
        <v>113</v>
      </c>
      <c r="B14" s="25">
        <v>8800</v>
      </c>
      <c r="C14" s="25">
        <v>251.42857142857142</v>
      </c>
    </row>
    <row r="15" spans="1:3" x14ac:dyDescent="0.3">
      <c r="A15" s="24" t="s">
        <v>127</v>
      </c>
      <c r="B15" s="25">
        <v>1600</v>
      </c>
      <c r="C15" s="25">
        <v>45.714285714285715</v>
      </c>
    </row>
    <row r="16" spans="1:3" x14ac:dyDescent="0.3">
      <c r="A16" s="23" t="s">
        <v>18</v>
      </c>
      <c r="B16" s="25">
        <v>1600</v>
      </c>
      <c r="C16" s="25">
        <v>45.714285714285715</v>
      </c>
    </row>
    <row r="17" spans="1:3" x14ac:dyDescent="0.3">
      <c r="A17" s="24" t="s">
        <v>113</v>
      </c>
      <c r="B17" s="25">
        <v>1600</v>
      </c>
      <c r="C17" s="25">
        <v>45.714285714285715</v>
      </c>
    </row>
    <row r="18" spans="1:3" x14ac:dyDescent="0.3">
      <c r="A18" s="24" t="s">
        <v>127</v>
      </c>
      <c r="B18" s="25">
        <v>0</v>
      </c>
      <c r="C18" s="25">
        <v>0</v>
      </c>
    </row>
    <row r="19" spans="1:3" x14ac:dyDescent="0.3">
      <c r="A19" s="13" t="s">
        <v>31</v>
      </c>
      <c r="B19" s="25">
        <v>77500</v>
      </c>
      <c r="C19" s="25">
        <v>2214.2857142857142</v>
      </c>
    </row>
    <row r="20" spans="1:3" x14ac:dyDescent="0.3">
      <c r="A20" s="23" t="s">
        <v>14</v>
      </c>
      <c r="B20" s="25">
        <v>17500</v>
      </c>
      <c r="C20" s="25">
        <v>500</v>
      </c>
    </row>
    <row r="21" spans="1:3" x14ac:dyDescent="0.3">
      <c r="A21" s="24" t="s">
        <v>127</v>
      </c>
      <c r="B21" s="25">
        <v>17500</v>
      </c>
      <c r="C21" s="25">
        <v>500</v>
      </c>
    </row>
    <row r="22" spans="1:3" x14ac:dyDescent="0.3">
      <c r="A22" s="23" t="s">
        <v>67</v>
      </c>
      <c r="B22" s="25">
        <v>35000</v>
      </c>
      <c r="C22" s="25">
        <v>1000</v>
      </c>
    </row>
    <row r="23" spans="1:3" x14ac:dyDescent="0.3">
      <c r="A23" s="24" t="s">
        <v>113</v>
      </c>
      <c r="B23" s="25">
        <v>35000</v>
      </c>
      <c r="C23" s="25">
        <v>1000</v>
      </c>
    </row>
    <row r="24" spans="1:3" x14ac:dyDescent="0.3">
      <c r="A24" s="23" t="s">
        <v>23</v>
      </c>
      <c r="B24" s="25">
        <v>0</v>
      </c>
      <c r="C24" s="25">
        <v>0</v>
      </c>
    </row>
    <row r="25" spans="1:3" x14ac:dyDescent="0.3">
      <c r="A25" s="24" t="s">
        <v>113</v>
      </c>
      <c r="B25" s="25">
        <v>0</v>
      </c>
      <c r="C25" s="25">
        <v>0</v>
      </c>
    </row>
    <row r="26" spans="1:3" x14ac:dyDescent="0.3">
      <c r="A26" s="23" t="s">
        <v>42</v>
      </c>
      <c r="B26" s="25">
        <v>7500</v>
      </c>
      <c r="C26" s="25">
        <v>214.28571428571428</v>
      </c>
    </row>
    <row r="27" spans="1:3" x14ac:dyDescent="0.3">
      <c r="A27" s="24" t="s">
        <v>113</v>
      </c>
      <c r="B27" s="25">
        <v>2500</v>
      </c>
      <c r="C27" s="25">
        <v>71.428571428571431</v>
      </c>
    </row>
    <row r="28" spans="1:3" x14ac:dyDescent="0.3">
      <c r="A28" s="24" t="s">
        <v>127</v>
      </c>
      <c r="B28" s="25">
        <v>5000</v>
      </c>
      <c r="C28" s="25">
        <v>142.85714285714286</v>
      </c>
    </row>
    <row r="29" spans="1:3" x14ac:dyDescent="0.3">
      <c r="A29" s="23" t="s">
        <v>35</v>
      </c>
      <c r="B29" s="25">
        <v>17500</v>
      </c>
      <c r="C29" s="25">
        <v>500</v>
      </c>
    </row>
    <row r="30" spans="1:3" x14ac:dyDescent="0.3">
      <c r="A30" s="24" t="s">
        <v>113</v>
      </c>
      <c r="B30" s="25">
        <v>2500</v>
      </c>
      <c r="C30" s="25">
        <v>71.428571428571431</v>
      </c>
    </row>
    <row r="31" spans="1:3" x14ac:dyDescent="0.3">
      <c r="A31" s="24" t="s">
        <v>127</v>
      </c>
      <c r="B31" s="25">
        <v>15000</v>
      </c>
      <c r="C31" s="25">
        <v>428.57142857142856</v>
      </c>
    </row>
    <row r="32" spans="1:3" x14ac:dyDescent="0.3">
      <c r="A32" s="13" t="s">
        <v>41</v>
      </c>
      <c r="B32" s="25">
        <v>66600</v>
      </c>
      <c r="C32" s="25">
        <v>1902.8571428571429</v>
      </c>
    </row>
    <row r="33" spans="1:3" x14ac:dyDescent="0.3">
      <c r="A33" s="23" t="s">
        <v>14</v>
      </c>
      <c r="B33" s="25">
        <v>16200</v>
      </c>
      <c r="C33" s="25">
        <v>462.85714285714283</v>
      </c>
    </row>
    <row r="34" spans="1:3" x14ac:dyDescent="0.3">
      <c r="A34" s="24" t="s">
        <v>113</v>
      </c>
      <c r="B34" s="25">
        <v>16200</v>
      </c>
      <c r="C34" s="25">
        <v>462.85714285714283</v>
      </c>
    </row>
    <row r="35" spans="1:3" x14ac:dyDescent="0.3">
      <c r="A35" s="23" t="s">
        <v>67</v>
      </c>
      <c r="B35" s="25">
        <v>0</v>
      </c>
      <c r="C35" s="25">
        <v>0</v>
      </c>
    </row>
    <row r="36" spans="1:3" x14ac:dyDescent="0.3">
      <c r="A36" s="24" t="s">
        <v>113</v>
      </c>
      <c r="B36" s="25">
        <v>0</v>
      </c>
      <c r="C36" s="25">
        <v>0</v>
      </c>
    </row>
    <row r="37" spans="1:3" x14ac:dyDescent="0.3">
      <c r="A37" s="23" t="s">
        <v>42</v>
      </c>
      <c r="B37" s="25">
        <v>9000</v>
      </c>
      <c r="C37" s="25">
        <v>257.14285714285717</v>
      </c>
    </row>
    <row r="38" spans="1:3" x14ac:dyDescent="0.3">
      <c r="A38" s="24" t="s">
        <v>113</v>
      </c>
      <c r="B38" s="25">
        <v>9000</v>
      </c>
      <c r="C38" s="25">
        <v>257.14285714285717</v>
      </c>
    </row>
    <row r="39" spans="1:3" x14ac:dyDescent="0.3">
      <c r="A39" s="23" t="s">
        <v>35</v>
      </c>
      <c r="B39" s="25">
        <v>34200</v>
      </c>
      <c r="C39" s="25">
        <v>977.14285714285711</v>
      </c>
    </row>
    <row r="40" spans="1:3" x14ac:dyDescent="0.3">
      <c r="A40" s="24" t="s">
        <v>113</v>
      </c>
      <c r="B40" s="25">
        <v>30600</v>
      </c>
      <c r="C40" s="25">
        <v>874.28571428571433</v>
      </c>
    </row>
    <row r="41" spans="1:3" x14ac:dyDescent="0.3">
      <c r="A41" s="24" t="s">
        <v>127</v>
      </c>
      <c r="B41" s="25">
        <v>3600</v>
      </c>
      <c r="C41" s="25">
        <v>102.85714285714286</v>
      </c>
    </row>
    <row r="42" spans="1:3" x14ac:dyDescent="0.3">
      <c r="A42" s="23" t="s">
        <v>18</v>
      </c>
      <c r="B42" s="25">
        <v>7200</v>
      </c>
      <c r="C42" s="25">
        <v>205.71428571428572</v>
      </c>
    </row>
    <row r="43" spans="1:3" x14ac:dyDescent="0.3">
      <c r="A43" s="24" t="s">
        <v>127</v>
      </c>
      <c r="B43" s="25">
        <v>7200</v>
      </c>
      <c r="C43" s="25">
        <v>205.71428571428572</v>
      </c>
    </row>
    <row r="44" spans="1:3" x14ac:dyDescent="0.3">
      <c r="A44" s="13" t="s">
        <v>22</v>
      </c>
      <c r="B44" s="25">
        <v>85200</v>
      </c>
      <c r="C44" s="25">
        <v>2434.2857142857142</v>
      </c>
    </row>
    <row r="45" spans="1:3" x14ac:dyDescent="0.3">
      <c r="A45" s="23" t="s">
        <v>14</v>
      </c>
      <c r="B45" s="25">
        <v>16800</v>
      </c>
      <c r="C45" s="25">
        <v>480</v>
      </c>
    </row>
    <row r="46" spans="1:3" x14ac:dyDescent="0.3">
      <c r="A46" s="24" t="s">
        <v>113</v>
      </c>
      <c r="B46" s="25">
        <v>10800</v>
      </c>
      <c r="C46" s="25">
        <v>308.57142857142856</v>
      </c>
    </row>
    <row r="47" spans="1:3" x14ac:dyDescent="0.3">
      <c r="A47" s="24" t="s">
        <v>127</v>
      </c>
      <c r="B47" s="25">
        <v>6000</v>
      </c>
      <c r="C47" s="25">
        <v>171.42857142857142</v>
      </c>
    </row>
    <row r="48" spans="1:3" x14ac:dyDescent="0.3">
      <c r="A48" s="23" t="s">
        <v>67</v>
      </c>
      <c r="B48" s="25">
        <v>0</v>
      </c>
      <c r="C48" s="25">
        <v>0</v>
      </c>
    </row>
    <row r="49" spans="1:3" x14ac:dyDescent="0.3">
      <c r="A49" s="24" t="s">
        <v>113</v>
      </c>
      <c r="B49" s="25">
        <v>0</v>
      </c>
      <c r="C49" s="25">
        <v>0</v>
      </c>
    </row>
    <row r="50" spans="1:3" x14ac:dyDescent="0.3">
      <c r="A50" s="23" t="s">
        <v>23</v>
      </c>
      <c r="B50" s="25">
        <v>22800</v>
      </c>
      <c r="C50" s="25">
        <v>651.42857142857144</v>
      </c>
    </row>
    <row r="51" spans="1:3" x14ac:dyDescent="0.3">
      <c r="A51" s="24" t="s">
        <v>113</v>
      </c>
      <c r="B51" s="25">
        <v>13200</v>
      </c>
      <c r="C51" s="25">
        <v>377.14285714285717</v>
      </c>
    </row>
    <row r="52" spans="1:3" x14ac:dyDescent="0.3">
      <c r="A52" s="24" t="s">
        <v>127</v>
      </c>
      <c r="B52" s="25">
        <v>9600</v>
      </c>
      <c r="C52" s="25">
        <v>274.28571428571428</v>
      </c>
    </row>
    <row r="53" spans="1:3" x14ac:dyDescent="0.3">
      <c r="A53" s="23" t="s">
        <v>42</v>
      </c>
      <c r="B53" s="25">
        <v>15600</v>
      </c>
      <c r="C53" s="25">
        <v>445.71428571428572</v>
      </c>
    </row>
    <row r="54" spans="1:3" x14ac:dyDescent="0.3">
      <c r="A54" s="24" t="s">
        <v>127</v>
      </c>
      <c r="B54" s="25">
        <v>15600</v>
      </c>
      <c r="C54" s="25">
        <v>445.71428571428572</v>
      </c>
    </row>
    <row r="55" spans="1:3" x14ac:dyDescent="0.3">
      <c r="A55" s="23" t="s">
        <v>35</v>
      </c>
      <c r="B55" s="25">
        <v>15600</v>
      </c>
      <c r="C55" s="25">
        <v>445.71428571428572</v>
      </c>
    </row>
    <row r="56" spans="1:3" x14ac:dyDescent="0.3">
      <c r="A56" s="24" t="s">
        <v>113</v>
      </c>
      <c r="B56" s="25">
        <v>13200</v>
      </c>
      <c r="C56" s="25">
        <v>377.14285714285717</v>
      </c>
    </row>
    <row r="57" spans="1:3" x14ac:dyDescent="0.3">
      <c r="A57" s="24" t="s">
        <v>127</v>
      </c>
      <c r="B57" s="25">
        <v>2400</v>
      </c>
      <c r="C57" s="25">
        <v>68.571428571428569</v>
      </c>
    </row>
    <row r="58" spans="1:3" x14ac:dyDescent="0.3">
      <c r="A58" s="23" t="s">
        <v>18</v>
      </c>
      <c r="B58" s="25">
        <v>14400</v>
      </c>
      <c r="C58" s="25">
        <v>411.42857142857144</v>
      </c>
    </row>
    <row r="59" spans="1:3" x14ac:dyDescent="0.3">
      <c r="A59" s="24" t="s">
        <v>113</v>
      </c>
      <c r="B59" s="25">
        <v>14400</v>
      </c>
      <c r="C59" s="25">
        <v>411.42857142857144</v>
      </c>
    </row>
    <row r="60" spans="1:3" x14ac:dyDescent="0.3">
      <c r="A60" s="13" t="s">
        <v>116</v>
      </c>
      <c r="B60" s="25">
        <v>265300</v>
      </c>
      <c r="C60" s="25">
        <v>7580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A150-637E-4670-98B3-D236A0CAE005}">
  <dimension ref="A1:N36"/>
  <sheetViews>
    <sheetView topLeftCell="B1" zoomScale="96" workbookViewId="0">
      <selection activeCell="A4" sqref="A1:N36"/>
    </sheetView>
  </sheetViews>
  <sheetFormatPr defaultRowHeight="14.4" x14ac:dyDescent="0.3"/>
  <cols>
    <col min="1" max="1" width="15.44140625" bestFit="1" customWidth="1"/>
    <col min="2" max="2" width="14.88671875" bestFit="1" customWidth="1"/>
    <col min="3" max="3" width="8.6640625" bestFit="1" customWidth="1"/>
    <col min="4" max="4" width="11.5546875" bestFit="1" customWidth="1"/>
    <col min="5" max="5" width="21.33203125" bestFit="1" customWidth="1"/>
    <col min="6" max="6" width="14.33203125" bestFit="1" customWidth="1"/>
    <col min="7" max="7" width="13.5546875" bestFit="1" customWidth="1"/>
    <col min="8" max="8" width="16.5546875" bestFit="1" customWidth="1"/>
    <col min="9" max="9" width="15.21875" bestFit="1" customWidth="1"/>
    <col min="10" max="10" width="9.77734375" bestFit="1" customWidth="1"/>
    <col min="11" max="11" width="17.5546875" bestFit="1" customWidth="1"/>
    <col min="12" max="12" width="32.44140625" bestFit="1" customWidth="1"/>
    <col min="13" max="13" width="18.109375" bestFit="1" customWidth="1"/>
    <col min="14" max="14" width="12.77734375" bestFit="1" customWidth="1"/>
  </cols>
  <sheetData>
    <row r="1" spans="1:14" x14ac:dyDescent="0.3">
      <c r="A1" s="1" t="s">
        <v>107</v>
      </c>
      <c r="B1" s="2" t="s">
        <v>0</v>
      </c>
      <c r="C1" s="2" t="s">
        <v>1</v>
      </c>
      <c r="D1" s="2" t="s">
        <v>2</v>
      </c>
      <c r="E1" s="2" t="s">
        <v>3</v>
      </c>
      <c r="F1" s="2" t="s">
        <v>4</v>
      </c>
      <c r="G1" s="2" t="s">
        <v>5</v>
      </c>
      <c r="H1" s="2" t="s">
        <v>6</v>
      </c>
      <c r="I1" s="2" t="s">
        <v>7</v>
      </c>
      <c r="J1" s="2" t="s">
        <v>8</v>
      </c>
      <c r="K1" s="2" t="s">
        <v>9</v>
      </c>
      <c r="L1" s="9" t="s">
        <v>108</v>
      </c>
      <c r="M1" s="8" t="s">
        <v>119</v>
      </c>
      <c r="N1" s="16" t="s">
        <v>126</v>
      </c>
    </row>
    <row r="2" spans="1:14" x14ac:dyDescent="0.3">
      <c r="A2" s="3" t="s">
        <v>10</v>
      </c>
      <c r="B2" s="3" t="s">
        <v>11</v>
      </c>
      <c r="C2" s="3">
        <v>59</v>
      </c>
      <c r="D2" s="3" t="s">
        <v>12</v>
      </c>
      <c r="E2" s="3" t="s">
        <v>13</v>
      </c>
      <c r="F2" s="4">
        <v>45235</v>
      </c>
      <c r="G2" s="4">
        <v>45425</v>
      </c>
      <c r="H2" s="3">
        <v>800</v>
      </c>
      <c r="I2" s="3">
        <v>25</v>
      </c>
      <c r="J2" s="3" t="s">
        <v>14</v>
      </c>
      <c r="K2" s="3" t="s">
        <v>15</v>
      </c>
      <c r="L2" s="10">
        <f>DATEDIF(Table13[[#This Row],[Start_Date]],Table13[[#This Row],[End_Date]],"m")</f>
        <v>6</v>
      </c>
      <c r="M2" s="7">
        <f>Table156[[#This Row],[Monthly_Fee]]*Table156[[#This Row],[Membership_Duration_Months]]</f>
        <v>4800</v>
      </c>
      <c r="N2" s="22" t="str">
        <f>IF((ISBLANK(Table156[[#This Row],[Referred_By]])),"No","yes")</f>
        <v>yes</v>
      </c>
    </row>
    <row r="3" spans="1:14" x14ac:dyDescent="0.3">
      <c r="A3" s="3" t="s">
        <v>16</v>
      </c>
      <c r="B3" s="3" t="s">
        <v>17</v>
      </c>
      <c r="C3" s="3">
        <v>27</v>
      </c>
      <c r="D3" s="3" t="s">
        <v>12</v>
      </c>
      <c r="E3" s="3" t="s">
        <v>13</v>
      </c>
      <c r="F3" s="4">
        <v>45714</v>
      </c>
      <c r="G3" s="4">
        <v>45740</v>
      </c>
      <c r="H3" s="3">
        <v>800</v>
      </c>
      <c r="I3" s="3">
        <v>20</v>
      </c>
      <c r="J3" s="3" t="s">
        <v>18</v>
      </c>
      <c r="K3" s="3" t="s">
        <v>19</v>
      </c>
      <c r="L3" s="10">
        <f>DATEDIF(Table13[[#This Row],[Start_Date]],Table13[[#This Row],[End_Date]],"m")</f>
        <v>0</v>
      </c>
      <c r="M3" s="7">
        <f>Table156[[#This Row],[Monthly_Fee]]*Table156[[#This Row],[Membership_Duration_Months]]</f>
        <v>0</v>
      </c>
      <c r="N3" s="22" t="str">
        <f>IF((ISBLANK(Table156[[#This Row],[Referred_By]])),"No","yes")</f>
        <v>yes</v>
      </c>
    </row>
    <row r="4" spans="1:14" x14ac:dyDescent="0.3">
      <c r="A4" s="3" t="s">
        <v>20</v>
      </c>
      <c r="B4" s="3" t="s">
        <v>21</v>
      </c>
      <c r="C4" s="3">
        <v>24</v>
      </c>
      <c r="D4" s="3" t="s">
        <v>12</v>
      </c>
      <c r="E4" s="3" t="s">
        <v>22</v>
      </c>
      <c r="F4" s="4">
        <v>45191</v>
      </c>
      <c r="G4" s="4">
        <v>45371</v>
      </c>
      <c r="H4" s="3">
        <v>1200</v>
      </c>
      <c r="I4" s="3">
        <v>18</v>
      </c>
      <c r="J4" s="3" t="s">
        <v>23</v>
      </c>
      <c r="K4" s="3" t="s">
        <v>24</v>
      </c>
      <c r="L4" s="10">
        <f>DATEDIF(Table13[[#This Row],[Start_Date]],Table13[[#This Row],[End_Date]],"m")</f>
        <v>5</v>
      </c>
      <c r="M4" s="7">
        <f>Table156[[#This Row],[Monthly_Fee]]*Table156[[#This Row],[Membership_Duration_Months]]</f>
        <v>6000</v>
      </c>
      <c r="N4" s="22" t="str">
        <f>IF((ISBLANK(Table156[[#This Row],[Referred_By]])),"No","yes")</f>
        <v>yes</v>
      </c>
    </row>
    <row r="5" spans="1:14" x14ac:dyDescent="0.3">
      <c r="A5" s="3" t="s">
        <v>25</v>
      </c>
      <c r="B5" s="3" t="s">
        <v>26</v>
      </c>
      <c r="C5" s="3">
        <v>31</v>
      </c>
      <c r="D5" s="3" t="s">
        <v>27</v>
      </c>
      <c r="E5" s="3" t="s">
        <v>22</v>
      </c>
      <c r="F5" s="4">
        <v>45479</v>
      </c>
      <c r="G5" s="4">
        <v>45587</v>
      </c>
      <c r="H5" s="3">
        <v>1200</v>
      </c>
      <c r="I5" s="3">
        <v>16</v>
      </c>
      <c r="J5" s="3" t="s">
        <v>23</v>
      </c>
      <c r="K5" s="3" t="s">
        <v>28</v>
      </c>
      <c r="L5" s="10">
        <f>DATEDIF(Table13[[#This Row],[Start_Date]],Table13[[#This Row],[End_Date]],"m")</f>
        <v>3</v>
      </c>
      <c r="M5" s="7">
        <f>Table156[[#This Row],[Monthly_Fee]]*Table156[[#This Row],[Membership_Duration_Months]]</f>
        <v>3600</v>
      </c>
      <c r="N5" s="22" t="str">
        <f>IF((ISBLANK(Table156[[#This Row],[Referred_By]])),"No","yes")</f>
        <v>yes</v>
      </c>
    </row>
    <row r="6" spans="1:14" x14ac:dyDescent="0.3">
      <c r="A6" s="3" t="s">
        <v>29</v>
      </c>
      <c r="B6" s="3" t="s">
        <v>30</v>
      </c>
      <c r="C6" s="3">
        <v>19</v>
      </c>
      <c r="D6" s="3" t="s">
        <v>12</v>
      </c>
      <c r="E6" s="3" t="s">
        <v>31</v>
      </c>
      <c r="F6" s="4">
        <v>45286</v>
      </c>
      <c r="G6" s="4">
        <v>45501</v>
      </c>
      <c r="H6" s="3">
        <v>2500</v>
      </c>
      <c r="I6" s="3">
        <v>12</v>
      </c>
      <c r="J6" s="3" t="s">
        <v>14</v>
      </c>
      <c r="K6" s="3" t="s">
        <v>32</v>
      </c>
      <c r="L6" s="10">
        <f>DATEDIF(Table13[[#This Row],[Start_Date]],Table13[[#This Row],[End_Date]],"m")</f>
        <v>7</v>
      </c>
      <c r="M6" s="7">
        <f>Table156[[#This Row],[Monthly_Fee]]*Table156[[#This Row],[Membership_Duration_Months]]</f>
        <v>17500</v>
      </c>
      <c r="N6" s="22" t="str">
        <f>IF((ISBLANK(Table156[[#This Row],[Referred_By]])),"No","yes")</f>
        <v>yes</v>
      </c>
    </row>
    <row r="7" spans="1:14" x14ac:dyDescent="0.3">
      <c r="A7" s="3" t="s">
        <v>33</v>
      </c>
      <c r="B7" s="3" t="s">
        <v>34</v>
      </c>
      <c r="C7" s="3">
        <v>40</v>
      </c>
      <c r="D7" s="3" t="s">
        <v>12</v>
      </c>
      <c r="E7" s="3" t="s">
        <v>13</v>
      </c>
      <c r="F7" s="4">
        <v>45317</v>
      </c>
      <c r="G7" s="4">
        <v>45392</v>
      </c>
      <c r="H7" s="3">
        <v>800</v>
      </c>
      <c r="I7" s="3">
        <v>14</v>
      </c>
      <c r="J7" s="3" t="s">
        <v>35</v>
      </c>
      <c r="K7" s="3" t="s">
        <v>36</v>
      </c>
      <c r="L7" s="10">
        <f>DATEDIF(Table13[[#This Row],[Start_Date]],Table13[[#This Row],[End_Date]],"m")</f>
        <v>2</v>
      </c>
      <c r="M7" s="7">
        <f>Table156[[#This Row],[Monthly_Fee]]*Table156[[#This Row],[Membership_Duration_Months]]</f>
        <v>1600</v>
      </c>
      <c r="N7" s="22" t="str">
        <f>IF((ISBLANK(Table156[[#This Row],[Referred_By]])),"No","yes")</f>
        <v>yes</v>
      </c>
    </row>
    <row r="8" spans="1:14" x14ac:dyDescent="0.3">
      <c r="A8" s="3" t="s">
        <v>37</v>
      </c>
      <c r="B8" s="3" t="s">
        <v>38</v>
      </c>
      <c r="C8" s="3">
        <v>41</v>
      </c>
      <c r="D8" s="3" t="s">
        <v>27</v>
      </c>
      <c r="E8" s="3" t="s">
        <v>13</v>
      </c>
      <c r="F8" s="4">
        <v>45588</v>
      </c>
      <c r="G8" s="4">
        <v>45677</v>
      </c>
      <c r="H8" s="3">
        <v>800</v>
      </c>
      <c r="I8" s="3">
        <v>25</v>
      </c>
      <c r="J8" s="3" t="s">
        <v>18</v>
      </c>
      <c r="K8" s="5"/>
      <c r="L8" s="10">
        <f>DATEDIF(Table13[[#This Row],[Start_Date]],Table13[[#This Row],[End_Date]],"m")</f>
        <v>2</v>
      </c>
      <c r="M8" s="7">
        <f>Table156[[#This Row],[Monthly_Fee]]*Table156[[#This Row],[Membership_Duration_Months]]</f>
        <v>1600</v>
      </c>
      <c r="N8" s="22" t="str">
        <f>IF((ISBLANK(Table156[[#This Row],[Referred_By]])),"No","yes")</f>
        <v>No</v>
      </c>
    </row>
    <row r="9" spans="1:14" x14ac:dyDescent="0.3">
      <c r="A9" s="3" t="s">
        <v>39</v>
      </c>
      <c r="B9" s="3" t="s">
        <v>40</v>
      </c>
      <c r="C9" s="3">
        <v>43</v>
      </c>
      <c r="D9" s="3" t="s">
        <v>12</v>
      </c>
      <c r="E9" s="3" t="s">
        <v>41</v>
      </c>
      <c r="F9" s="4">
        <v>45450</v>
      </c>
      <c r="G9" s="4">
        <v>45563</v>
      </c>
      <c r="H9" s="3">
        <v>1800</v>
      </c>
      <c r="I9" s="3">
        <v>28</v>
      </c>
      <c r="J9" s="3" t="s">
        <v>42</v>
      </c>
      <c r="K9" s="5"/>
      <c r="L9" s="10">
        <f>DATEDIF(Table13[[#This Row],[Start_Date]],Table13[[#This Row],[End_Date]],"m")</f>
        <v>3</v>
      </c>
      <c r="M9" s="7">
        <f>Table156[[#This Row],[Monthly_Fee]]*Table156[[#This Row],[Membership_Duration_Months]]</f>
        <v>5400</v>
      </c>
      <c r="N9" s="22" t="str">
        <f>IF((ISBLANK(Table156[[#This Row],[Referred_By]])),"No","yes")</f>
        <v>No</v>
      </c>
    </row>
    <row r="10" spans="1:14" x14ac:dyDescent="0.3">
      <c r="A10" s="3" t="s">
        <v>43</v>
      </c>
      <c r="B10" s="3" t="s">
        <v>44</v>
      </c>
      <c r="C10" s="3">
        <v>42</v>
      </c>
      <c r="D10" s="3" t="s">
        <v>12</v>
      </c>
      <c r="E10" s="3" t="s">
        <v>13</v>
      </c>
      <c r="F10" s="4">
        <v>45569</v>
      </c>
      <c r="G10" s="4">
        <v>45582</v>
      </c>
      <c r="H10" s="3">
        <v>800</v>
      </c>
      <c r="I10" s="3">
        <v>3</v>
      </c>
      <c r="J10" s="3" t="s">
        <v>42</v>
      </c>
      <c r="K10" s="3" t="s">
        <v>45</v>
      </c>
      <c r="L10" s="10">
        <f>DATEDIF(Table13[[#This Row],[Start_Date]],Table13[[#This Row],[End_Date]],"m")</f>
        <v>0</v>
      </c>
      <c r="M10" s="7">
        <f>Table156[[#This Row],[Monthly_Fee]]*Table156[[#This Row],[Membership_Duration_Months]]</f>
        <v>0</v>
      </c>
      <c r="N10" s="22" t="str">
        <f>IF((ISBLANK(Table156[[#This Row],[Referred_By]])),"No","yes")</f>
        <v>yes</v>
      </c>
    </row>
    <row r="11" spans="1:14" x14ac:dyDescent="0.3">
      <c r="A11" s="3" t="s">
        <v>46</v>
      </c>
      <c r="B11" s="3" t="s">
        <v>47</v>
      </c>
      <c r="C11" s="3">
        <v>37</v>
      </c>
      <c r="D11" s="3" t="s">
        <v>12</v>
      </c>
      <c r="E11" s="3" t="s">
        <v>22</v>
      </c>
      <c r="F11" s="4">
        <v>45202</v>
      </c>
      <c r="G11" s="4">
        <v>45280</v>
      </c>
      <c r="H11" s="3">
        <v>1200</v>
      </c>
      <c r="I11" s="3">
        <v>29</v>
      </c>
      <c r="J11" s="3" t="s">
        <v>35</v>
      </c>
      <c r="K11" s="3" t="s">
        <v>48</v>
      </c>
      <c r="L11" s="10">
        <f>DATEDIF(Table13[[#This Row],[Start_Date]],Table13[[#This Row],[End_Date]],"m")</f>
        <v>2</v>
      </c>
      <c r="M11" s="7">
        <f>Table156[[#This Row],[Monthly_Fee]]*Table156[[#This Row],[Membership_Duration_Months]]</f>
        <v>2400</v>
      </c>
      <c r="N11" s="22" t="str">
        <f>IF((ISBLANK(Table156[[#This Row],[Referred_By]])),"No","yes")</f>
        <v>yes</v>
      </c>
    </row>
    <row r="12" spans="1:14" x14ac:dyDescent="0.3">
      <c r="A12" s="3" t="s">
        <v>49</v>
      </c>
      <c r="B12" s="3" t="s">
        <v>50</v>
      </c>
      <c r="C12" s="3">
        <v>48</v>
      </c>
      <c r="D12" s="3" t="s">
        <v>27</v>
      </c>
      <c r="E12" s="3" t="s">
        <v>22</v>
      </c>
      <c r="F12" s="4">
        <v>45297</v>
      </c>
      <c r="G12" s="4">
        <v>45459</v>
      </c>
      <c r="H12" s="3">
        <v>1200</v>
      </c>
      <c r="I12" s="3">
        <v>13</v>
      </c>
      <c r="J12" s="3" t="s">
        <v>14</v>
      </c>
      <c r="K12" s="3" t="s">
        <v>51</v>
      </c>
      <c r="L12" s="10">
        <f>DATEDIF(Table13[[#This Row],[Start_Date]],Table13[[#This Row],[End_Date]],"m")</f>
        <v>5</v>
      </c>
      <c r="M12" s="7">
        <f>Table156[[#This Row],[Monthly_Fee]]*Table156[[#This Row],[Membership_Duration_Months]]</f>
        <v>6000</v>
      </c>
      <c r="N12" s="22" t="str">
        <f>IF((ISBLANK(Table156[[#This Row],[Referred_By]])),"No","yes")</f>
        <v>yes</v>
      </c>
    </row>
    <row r="13" spans="1:14" x14ac:dyDescent="0.3">
      <c r="A13" s="3" t="s">
        <v>52</v>
      </c>
      <c r="B13" s="3" t="s">
        <v>53</v>
      </c>
      <c r="C13" s="3">
        <v>36</v>
      </c>
      <c r="D13" s="3" t="s">
        <v>12</v>
      </c>
      <c r="E13" s="3" t="s">
        <v>22</v>
      </c>
      <c r="F13" s="4">
        <v>45154</v>
      </c>
      <c r="G13" s="4">
        <v>45568</v>
      </c>
      <c r="H13" s="3">
        <v>1200</v>
      </c>
      <c r="I13" s="3">
        <v>19</v>
      </c>
      <c r="J13" s="3" t="s">
        <v>42</v>
      </c>
      <c r="K13" s="3" t="s">
        <v>54</v>
      </c>
      <c r="L13" s="10">
        <f>DATEDIF(Table13[[#This Row],[Start_Date]],Table13[[#This Row],[End_Date]],"m")</f>
        <v>13</v>
      </c>
      <c r="M13" s="7">
        <f>Table156[[#This Row],[Monthly_Fee]]*Table156[[#This Row],[Membership_Duration_Months]]</f>
        <v>15600</v>
      </c>
      <c r="N13" s="22" t="str">
        <f>IF((ISBLANK(Table156[[#This Row],[Referred_By]])),"No","yes")</f>
        <v>yes</v>
      </c>
    </row>
    <row r="14" spans="1:14" x14ac:dyDescent="0.3">
      <c r="A14" s="3" t="s">
        <v>55</v>
      </c>
      <c r="B14" s="3" t="s">
        <v>56</v>
      </c>
      <c r="C14" s="3">
        <v>48</v>
      </c>
      <c r="D14" s="3" t="s">
        <v>27</v>
      </c>
      <c r="E14" s="3" t="s">
        <v>41</v>
      </c>
      <c r="F14" s="4">
        <v>45556</v>
      </c>
      <c r="G14" s="4">
        <v>45641</v>
      </c>
      <c r="H14" s="3">
        <v>1800</v>
      </c>
      <c r="I14" s="3">
        <v>22</v>
      </c>
      <c r="J14" s="3" t="s">
        <v>42</v>
      </c>
      <c r="K14" s="5"/>
      <c r="L14" s="10">
        <f>DATEDIF(Table13[[#This Row],[Start_Date]],Table13[[#This Row],[End_Date]],"m")</f>
        <v>2</v>
      </c>
      <c r="M14" s="7">
        <f>Table156[[#This Row],[Monthly_Fee]]*Table156[[#This Row],[Membership_Duration_Months]]</f>
        <v>3600</v>
      </c>
      <c r="N14" s="22" t="str">
        <f>IF((ISBLANK(Table156[[#This Row],[Referred_By]])),"No","yes")</f>
        <v>No</v>
      </c>
    </row>
    <row r="15" spans="1:14" x14ac:dyDescent="0.3">
      <c r="A15" s="3" t="s">
        <v>57</v>
      </c>
      <c r="B15" s="3" t="s">
        <v>58</v>
      </c>
      <c r="C15" s="3">
        <v>39</v>
      </c>
      <c r="D15" s="3" t="s">
        <v>12</v>
      </c>
      <c r="E15" s="3" t="s">
        <v>22</v>
      </c>
      <c r="F15" s="4">
        <v>45065</v>
      </c>
      <c r="G15" s="4">
        <v>45242</v>
      </c>
      <c r="H15" s="3">
        <v>1200</v>
      </c>
      <c r="I15" s="3">
        <v>28</v>
      </c>
      <c r="J15" s="3" t="s">
        <v>35</v>
      </c>
      <c r="K15" s="5"/>
      <c r="L15" s="10">
        <f>DATEDIF(Table13[[#This Row],[Start_Date]],Table13[[#This Row],[End_Date]],"m")</f>
        <v>5</v>
      </c>
      <c r="M15" s="7">
        <f>Table156[[#This Row],[Monthly_Fee]]*Table156[[#This Row],[Membership_Duration_Months]]</f>
        <v>6000</v>
      </c>
      <c r="N15" s="22" t="str">
        <f>IF((ISBLANK(Table156[[#This Row],[Referred_By]])),"No","yes")</f>
        <v>No</v>
      </c>
    </row>
    <row r="16" spans="1:14" x14ac:dyDescent="0.3">
      <c r="A16" s="3" t="s">
        <v>59</v>
      </c>
      <c r="B16" s="3" t="s">
        <v>60</v>
      </c>
      <c r="C16" s="3">
        <v>44</v>
      </c>
      <c r="D16" s="3" t="s">
        <v>27</v>
      </c>
      <c r="E16" s="3" t="s">
        <v>13</v>
      </c>
      <c r="F16" s="4">
        <v>45333</v>
      </c>
      <c r="G16" s="4">
        <v>45540</v>
      </c>
      <c r="H16" s="3">
        <v>800</v>
      </c>
      <c r="I16" s="3">
        <v>8</v>
      </c>
      <c r="J16" s="3" t="s">
        <v>23</v>
      </c>
      <c r="K16" s="5"/>
      <c r="L16" s="10">
        <f>DATEDIF(Table13[[#This Row],[Start_Date]],Table13[[#This Row],[End_Date]],"m")</f>
        <v>6</v>
      </c>
      <c r="M16" s="7">
        <f>Table156[[#This Row],[Monthly_Fee]]*Table156[[#This Row],[Membership_Duration_Months]]</f>
        <v>4800</v>
      </c>
      <c r="N16" s="22" t="str">
        <f>IF((ISBLANK(Table156[[#This Row],[Referred_By]])),"No","yes")</f>
        <v>No</v>
      </c>
    </row>
    <row r="17" spans="1:14" x14ac:dyDescent="0.3">
      <c r="A17" s="3" t="s">
        <v>61</v>
      </c>
      <c r="B17" s="3" t="s">
        <v>62</v>
      </c>
      <c r="C17" s="3">
        <v>39</v>
      </c>
      <c r="D17" s="3" t="s">
        <v>12</v>
      </c>
      <c r="E17" s="3" t="s">
        <v>31</v>
      </c>
      <c r="F17" s="4">
        <v>45702</v>
      </c>
      <c r="G17" s="4">
        <v>45732</v>
      </c>
      <c r="H17" s="3">
        <v>2500</v>
      </c>
      <c r="I17" s="3">
        <v>14</v>
      </c>
      <c r="J17" s="3" t="s">
        <v>42</v>
      </c>
      <c r="K17" s="5"/>
      <c r="L17" s="10">
        <f>DATEDIF(Table13[[#This Row],[Start_Date]],Table13[[#This Row],[End_Date]],"m")</f>
        <v>1</v>
      </c>
      <c r="M17" s="7">
        <f>Table156[[#This Row],[Monthly_Fee]]*Table156[[#This Row],[Membership_Duration_Months]]</f>
        <v>2500</v>
      </c>
      <c r="N17" s="22" t="str">
        <f>IF((ISBLANK(Table156[[#This Row],[Referred_By]])),"No","yes")</f>
        <v>No</v>
      </c>
    </row>
    <row r="18" spans="1:14" x14ac:dyDescent="0.3">
      <c r="A18" s="3" t="s">
        <v>63</v>
      </c>
      <c r="B18" s="3" t="s">
        <v>64</v>
      </c>
      <c r="C18" s="3">
        <v>35</v>
      </c>
      <c r="D18" s="3" t="s">
        <v>12</v>
      </c>
      <c r="E18" s="3" t="s">
        <v>22</v>
      </c>
      <c r="F18" s="4">
        <v>45329</v>
      </c>
      <c r="G18" s="4">
        <v>45685</v>
      </c>
      <c r="H18" s="3">
        <v>1200</v>
      </c>
      <c r="I18" s="3">
        <v>25</v>
      </c>
      <c r="J18" s="3" t="s">
        <v>23</v>
      </c>
      <c r="K18" s="5"/>
      <c r="L18" s="10">
        <f>DATEDIF(Table13[[#This Row],[Start_Date]],Table13[[#This Row],[End_Date]],"m")</f>
        <v>11</v>
      </c>
      <c r="M18" s="7">
        <f>Table156[[#This Row],[Monthly_Fee]]*Table156[[#This Row],[Membership_Duration_Months]]</f>
        <v>13200</v>
      </c>
      <c r="N18" s="22" t="str">
        <f>IF((ISBLANK(Table156[[#This Row],[Referred_By]])),"No","yes")</f>
        <v>No</v>
      </c>
    </row>
    <row r="19" spans="1:14" x14ac:dyDescent="0.3">
      <c r="A19" s="3" t="s">
        <v>65</v>
      </c>
      <c r="B19" s="3" t="s">
        <v>66</v>
      </c>
      <c r="C19" s="3">
        <v>56</v>
      </c>
      <c r="D19" s="3" t="s">
        <v>27</v>
      </c>
      <c r="E19" s="3" t="s">
        <v>31</v>
      </c>
      <c r="F19" s="4">
        <v>45213</v>
      </c>
      <c r="G19" s="4">
        <v>45649</v>
      </c>
      <c r="H19" s="3">
        <v>2500</v>
      </c>
      <c r="I19" s="3">
        <v>13</v>
      </c>
      <c r="J19" s="3" t="s">
        <v>67</v>
      </c>
      <c r="K19" s="5"/>
      <c r="L19" s="10">
        <f>DATEDIF(Table13[[#This Row],[Start_Date]],Table13[[#This Row],[End_Date]],"m")</f>
        <v>14</v>
      </c>
      <c r="M19" s="7">
        <f>Table156[[#This Row],[Monthly_Fee]]*Table156[[#This Row],[Membership_Duration_Months]]</f>
        <v>35000</v>
      </c>
      <c r="N19" s="22" t="str">
        <f>IF((ISBLANK(Table156[[#This Row],[Referred_By]])),"No","yes")</f>
        <v>No</v>
      </c>
    </row>
    <row r="20" spans="1:14" x14ac:dyDescent="0.3">
      <c r="A20" s="3" t="s">
        <v>68</v>
      </c>
      <c r="B20" s="3" t="s">
        <v>69</v>
      </c>
      <c r="C20" s="3">
        <v>27</v>
      </c>
      <c r="D20" s="3" t="s">
        <v>27</v>
      </c>
      <c r="E20" s="3" t="s">
        <v>13</v>
      </c>
      <c r="F20" s="4">
        <v>45354</v>
      </c>
      <c r="G20" s="4">
        <v>45664</v>
      </c>
      <c r="H20" s="3">
        <v>800</v>
      </c>
      <c r="I20" s="3">
        <v>26</v>
      </c>
      <c r="J20" s="3" t="s">
        <v>35</v>
      </c>
      <c r="K20" s="5"/>
      <c r="L20" s="10">
        <f>DATEDIF(Table13[[#This Row],[Start_Date]],Table13[[#This Row],[End_Date]],"m")</f>
        <v>10</v>
      </c>
      <c r="M20" s="7">
        <f>Table156[[#This Row],[Monthly_Fee]]*Table156[[#This Row],[Membership_Duration_Months]]</f>
        <v>8000</v>
      </c>
      <c r="N20" s="22" t="str">
        <f>IF((ISBLANK(Table156[[#This Row],[Referred_By]])),"No","yes")</f>
        <v>No</v>
      </c>
    </row>
    <row r="21" spans="1:14" x14ac:dyDescent="0.3">
      <c r="A21" s="3" t="s">
        <v>70</v>
      </c>
      <c r="B21" s="3" t="s">
        <v>71</v>
      </c>
      <c r="C21" s="3">
        <v>28</v>
      </c>
      <c r="D21" s="3" t="s">
        <v>12</v>
      </c>
      <c r="E21" s="3" t="s">
        <v>31</v>
      </c>
      <c r="F21" s="4">
        <v>45417</v>
      </c>
      <c r="G21" s="4">
        <v>45608</v>
      </c>
      <c r="H21" s="3">
        <v>2500</v>
      </c>
      <c r="I21" s="3">
        <v>21</v>
      </c>
      <c r="J21" s="3" t="s">
        <v>35</v>
      </c>
      <c r="K21" s="3" t="s">
        <v>72</v>
      </c>
      <c r="L21" s="10">
        <f>DATEDIF(Table13[[#This Row],[Start_Date]],Table13[[#This Row],[End_Date]],"m")</f>
        <v>6</v>
      </c>
      <c r="M21" s="7">
        <f>Table156[[#This Row],[Monthly_Fee]]*Table156[[#This Row],[Membership_Duration_Months]]</f>
        <v>15000</v>
      </c>
      <c r="N21" s="22" t="str">
        <f>IF((ISBLANK(Table156[[#This Row],[Referred_By]])),"No","yes")</f>
        <v>yes</v>
      </c>
    </row>
    <row r="22" spans="1:14" x14ac:dyDescent="0.3">
      <c r="A22" s="3" t="s">
        <v>73</v>
      </c>
      <c r="B22" s="3" t="s">
        <v>74</v>
      </c>
      <c r="C22" s="3">
        <v>57</v>
      </c>
      <c r="D22" s="3" t="s">
        <v>27</v>
      </c>
      <c r="E22" s="3" t="s">
        <v>41</v>
      </c>
      <c r="F22" s="4">
        <v>45146</v>
      </c>
      <c r="G22" s="4">
        <v>45674</v>
      </c>
      <c r="H22" s="3">
        <v>1800</v>
      </c>
      <c r="I22" s="3">
        <v>19</v>
      </c>
      <c r="J22" s="3" t="s">
        <v>35</v>
      </c>
      <c r="K22" s="5"/>
      <c r="L22" s="10">
        <f>DATEDIF(Table13[[#This Row],[Start_Date]],Table13[[#This Row],[End_Date]],"m")</f>
        <v>17</v>
      </c>
      <c r="M22" s="7">
        <f>Table156[[#This Row],[Monthly_Fee]]*Table156[[#This Row],[Membership_Duration_Months]]</f>
        <v>30600</v>
      </c>
      <c r="N22" s="22" t="str">
        <f>IF((ISBLANK(Table156[[#This Row],[Referred_By]])),"No","yes")</f>
        <v>No</v>
      </c>
    </row>
    <row r="23" spans="1:14" x14ac:dyDescent="0.3">
      <c r="A23" s="3" t="s">
        <v>75</v>
      </c>
      <c r="B23" s="3" t="s">
        <v>76</v>
      </c>
      <c r="C23" s="3">
        <v>26</v>
      </c>
      <c r="D23" s="3" t="s">
        <v>27</v>
      </c>
      <c r="E23" s="3" t="s">
        <v>41</v>
      </c>
      <c r="F23" s="4">
        <v>45320</v>
      </c>
      <c r="G23" s="4">
        <v>45616</v>
      </c>
      <c r="H23" s="3">
        <v>1800</v>
      </c>
      <c r="I23" s="3">
        <v>5</v>
      </c>
      <c r="J23" s="3" t="s">
        <v>14</v>
      </c>
      <c r="K23" s="5"/>
      <c r="L23" s="10">
        <f>DATEDIF(Table13[[#This Row],[Start_Date]],Table13[[#This Row],[End_Date]],"m")</f>
        <v>9</v>
      </c>
      <c r="M23" s="7">
        <f>Table156[[#This Row],[Monthly_Fee]]*Table156[[#This Row],[Membership_Duration_Months]]</f>
        <v>16200</v>
      </c>
      <c r="N23" s="22" t="str">
        <f>IF((ISBLANK(Table156[[#This Row],[Referred_By]])),"No","yes")</f>
        <v>No</v>
      </c>
    </row>
    <row r="24" spans="1:14" x14ac:dyDescent="0.3">
      <c r="A24" s="3" t="s">
        <v>77</v>
      </c>
      <c r="B24" s="3" t="s">
        <v>78</v>
      </c>
      <c r="C24" s="3">
        <v>48</v>
      </c>
      <c r="D24" s="3" t="s">
        <v>12</v>
      </c>
      <c r="E24" s="3" t="s">
        <v>41</v>
      </c>
      <c r="F24" s="4">
        <v>45451</v>
      </c>
      <c r="G24" s="4">
        <v>45455</v>
      </c>
      <c r="H24" s="3">
        <v>1800</v>
      </c>
      <c r="I24" s="3">
        <v>18</v>
      </c>
      <c r="J24" s="3" t="s">
        <v>67</v>
      </c>
      <c r="K24" s="5"/>
      <c r="L24" s="10">
        <f>DATEDIF(Table13[[#This Row],[Start_Date]],Table13[[#This Row],[End_Date]],"m")</f>
        <v>0</v>
      </c>
      <c r="M24" s="7">
        <f>Table156[[#This Row],[Monthly_Fee]]*Table156[[#This Row],[Membership_Duration_Months]]</f>
        <v>0</v>
      </c>
      <c r="N24" s="22" t="str">
        <f>IF((ISBLANK(Table156[[#This Row],[Referred_By]])),"No","yes")</f>
        <v>No</v>
      </c>
    </row>
    <row r="25" spans="1:14" x14ac:dyDescent="0.3">
      <c r="A25" s="3" t="s">
        <v>79</v>
      </c>
      <c r="B25" s="3" t="s">
        <v>80</v>
      </c>
      <c r="C25" s="3">
        <v>25</v>
      </c>
      <c r="D25" s="3" t="s">
        <v>27</v>
      </c>
      <c r="E25" s="3" t="s">
        <v>22</v>
      </c>
      <c r="F25" s="4">
        <v>45439</v>
      </c>
      <c r="G25" s="4">
        <v>45730</v>
      </c>
      <c r="H25" s="3">
        <v>1200</v>
      </c>
      <c r="I25" s="3">
        <v>6</v>
      </c>
      <c r="J25" s="3" t="s">
        <v>14</v>
      </c>
      <c r="K25" s="5"/>
      <c r="L25" s="10">
        <f>DATEDIF(Table13[[#This Row],[Start_Date]],Table13[[#This Row],[End_Date]],"m")</f>
        <v>9</v>
      </c>
      <c r="M25" s="7">
        <f>Table156[[#This Row],[Monthly_Fee]]*Table156[[#This Row],[Membership_Duration_Months]]</f>
        <v>10800</v>
      </c>
      <c r="N25" s="22" t="str">
        <f>IF((ISBLANK(Table156[[#This Row],[Referred_By]])),"No","yes")</f>
        <v>No</v>
      </c>
    </row>
    <row r="26" spans="1:14" x14ac:dyDescent="0.3">
      <c r="A26" s="3" t="s">
        <v>81</v>
      </c>
      <c r="B26" s="3" t="s">
        <v>82</v>
      </c>
      <c r="C26" s="3">
        <v>53</v>
      </c>
      <c r="D26" s="3" t="s">
        <v>12</v>
      </c>
      <c r="E26" s="3" t="s">
        <v>41</v>
      </c>
      <c r="F26" s="4">
        <v>45286</v>
      </c>
      <c r="G26" s="4">
        <v>45372</v>
      </c>
      <c r="H26" s="3">
        <v>1800</v>
      </c>
      <c r="I26" s="3">
        <v>17</v>
      </c>
      <c r="J26" s="3" t="s">
        <v>35</v>
      </c>
      <c r="K26" s="3" t="s">
        <v>83</v>
      </c>
      <c r="L26" s="10">
        <f>DATEDIF(Table13[[#This Row],[Start_Date]],Table13[[#This Row],[End_Date]],"m")</f>
        <v>2</v>
      </c>
      <c r="M26" s="7">
        <f>Table156[[#This Row],[Monthly_Fee]]*Table156[[#This Row],[Membership_Duration_Months]]</f>
        <v>3600</v>
      </c>
      <c r="N26" s="22" t="str">
        <f>IF((ISBLANK(Table156[[#This Row],[Referred_By]])),"No","yes")</f>
        <v>yes</v>
      </c>
    </row>
    <row r="27" spans="1:14" x14ac:dyDescent="0.3">
      <c r="A27" s="3" t="s">
        <v>84</v>
      </c>
      <c r="B27" s="3" t="s">
        <v>85</v>
      </c>
      <c r="C27" s="3">
        <v>42</v>
      </c>
      <c r="D27" s="3" t="s">
        <v>27</v>
      </c>
      <c r="E27" s="3" t="s">
        <v>22</v>
      </c>
      <c r="F27" s="4">
        <v>45702</v>
      </c>
      <c r="G27" s="4">
        <v>45727</v>
      </c>
      <c r="H27" s="3">
        <v>1200</v>
      </c>
      <c r="I27" s="3">
        <v>3</v>
      </c>
      <c r="J27" s="3" t="s">
        <v>67</v>
      </c>
      <c r="K27" s="5"/>
      <c r="L27" s="10">
        <f>DATEDIF(Table13[[#This Row],[Start_Date]],Table13[[#This Row],[End_Date]],"m")</f>
        <v>0</v>
      </c>
      <c r="M27" s="7">
        <f>Table156[[#This Row],[Monthly_Fee]]*Table156[[#This Row],[Membership_Duration_Months]]</f>
        <v>0</v>
      </c>
      <c r="N27" s="22" t="str">
        <f>IF((ISBLANK(Table156[[#This Row],[Referred_By]])),"No","yes")</f>
        <v>No</v>
      </c>
    </row>
    <row r="28" spans="1:14" x14ac:dyDescent="0.3">
      <c r="A28" s="3" t="s">
        <v>86</v>
      </c>
      <c r="B28" s="3" t="s">
        <v>87</v>
      </c>
      <c r="C28" s="3">
        <v>24</v>
      </c>
      <c r="D28" s="3" t="s">
        <v>12</v>
      </c>
      <c r="E28" s="3" t="s">
        <v>31</v>
      </c>
      <c r="F28" s="4">
        <v>45698</v>
      </c>
      <c r="G28" s="4">
        <v>45726</v>
      </c>
      <c r="H28" s="3">
        <v>2500</v>
      </c>
      <c r="I28" s="3">
        <v>28</v>
      </c>
      <c r="J28" s="3" t="s">
        <v>35</v>
      </c>
      <c r="K28" s="5"/>
      <c r="L28" s="10">
        <f>DATEDIF(Table13[[#This Row],[Start_Date]],Table13[[#This Row],[End_Date]],"m")</f>
        <v>1</v>
      </c>
      <c r="M28" s="7">
        <f>Table156[[#This Row],[Monthly_Fee]]*Table156[[#This Row],[Membership_Duration_Months]]</f>
        <v>2500</v>
      </c>
      <c r="N28" s="22" t="str">
        <f>IF((ISBLANK(Table156[[#This Row],[Referred_By]])),"No","yes")</f>
        <v>No</v>
      </c>
    </row>
    <row r="29" spans="1:14" x14ac:dyDescent="0.3">
      <c r="A29" s="3" t="s">
        <v>88</v>
      </c>
      <c r="B29" s="3" t="s">
        <v>89</v>
      </c>
      <c r="C29" s="3">
        <v>53</v>
      </c>
      <c r="D29" s="3" t="s">
        <v>12</v>
      </c>
      <c r="E29" s="3" t="s">
        <v>22</v>
      </c>
      <c r="F29" s="4">
        <v>45614</v>
      </c>
      <c r="G29" s="4">
        <v>45645</v>
      </c>
      <c r="H29" s="3">
        <v>1200</v>
      </c>
      <c r="I29" s="3">
        <v>23</v>
      </c>
      <c r="J29" s="3" t="s">
        <v>18</v>
      </c>
      <c r="K29" s="5"/>
      <c r="L29" s="10">
        <f>DATEDIF(Table13[[#This Row],[Start_Date]],Table13[[#This Row],[End_Date]],"m")</f>
        <v>1</v>
      </c>
      <c r="M29" s="7">
        <f>Table156[[#This Row],[Monthly_Fee]]*Table156[[#This Row],[Membership_Duration_Months]]</f>
        <v>1200</v>
      </c>
      <c r="N29" s="22" t="str">
        <f>IF((ISBLANK(Table156[[#This Row],[Referred_By]])),"No","yes")</f>
        <v>No</v>
      </c>
    </row>
    <row r="30" spans="1:14" x14ac:dyDescent="0.3">
      <c r="A30" s="3" t="s">
        <v>90</v>
      </c>
      <c r="B30" s="3" t="s">
        <v>91</v>
      </c>
      <c r="C30" s="3">
        <v>29</v>
      </c>
      <c r="D30" s="3" t="s">
        <v>27</v>
      </c>
      <c r="E30" s="3" t="s">
        <v>31</v>
      </c>
      <c r="F30" s="4">
        <v>45401</v>
      </c>
      <c r="G30" s="4">
        <v>45408</v>
      </c>
      <c r="H30" s="3">
        <v>2500</v>
      </c>
      <c r="I30" s="3">
        <v>8</v>
      </c>
      <c r="J30" s="3" t="s">
        <v>23</v>
      </c>
      <c r="K30" s="5"/>
      <c r="L30" s="10">
        <f>DATEDIF(Table13[[#This Row],[Start_Date]],Table13[[#This Row],[End_Date]],"m")</f>
        <v>0</v>
      </c>
      <c r="M30" s="7">
        <f>Table156[[#This Row],[Monthly_Fee]]*Table156[[#This Row],[Membership_Duration_Months]]</f>
        <v>0</v>
      </c>
      <c r="N30" s="22" t="str">
        <f>IF((ISBLANK(Table156[[#This Row],[Referred_By]])),"No","yes")</f>
        <v>No</v>
      </c>
    </row>
    <row r="31" spans="1:14" x14ac:dyDescent="0.3">
      <c r="A31" s="3" t="s">
        <v>92</v>
      </c>
      <c r="B31" s="3" t="s">
        <v>93</v>
      </c>
      <c r="C31" s="3">
        <v>31</v>
      </c>
      <c r="D31" s="3" t="s">
        <v>27</v>
      </c>
      <c r="E31" s="3" t="s">
        <v>31</v>
      </c>
      <c r="F31" s="4">
        <v>45667</v>
      </c>
      <c r="G31" s="4">
        <v>45745</v>
      </c>
      <c r="H31" s="3">
        <v>2500</v>
      </c>
      <c r="I31" s="3">
        <v>23</v>
      </c>
      <c r="J31" s="3" t="s">
        <v>42</v>
      </c>
      <c r="K31" s="3" t="s">
        <v>94</v>
      </c>
      <c r="L31" s="10">
        <f>DATEDIF(Table13[[#This Row],[Start_Date]],Table13[[#This Row],[End_Date]],"m")</f>
        <v>2</v>
      </c>
      <c r="M31" s="7">
        <f>Table156[[#This Row],[Monthly_Fee]]*Table156[[#This Row],[Membership_Duration_Months]]</f>
        <v>5000</v>
      </c>
      <c r="N31" s="22" t="str">
        <f>IF((ISBLANK(Table156[[#This Row],[Referred_By]])),"No","yes")</f>
        <v>yes</v>
      </c>
    </row>
    <row r="32" spans="1:14" x14ac:dyDescent="0.3">
      <c r="A32" s="3" t="s">
        <v>95</v>
      </c>
      <c r="B32" s="3" t="s">
        <v>96</v>
      </c>
      <c r="C32" s="3">
        <v>52</v>
      </c>
      <c r="D32" s="3" t="s">
        <v>27</v>
      </c>
      <c r="E32" s="3" t="s">
        <v>13</v>
      </c>
      <c r="F32" s="4">
        <v>45088</v>
      </c>
      <c r="G32" s="4">
        <v>45656</v>
      </c>
      <c r="H32" s="3">
        <v>800</v>
      </c>
      <c r="I32" s="3">
        <v>9</v>
      </c>
      <c r="J32" s="3" t="s">
        <v>67</v>
      </c>
      <c r="K32" s="3" t="s">
        <v>97</v>
      </c>
      <c r="L32" s="10">
        <f>DATEDIF(Table13[[#This Row],[Start_Date]],Table13[[#This Row],[End_Date]],"m")</f>
        <v>18</v>
      </c>
      <c r="M32" s="7">
        <f>Table156[[#This Row],[Monthly_Fee]]*Table156[[#This Row],[Membership_Duration_Months]]</f>
        <v>14400</v>
      </c>
      <c r="N32" s="22" t="str">
        <f>IF((ISBLANK(Table156[[#This Row],[Referred_By]])),"No","yes")</f>
        <v>yes</v>
      </c>
    </row>
    <row r="33" spans="1:14" x14ac:dyDescent="0.3">
      <c r="A33" s="3" t="s">
        <v>98</v>
      </c>
      <c r="B33" s="3" t="s">
        <v>99</v>
      </c>
      <c r="C33" s="3">
        <v>20</v>
      </c>
      <c r="D33" s="3" t="s">
        <v>12</v>
      </c>
      <c r="E33" s="3" t="s">
        <v>22</v>
      </c>
      <c r="F33" s="4">
        <v>45391</v>
      </c>
      <c r="G33" s="4">
        <v>45604</v>
      </c>
      <c r="H33" s="3">
        <v>1200</v>
      </c>
      <c r="I33" s="3">
        <v>2</v>
      </c>
      <c r="J33" s="3" t="s">
        <v>35</v>
      </c>
      <c r="K33" s="5"/>
      <c r="L33" s="10">
        <f>DATEDIF(Table13[[#This Row],[Start_Date]],Table13[[#This Row],[End_Date]],"m")</f>
        <v>6</v>
      </c>
      <c r="M33" s="7">
        <f>Table156[[#This Row],[Monthly_Fee]]*Table156[[#This Row],[Membership_Duration_Months]]</f>
        <v>7200</v>
      </c>
      <c r="N33" s="22" t="str">
        <f>IF((ISBLANK(Table156[[#This Row],[Referred_By]])),"No","yes")</f>
        <v>No</v>
      </c>
    </row>
    <row r="34" spans="1:14" x14ac:dyDescent="0.3">
      <c r="A34" s="3" t="s">
        <v>100</v>
      </c>
      <c r="B34" s="3" t="s">
        <v>101</v>
      </c>
      <c r="C34" s="3">
        <v>22</v>
      </c>
      <c r="D34" s="3" t="s">
        <v>12</v>
      </c>
      <c r="E34" s="3" t="s">
        <v>13</v>
      </c>
      <c r="F34" s="4">
        <v>45699</v>
      </c>
      <c r="G34" s="4">
        <v>45740</v>
      </c>
      <c r="H34" s="3">
        <v>800</v>
      </c>
      <c r="I34" s="3">
        <v>30</v>
      </c>
      <c r="J34" s="3" t="s">
        <v>35</v>
      </c>
      <c r="K34" s="5"/>
      <c r="L34" s="10">
        <f>DATEDIF(Table13[[#This Row],[Start_Date]],Table13[[#This Row],[End_Date]],"m")</f>
        <v>1</v>
      </c>
      <c r="M34" s="7">
        <f>Table156[[#This Row],[Monthly_Fee]]*Table156[[#This Row],[Membership_Duration_Months]]</f>
        <v>800</v>
      </c>
      <c r="N34" s="22" t="str">
        <f>IF((ISBLANK(Table156[[#This Row],[Referred_By]])),"No","yes")</f>
        <v>No</v>
      </c>
    </row>
    <row r="35" spans="1:14" x14ac:dyDescent="0.3">
      <c r="A35" s="3" t="s">
        <v>102</v>
      </c>
      <c r="B35" s="3" t="s">
        <v>103</v>
      </c>
      <c r="C35" s="3">
        <v>23</v>
      </c>
      <c r="D35" s="3" t="s">
        <v>12</v>
      </c>
      <c r="E35" s="3" t="s">
        <v>41</v>
      </c>
      <c r="F35" s="4">
        <v>45588</v>
      </c>
      <c r="G35" s="4">
        <v>45721</v>
      </c>
      <c r="H35" s="3">
        <v>1800</v>
      </c>
      <c r="I35" s="3">
        <v>23</v>
      </c>
      <c r="J35" s="3" t="s">
        <v>18</v>
      </c>
      <c r="K35" s="3" t="s">
        <v>104</v>
      </c>
      <c r="L35" s="10">
        <f>DATEDIF(Table13[[#This Row],[Start_Date]],Table13[[#This Row],[End_Date]],"m")</f>
        <v>4</v>
      </c>
      <c r="M35" s="7">
        <f>Table156[[#This Row],[Monthly_Fee]]*Table156[[#This Row],[Membership_Duration_Months]]</f>
        <v>7200</v>
      </c>
      <c r="N35" s="22" t="str">
        <f>IF((ISBLANK(Table156[[#This Row],[Referred_By]])),"No","yes")</f>
        <v>yes</v>
      </c>
    </row>
    <row r="36" spans="1:14" x14ac:dyDescent="0.3">
      <c r="A36" s="3" t="s">
        <v>105</v>
      </c>
      <c r="B36" s="3" t="s">
        <v>106</v>
      </c>
      <c r="C36" s="3">
        <v>27</v>
      </c>
      <c r="D36" s="3" t="s">
        <v>27</v>
      </c>
      <c r="E36" s="3" t="s">
        <v>22</v>
      </c>
      <c r="F36" s="4">
        <v>45312</v>
      </c>
      <c r="G36" s="4">
        <v>45652</v>
      </c>
      <c r="H36" s="3">
        <v>1200</v>
      </c>
      <c r="I36" s="3">
        <v>27</v>
      </c>
      <c r="J36" s="3" t="s">
        <v>18</v>
      </c>
      <c r="K36" s="5"/>
      <c r="L36" s="10">
        <f>DATEDIF(Table13[[#This Row],[Start_Date]],Table13[[#This Row],[End_Date]],"m")</f>
        <v>11</v>
      </c>
      <c r="M36" s="7">
        <f>Table156[[#This Row],[Monthly_Fee]]*Table156[[#This Row],[Membership_Duration_Months]]</f>
        <v>13200</v>
      </c>
      <c r="N36" s="22" t="str">
        <f>IF((ISBLANK(Table156[[#This Row],[Referred_By]])),"No","yes")</f>
        <v>No</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65493-D35C-4E5D-BF82-30452F8A6321}">
  <dimension ref="A3:G18"/>
  <sheetViews>
    <sheetView workbookViewId="0">
      <selection activeCell="E12" sqref="E12"/>
    </sheetView>
  </sheetViews>
  <sheetFormatPr defaultRowHeight="14.4" x14ac:dyDescent="0.3"/>
  <cols>
    <col min="1" max="1" width="13.77734375" bestFit="1" customWidth="1"/>
    <col min="2" max="2" width="19" bestFit="1" customWidth="1"/>
    <col min="3" max="3" width="17.44140625" bestFit="1" customWidth="1"/>
    <col min="5" max="5" width="12.5546875" bestFit="1" customWidth="1"/>
    <col min="6" max="6" width="12" bestFit="1" customWidth="1"/>
    <col min="7" max="7" width="20.21875" bestFit="1" customWidth="1"/>
  </cols>
  <sheetData>
    <row r="3" spans="1:7" x14ac:dyDescent="0.3">
      <c r="A3" s="12" t="s">
        <v>112</v>
      </c>
      <c r="B3" t="s">
        <v>129</v>
      </c>
      <c r="E3" s="12" t="s">
        <v>112</v>
      </c>
      <c r="F3" s="12" t="s">
        <v>134</v>
      </c>
      <c r="G3" t="s">
        <v>120</v>
      </c>
    </row>
    <row r="4" spans="1:7" x14ac:dyDescent="0.3">
      <c r="A4" s="13" t="s">
        <v>27</v>
      </c>
      <c r="B4" s="25">
        <v>15</v>
      </c>
      <c r="E4" s="13" t="s">
        <v>131</v>
      </c>
      <c r="F4" s="25">
        <v>13</v>
      </c>
      <c r="G4" s="25">
        <v>108900</v>
      </c>
    </row>
    <row r="5" spans="1:7" x14ac:dyDescent="0.3">
      <c r="A5" s="23" t="s">
        <v>14</v>
      </c>
      <c r="B5" s="25">
        <v>3</v>
      </c>
      <c r="E5" s="13" t="s">
        <v>132</v>
      </c>
      <c r="F5" s="25">
        <v>10</v>
      </c>
      <c r="G5" s="25">
        <v>68600</v>
      </c>
    </row>
    <row r="6" spans="1:7" x14ac:dyDescent="0.3">
      <c r="A6" s="23" t="s">
        <v>67</v>
      </c>
      <c r="B6" s="25">
        <v>3</v>
      </c>
      <c r="E6" s="13" t="s">
        <v>133</v>
      </c>
      <c r="F6" s="25">
        <v>12</v>
      </c>
      <c r="G6" s="25">
        <v>87800</v>
      </c>
    </row>
    <row r="7" spans="1:7" x14ac:dyDescent="0.3">
      <c r="A7" s="23" t="s">
        <v>23</v>
      </c>
      <c r="B7" s="25">
        <v>3</v>
      </c>
      <c r="E7" s="13" t="s">
        <v>116</v>
      </c>
      <c r="F7" s="25">
        <v>35</v>
      </c>
      <c r="G7" s="25">
        <v>265300</v>
      </c>
    </row>
    <row r="8" spans="1:7" x14ac:dyDescent="0.3">
      <c r="A8" s="23" t="s">
        <v>42</v>
      </c>
      <c r="B8" s="25">
        <v>2</v>
      </c>
    </row>
    <row r="9" spans="1:7" x14ac:dyDescent="0.3">
      <c r="A9" s="23" t="s">
        <v>35</v>
      </c>
      <c r="B9" s="25">
        <v>2</v>
      </c>
    </row>
    <row r="10" spans="1:7" x14ac:dyDescent="0.3">
      <c r="A10" s="23" t="s">
        <v>18</v>
      </c>
      <c r="B10" s="25">
        <v>2</v>
      </c>
    </row>
    <row r="11" spans="1:7" x14ac:dyDescent="0.3">
      <c r="A11" s="13" t="s">
        <v>12</v>
      </c>
      <c r="B11" s="25">
        <v>20</v>
      </c>
    </row>
    <row r="12" spans="1:7" x14ac:dyDescent="0.3">
      <c r="A12" s="23" t="s">
        <v>14</v>
      </c>
      <c r="B12" s="25">
        <v>2</v>
      </c>
    </row>
    <row r="13" spans="1:7" x14ac:dyDescent="0.3">
      <c r="A13" s="23" t="s">
        <v>67</v>
      </c>
      <c r="B13" s="25">
        <v>1</v>
      </c>
    </row>
    <row r="14" spans="1:7" x14ac:dyDescent="0.3">
      <c r="A14" s="23" t="s">
        <v>23</v>
      </c>
      <c r="B14" s="25">
        <v>2</v>
      </c>
    </row>
    <row r="15" spans="1:7" x14ac:dyDescent="0.3">
      <c r="A15" s="23" t="s">
        <v>42</v>
      </c>
      <c r="B15" s="25">
        <v>4</v>
      </c>
    </row>
    <row r="16" spans="1:7" x14ac:dyDescent="0.3">
      <c r="A16" s="23" t="s">
        <v>35</v>
      </c>
      <c r="B16" s="25">
        <v>8</v>
      </c>
    </row>
    <row r="17" spans="1:2" x14ac:dyDescent="0.3">
      <c r="A17" s="23" t="s">
        <v>18</v>
      </c>
      <c r="B17" s="25">
        <v>3</v>
      </c>
    </row>
    <row r="18" spans="1:2" x14ac:dyDescent="0.3">
      <c r="A18" s="13" t="s">
        <v>116</v>
      </c>
      <c r="B18" s="25">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B47C-F1C6-4224-B0AA-078685C78116}">
  <dimension ref="A1:O36"/>
  <sheetViews>
    <sheetView topLeftCell="A2" workbookViewId="0">
      <selection activeCell="O9" sqref="A2:O36"/>
    </sheetView>
  </sheetViews>
  <sheetFormatPr defaultRowHeight="14.4" x14ac:dyDescent="0.3"/>
  <cols>
    <col min="1" max="1" width="15.44140625" bestFit="1" customWidth="1"/>
    <col min="2" max="2" width="14.88671875" bestFit="1" customWidth="1"/>
    <col min="3" max="3" width="8.6640625" bestFit="1" customWidth="1"/>
    <col min="4" max="4" width="11.5546875" bestFit="1" customWidth="1"/>
    <col min="5" max="5" width="21.33203125" bestFit="1" customWidth="1"/>
    <col min="6" max="6" width="14.33203125" bestFit="1" customWidth="1"/>
    <col min="7" max="7" width="13.5546875" bestFit="1" customWidth="1"/>
    <col min="8" max="8" width="16.5546875" bestFit="1" customWidth="1"/>
    <col min="9" max="9" width="15.21875" bestFit="1" customWidth="1"/>
    <col min="10" max="10" width="9.77734375" bestFit="1" customWidth="1"/>
    <col min="11" max="11" width="17.5546875" bestFit="1" customWidth="1"/>
    <col min="12" max="12" width="32.44140625" bestFit="1" customWidth="1"/>
    <col min="13" max="13" width="18.109375" bestFit="1" customWidth="1"/>
    <col min="14" max="14" width="12.21875" bestFit="1" customWidth="1"/>
    <col min="15" max="15" width="13" bestFit="1" customWidth="1"/>
  </cols>
  <sheetData>
    <row r="1" spans="1:15" x14ac:dyDescent="0.3">
      <c r="A1" s="1" t="s">
        <v>107</v>
      </c>
      <c r="B1" s="2" t="s">
        <v>0</v>
      </c>
      <c r="C1" s="2" t="s">
        <v>1</v>
      </c>
      <c r="D1" s="2" t="s">
        <v>2</v>
      </c>
      <c r="E1" s="2" t="s">
        <v>3</v>
      </c>
      <c r="F1" s="2" t="s">
        <v>4</v>
      </c>
      <c r="G1" s="2" t="s">
        <v>5</v>
      </c>
      <c r="H1" s="2" t="s">
        <v>6</v>
      </c>
      <c r="I1" s="2" t="s">
        <v>7</v>
      </c>
      <c r="J1" s="2" t="s">
        <v>8</v>
      </c>
      <c r="K1" s="2" t="s">
        <v>9</v>
      </c>
      <c r="L1" s="9" t="s">
        <v>108</v>
      </c>
      <c r="M1" s="8" t="s">
        <v>119</v>
      </c>
      <c r="N1" s="16" t="s">
        <v>126</v>
      </c>
      <c r="O1" s="16" t="s">
        <v>130</v>
      </c>
    </row>
    <row r="2" spans="1:15" x14ac:dyDescent="0.3">
      <c r="A2" s="3" t="s">
        <v>10</v>
      </c>
      <c r="B2" s="3" t="s">
        <v>11</v>
      </c>
      <c r="C2" s="3">
        <v>59</v>
      </c>
      <c r="D2" s="3" t="s">
        <v>12</v>
      </c>
      <c r="E2" s="3" t="s">
        <v>13</v>
      </c>
      <c r="F2" s="4">
        <v>45235</v>
      </c>
      <c r="G2" s="4">
        <v>45425</v>
      </c>
      <c r="H2" s="3">
        <v>800</v>
      </c>
      <c r="I2" s="3">
        <v>25</v>
      </c>
      <c r="J2" s="3" t="s">
        <v>14</v>
      </c>
      <c r="K2" s="3" t="s">
        <v>15</v>
      </c>
      <c r="L2" s="10">
        <f>DATEDIF(Table13[[#This Row],[Start_Date]],Table13[[#This Row],[End_Date]],"m")</f>
        <v>6</v>
      </c>
      <c r="M2" s="7">
        <f>Table1568[[#This Row],[Monthly_Fee]]*Table1568[[#This Row],[Membership_Duration_Months]]</f>
        <v>4800</v>
      </c>
      <c r="N2" s="22" t="str">
        <f>IF((ISBLANK(Table1568[[#This Row],[Referred_By]])),"No","yes")</f>
        <v>yes</v>
      </c>
      <c r="O2" s="22" t="str">
        <f>IF(C1&lt;=30, "Youth", IF(C1&lt;=45, "Adult", "Senior"))</f>
        <v>Senior</v>
      </c>
    </row>
    <row r="3" spans="1:15" x14ac:dyDescent="0.3">
      <c r="A3" s="3" t="s">
        <v>16</v>
      </c>
      <c r="B3" s="3" t="s">
        <v>17</v>
      </c>
      <c r="C3" s="3">
        <v>27</v>
      </c>
      <c r="D3" s="3" t="s">
        <v>12</v>
      </c>
      <c r="E3" s="3" t="s">
        <v>13</v>
      </c>
      <c r="F3" s="4">
        <v>45714</v>
      </c>
      <c r="G3" s="4">
        <v>45740</v>
      </c>
      <c r="H3" s="3">
        <v>800</v>
      </c>
      <c r="I3" s="3">
        <v>20</v>
      </c>
      <c r="J3" s="3" t="s">
        <v>18</v>
      </c>
      <c r="K3" s="3" t="s">
        <v>19</v>
      </c>
      <c r="L3" s="10">
        <f>DATEDIF(Table13[[#This Row],[Start_Date]],Table13[[#This Row],[End_Date]],"m")</f>
        <v>0</v>
      </c>
      <c r="M3" s="7">
        <f>Table1568[[#This Row],[Monthly_Fee]]*Table1568[[#This Row],[Membership_Duration_Months]]</f>
        <v>0</v>
      </c>
      <c r="N3" s="22" t="str">
        <f>IF((ISBLANK(Table1568[[#This Row],[Referred_By]])),"No","yes")</f>
        <v>yes</v>
      </c>
      <c r="O3" s="22" t="str">
        <f>IF(C2&lt;=30, "Youth", IF(C2&lt;=45, "Adult", "Senior"))</f>
        <v>Senior</v>
      </c>
    </row>
    <row r="4" spans="1:15" x14ac:dyDescent="0.3">
      <c r="A4" s="3" t="s">
        <v>20</v>
      </c>
      <c r="B4" s="3" t="s">
        <v>21</v>
      </c>
      <c r="C4" s="3">
        <v>24</v>
      </c>
      <c r="D4" s="3" t="s">
        <v>12</v>
      </c>
      <c r="E4" s="3" t="s">
        <v>22</v>
      </c>
      <c r="F4" s="4">
        <v>45191</v>
      </c>
      <c r="G4" s="4">
        <v>45371</v>
      </c>
      <c r="H4" s="3">
        <v>1200</v>
      </c>
      <c r="I4" s="3">
        <v>18</v>
      </c>
      <c r="J4" s="3" t="s">
        <v>23</v>
      </c>
      <c r="K4" s="3" t="s">
        <v>24</v>
      </c>
      <c r="L4" s="10">
        <f>DATEDIF(Table13[[#This Row],[Start_Date]],Table13[[#This Row],[End_Date]],"m")</f>
        <v>5</v>
      </c>
      <c r="M4" s="7">
        <f>Table1568[[#This Row],[Monthly_Fee]]*Table1568[[#This Row],[Membership_Duration_Months]]</f>
        <v>6000</v>
      </c>
      <c r="N4" s="22" t="str">
        <f>IF((ISBLANK(Table1568[[#This Row],[Referred_By]])),"No","yes")</f>
        <v>yes</v>
      </c>
      <c r="O4" s="22" t="str">
        <f t="shared" ref="O4:O36" si="0">IF(C3&lt;=30, "Youth", IF(C3&lt;=45, "Adult", "Senior"))</f>
        <v>Youth</v>
      </c>
    </row>
    <row r="5" spans="1:15" x14ac:dyDescent="0.3">
      <c r="A5" s="3" t="s">
        <v>25</v>
      </c>
      <c r="B5" s="3" t="s">
        <v>26</v>
      </c>
      <c r="C5" s="3">
        <v>31</v>
      </c>
      <c r="D5" s="3" t="s">
        <v>27</v>
      </c>
      <c r="E5" s="3" t="s">
        <v>22</v>
      </c>
      <c r="F5" s="4">
        <v>45479</v>
      </c>
      <c r="G5" s="4">
        <v>45587</v>
      </c>
      <c r="H5" s="3">
        <v>1200</v>
      </c>
      <c r="I5" s="3">
        <v>16</v>
      </c>
      <c r="J5" s="3" t="s">
        <v>23</v>
      </c>
      <c r="K5" s="3" t="s">
        <v>28</v>
      </c>
      <c r="L5" s="10">
        <f>DATEDIF(Table13[[#This Row],[Start_Date]],Table13[[#This Row],[End_Date]],"m")</f>
        <v>3</v>
      </c>
      <c r="M5" s="7">
        <f>Table1568[[#This Row],[Monthly_Fee]]*Table1568[[#This Row],[Membership_Duration_Months]]</f>
        <v>3600</v>
      </c>
      <c r="N5" s="22" t="str">
        <f>IF((ISBLANK(Table1568[[#This Row],[Referred_By]])),"No","yes")</f>
        <v>yes</v>
      </c>
      <c r="O5" s="22" t="str">
        <f t="shared" si="0"/>
        <v>Youth</v>
      </c>
    </row>
    <row r="6" spans="1:15" x14ac:dyDescent="0.3">
      <c r="A6" s="3" t="s">
        <v>29</v>
      </c>
      <c r="B6" s="3" t="s">
        <v>30</v>
      </c>
      <c r="C6" s="3">
        <v>19</v>
      </c>
      <c r="D6" s="3" t="s">
        <v>12</v>
      </c>
      <c r="E6" s="3" t="s">
        <v>31</v>
      </c>
      <c r="F6" s="4">
        <v>45286</v>
      </c>
      <c r="G6" s="4">
        <v>45501</v>
      </c>
      <c r="H6" s="3">
        <v>2500</v>
      </c>
      <c r="I6" s="3">
        <v>12</v>
      </c>
      <c r="J6" s="3" t="s">
        <v>14</v>
      </c>
      <c r="K6" s="3" t="s">
        <v>32</v>
      </c>
      <c r="L6" s="10">
        <f>DATEDIF(Table13[[#This Row],[Start_Date]],Table13[[#This Row],[End_Date]],"m")</f>
        <v>7</v>
      </c>
      <c r="M6" s="7">
        <f>Table1568[[#This Row],[Monthly_Fee]]*Table1568[[#This Row],[Membership_Duration_Months]]</f>
        <v>17500</v>
      </c>
      <c r="N6" s="22" t="str">
        <f>IF((ISBLANK(Table1568[[#This Row],[Referred_By]])),"No","yes")</f>
        <v>yes</v>
      </c>
      <c r="O6" s="22" t="str">
        <f t="shared" si="0"/>
        <v>Adult</v>
      </c>
    </row>
    <row r="7" spans="1:15" x14ac:dyDescent="0.3">
      <c r="A7" s="3" t="s">
        <v>33</v>
      </c>
      <c r="B7" s="3" t="s">
        <v>34</v>
      </c>
      <c r="C7" s="3">
        <v>40</v>
      </c>
      <c r="D7" s="3" t="s">
        <v>12</v>
      </c>
      <c r="E7" s="3" t="s">
        <v>13</v>
      </c>
      <c r="F7" s="4">
        <v>45317</v>
      </c>
      <c r="G7" s="4">
        <v>45392</v>
      </c>
      <c r="H7" s="3">
        <v>800</v>
      </c>
      <c r="I7" s="3">
        <v>14</v>
      </c>
      <c r="J7" s="3" t="s">
        <v>35</v>
      </c>
      <c r="K7" s="3" t="s">
        <v>36</v>
      </c>
      <c r="L7" s="10">
        <f>DATEDIF(Table13[[#This Row],[Start_Date]],Table13[[#This Row],[End_Date]],"m")</f>
        <v>2</v>
      </c>
      <c r="M7" s="7">
        <f>Table1568[[#This Row],[Monthly_Fee]]*Table1568[[#This Row],[Membership_Duration_Months]]</f>
        <v>1600</v>
      </c>
      <c r="N7" s="22" t="str">
        <f>IF((ISBLANK(Table1568[[#This Row],[Referred_By]])),"No","yes")</f>
        <v>yes</v>
      </c>
      <c r="O7" s="22" t="str">
        <f t="shared" si="0"/>
        <v>Youth</v>
      </c>
    </row>
    <row r="8" spans="1:15" x14ac:dyDescent="0.3">
      <c r="A8" s="3" t="s">
        <v>37</v>
      </c>
      <c r="B8" s="3" t="s">
        <v>38</v>
      </c>
      <c r="C8" s="3">
        <v>41</v>
      </c>
      <c r="D8" s="3" t="s">
        <v>27</v>
      </c>
      <c r="E8" s="3" t="s">
        <v>13</v>
      </c>
      <c r="F8" s="4">
        <v>45588</v>
      </c>
      <c r="G8" s="4">
        <v>45677</v>
      </c>
      <c r="H8" s="3">
        <v>800</v>
      </c>
      <c r="I8" s="3">
        <v>25</v>
      </c>
      <c r="J8" s="3" t="s">
        <v>18</v>
      </c>
      <c r="K8" s="5"/>
      <c r="L8" s="10">
        <f>DATEDIF(Table13[[#This Row],[Start_Date]],Table13[[#This Row],[End_Date]],"m")</f>
        <v>2</v>
      </c>
      <c r="M8" s="7">
        <f>Table1568[[#This Row],[Monthly_Fee]]*Table1568[[#This Row],[Membership_Duration_Months]]</f>
        <v>1600</v>
      </c>
      <c r="N8" s="22" t="str">
        <f>IF((ISBLANK(Table1568[[#This Row],[Referred_By]])),"No","yes")</f>
        <v>No</v>
      </c>
      <c r="O8" s="22" t="str">
        <f t="shared" si="0"/>
        <v>Adult</v>
      </c>
    </row>
    <row r="9" spans="1:15" x14ac:dyDescent="0.3">
      <c r="A9" s="3" t="s">
        <v>39</v>
      </c>
      <c r="B9" s="3" t="s">
        <v>40</v>
      </c>
      <c r="C9" s="3">
        <v>43</v>
      </c>
      <c r="D9" s="3" t="s">
        <v>12</v>
      </c>
      <c r="E9" s="3" t="s">
        <v>41</v>
      </c>
      <c r="F9" s="4">
        <v>45450</v>
      </c>
      <c r="G9" s="4">
        <v>45563</v>
      </c>
      <c r="H9" s="3">
        <v>1800</v>
      </c>
      <c r="I9" s="3">
        <v>28</v>
      </c>
      <c r="J9" s="3" t="s">
        <v>42</v>
      </c>
      <c r="K9" s="5"/>
      <c r="L9" s="10">
        <f>DATEDIF(Table13[[#This Row],[Start_Date]],Table13[[#This Row],[End_Date]],"m")</f>
        <v>3</v>
      </c>
      <c r="M9" s="7">
        <f>Table1568[[#This Row],[Monthly_Fee]]*Table1568[[#This Row],[Membership_Duration_Months]]</f>
        <v>5400</v>
      </c>
      <c r="N9" s="22" t="str">
        <f>IF((ISBLANK(Table1568[[#This Row],[Referred_By]])),"No","yes")</f>
        <v>No</v>
      </c>
      <c r="O9" s="22" t="str">
        <f t="shared" si="0"/>
        <v>Adult</v>
      </c>
    </row>
    <row r="10" spans="1:15" x14ac:dyDescent="0.3">
      <c r="A10" s="3" t="s">
        <v>43</v>
      </c>
      <c r="B10" s="3" t="s">
        <v>44</v>
      </c>
      <c r="C10" s="3">
        <v>42</v>
      </c>
      <c r="D10" s="3" t="s">
        <v>12</v>
      </c>
      <c r="E10" s="3" t="s">
        <v>13</v>
      </c>
      <c r="F10" s="4">
        <v>45569</v>
      </c>
      <c r="G10" s="4">
        <v>45582</v>
      </c>
      <c r="H10" s="3">
        <v>800</v>
      </c>
      <c r="I10" s="3">
        <v>3</v>
      </c>
      <c r="J10" s="3" t="s">
        <v>42</v>
      </c>
      <c r="K10" s="3" t="s">
        <v>45</v>
      </c>
      <c r="L10" s="10">
        <f>DATEDIF(Table13[[#This Row],[Start_Date]],Table13[[#This Row],[End_Date]],"m")</f>
        <v>0</v>
      </c>
      <c r="M10" s="7">
        <f>Table1568[[#This Row],[Monthly_Fee]]*Table1568[[#This Row],[Membership_Duration_Months]]</f>
        <v>0</v>
      </c>
      <c r="N10" s="22" t="str">
        <f>IF((ISBLANK(Table1568[[#This Row],[Referred_By]])),"No","yes")</f>
        <v>yes</v>
      </c>
      <c r="O10" s="22" t="str">
        <f t="shared" si="0"/>
        <v>Adult</v>
      </c>
    </row>
    <row r="11" spans="1:15" x14ac:dyDescent="0.3">
      <c r="A11" s="3" t="s">
        <v>46</v>
      </c>
      <c r="B11" s="3" t="s">
        <v>47</v>
      </c>
      <c r="C11" s="3">
        <v>37</v>
      </c>
      <c r="D11" s="3" t="s">
        <v>12</v>
      </c>
      <c r="E11" s="3" t="s">
        <v>22</v>
      </c>
      <c r="F11" s="4">
        <v>45202</v>
      </c>
      <c r="G11" s="4">
        <v>45280</v>
      </c>
      <c r="H11" s="3">
        <v>1200</v>
      </c>
      <c r="I11" s="3">
        <v>29</v>
      </c>
      <c r="J11" s="3" t="s">
        <v>35</v>
      </c>
      <c r="K11" s="3" t="s">
        <v>48</v>
      </c>
      <c r="L11" s="10">
        <f>DATEDIF(Table13[[#This Row],[Start_Date]],Table13[[#This Row],[End_Date]],"m")</f>
        <v>2</v>
      </c>
      <c r="M11" s="7">
        <f>Table1568[[#This Row],[Monthly_Fee]]*Table1568[[#This Row],[Membership_Duration_Months]]</f>
        <v>2400</v>
      </c>
      <c r="N11" s="22" t="str">
        <f>IF((ISBLANK(Table1568[[#This Row],[Referred_By]])),"No","yes")</f>
        <v>yes</v>
      </c>
      <c r="O11" s="22" t="str">
        <f t="shared" si="0"/>
        <v>Adult</v>
      </c>
    </row>
    <row r="12" spans="1:15" x14ac:dyDescent="0.3">
      <c r="A12" s="3" t="s">
        <v>49</v>
      </c>
      <c r="B12" s="3" t="s">
        <v>50</v>
      </c>
      <c r="C12" s="3">
        <v>48</v>
      </c>
      <c r="D12" s="3" t="s">
        <v>27</v>
      </c>
      <c r="E12" s="3" t="s">
        <v>22</v>
      </c>
      <c r="F12" s="4">
        <v>45297</v>
      </c>
      <c r="G12" s="4">
        <v>45459</v>
      </c>
      <c r="H12" s="3">
        <v>1200</v>
      </c>
      <c r="I12" s="3">
        <v>13</v>
      </c>
      <c r="J12" s="3" t="s">
        <v>14</v>
      </c>
      <c r="K12" s="3" t="s">
        <v>51</v>
      </c>
      <c r="L12" s="10">
        <f>DATEDIF(Table13[[#This Row],[Start_Date]],Table13[[#This Row],[End_Date]],"m")</f>
        <v>5</v>
      </c>
      <c r="M12" s="7">
        <f>Table1568[[#This Row],[Monthly_Fee]]*Table1568[[#This Row],[Membership_Duration_Months]]</f>
        <v>6000</v>
      </c>
      <c r="N12" s="22" t="str">
        <f>IF((ISBLANK(Table1568[[#This Row],[Referred_By]])),"No","yes")</f>
        <v>yes</v>
      </c>
      <c r="O12" s="22" t="str">
        <f t="shared" si="0"/>
        <v>Adult</v>
      </c>
    </row>
    <row r="13" spans="1:15" x14ac:dyDescent="0.3">
      <c r="A13" s="3" t="s">
        <v>52</v>
      </c>
      <c r="B13" s="3" t="s">
        <v>53</v>
      </c>
      <c r="C13" s="3">
        <v>36</v>
      </c>
      <c r="D13" s="3" t="s">
        <v>12</v>
      </c>
      <c r="E13" s="3" t="s">
        <v>22</v>
      </c>
      <c r="F13" s="4">
        <v>45154</v>
      </c>
      <c r="G13" s="4">
        <v>45568</v>
      </c>
      <c r="H13" s="3">
        <v>1200</v>
      </c>
      <c r="I13" s="3">
        <v>19</v>
      </c>
      <c r="J13" s="3" t="s">
        <v>42</v>
      </c>
      <c r="K13" s="3" t="s">
        <v>54</v>
      </c>
      <c r="L13" s="10">
        <f>DATEDIF(Table13[[#This Row],[Start_Date]],Table13[[#This Row],[End_Date]],"m")</f>
        <v>13</v>
      </c>
      <c r="M13" s="7">
        <f>Table1568[[#This Row],[Monthly_Fee]]*Table1568[[#This Row],[Membership_Duration_Months]]</f>
        <v>15600</v>
      </c>
      <c r="N13" s="22" t="str">
        <f>IF((ISBLANK(Table1568[[#This Row],[Referred_By]])),"No","yes")</f>
        <v>yes</v>
      </c>
      <c r="O13" s="22" t="str">
        <f t="shared" si="0"/>
        <v>Senior</v>
      </c>
    </row>
    <row r="14" spans="1:15" x14ac:dyDescent="0.3">
      <c r="A14" s="3" t="s">
        <v>55</v>
      </c>
      <c r="B14" s="3" t="s">
        <v>56</v>
      </c>
      <c r="C14" s="3">
        <v>48</v>
      </c>
      <c r="D14" s="3" t="s">
        <v>27</v>
      </c>
      <c r="E14" s="3" t="s">
        <v>41</v>
      </c>
      <c r="F14" s="4">
        <v>45556</v>
      </c>
      <c r="G14" s="4">
        <v>45641</v>
      </c>
      <c r="H14" s="3">
        <v>1800</v>
      </c>
      <c r="I14" s="3">
        <v>22</v>
      </c>
      <c r="J14" s="3" t="s">
        <v>42</v>
      </c>
      <c r="K14" s="5"/>
      <c r="L14" s="10">
        <f>DATEDIF(Table13[[#This Row],[Start_Date]],Table13[[#This Row],[End_Date]],"m")</f>
        <v>2</v>
      </c>
      <c r="M14" s="7">
        <f>Table1568[[#This Row],[Monthly_Fee]]*Table1568[[#This Row],[Membership_Duration_Months]]</f>
        <v>3600</v>
      </c>
      <c r="N14" s="22" t="str">
        <f>IF((ISBLANK(Table1568[[#This Row],[Referred_By]])),"No","yes")</f>
        <v>No</v>
      </c>
      <c r="O14" s="22" t="str">
        <f t="shared" si="0"/>
        <v>Adult</v>
      </c>
    </row>
    <row r="15" spans="1:15" x14ac:dyDescent="0.3">
      <c r="A15" s="3" t="s">
        <v>57</v>
      </c>
      <c r="B15" s="3" t="s">
        <v>58</v>
      </c>
      <c r="C15" s="3">
        <v>39</v>
      </c>
      <c r="D15" s="3" t="s">
        <v>12</v>
      </c>
      <c r="E15" s="3" t="s">
        <v>22</v>
      </c>
      <c r="F15" s="4">
        <v>45065</v>
      </c>
      <c r="G15" s="4">
        <v>45242</v>
      </c>
      <c r="H15" s="3">
        <v>1200</v>
      </c>
      <c r="I15" s="3">
        <v>28</v>
      </c>
      <c r="J15" s="3" t="s">
        <v>35</v>
      </c>
      <c r="K15" s="5"/>
      <c r="L15" s="10">
        <f>DATEDIF(Table13[[#This Row],[Start_Date]],Table13[[#This Row],[End_Date]],"m")</f>
        <v>5</v>
      </c>
      <c r="M15" s="7">
        <f>Table1568[[#This Row],[Monthly_Fee]]*Table1568[[#This Row],[Membership_Duration_Months]]</f>
        <v>6000</v>
      </c>
      <c r="N15" s="22" t="str">
        <f>IF((ISBLANK(Table1568[[#This Row],[Referred_By]])),"No","yes")</f>
        <v>No</v>
      </c>
      <c r="O15" s="22" t="str">
        <f t="shared" si="0"/>
        <v>Senior</v>
      </c>
    </row>
    <row r="16" spans="1:15" x14ac:dyDescent="0.3">
      <c r="A16" s="3" t="s">
        <v>59</v>
      </c>
      <c r="B16" s="3" t="s">
        <v>60</v>
      </c>
      <c r="C16" s="3">
        <v>44</v>
      </c>
      <c r="D16" s="3" t="s">
        <v>27</v>
      </c>
      <c r="E16" s="3" t="s">
        <v>13</v>
      </c>
      <c r="F16" s="4">
        <v>45333</v>
      </c>
      <c r="G16" s="4">
        <v>45540</v>
      </c>
      <c r="H16" s="3">
        <v>800</v>
      </c>
      <c r="I16" s="3">
        <v>8</v>
      </c>
      <c r="J16" s="3" t="s">
        <v>23</v>
      </c>
      <c r="K16" s="5"/>
      <c r="L16" s="10">
        <f>DATEDIF(Table13[[#This Row],[Start_Date]],Table13[[#This Row],[End_Date]],"m")</f>
        <v>6</v>
      </c>
      <c r="M16" s="7">
        <f>Table1568[[#This Row],[Monthly_Fee]]*Table1568[[#This Row],[Membership_Duration_Months]]</f>
        <v>4800</v>
      </c>
      <c r="N16" s="22" t="str">
        <f>IF((ISBLANK(Table1568[[#This Row],[Referred_By]])),"No","yes")</f>
        <v>No</v>
      </c>
      <c r="O16" s="22" t="str">
        <f t="shared" si="0"/>
        <v>Adult</v>
      </c>
    </row>
    <row r="17" spans="1:15" x14ac:dyDescent="0.3">
      <c r="A17" s="3" t="s">
        <v>61</v>
      </c>
      <c r="B17" s="3" t="s">
        <v>62</v>
      </c>
      <c r="C17" s="3">
        <v>39</v>
      </c>
      <c r="D17" s="3" t="s">
        <v>12</v>
      </c>
      <c r="E17" s="3" t="s">
        <v>31</v>
      </c>
      <c r="F17" s="4">
        <v>45702</v>
      </c>
      <c r="G17" s="4">
        <v>45732</v>
      </c>
      <c r="H17" s="3">
        <v>2500</v>
      </c>
      <c r="I17" s="3">
        <v>14</v>
      </c>
      <c r="J17" s="3" t="s">
        <v>42</v>
      </c>
      <c r="K17" s="5"/>
      <c r="L17" s="10">
        <f>DATEDIF(Table13[[#This Row],[Start_Date]],Table13[[#This Row],[End_Date]],"m")</f>
        <v>1</v>
      </c>
      <c r="M17" s="7">
        <f>Table1568[[#This Row],[Monthly_Fee]]*Table1568[[#This Row],[Membership_Duration_Months]]</f>
        <v>2500</v>
      </c>
      <c r="N17" s="22" t="str">
        <f>IF((ISBLANK(Table1568[[#This Row],[Referred_By]])),"No","yes")</f>
        <v>No</v>
      </c>
      <c r="O17" s="22" t="str">
        <f t="shared" si="0"/>
        <v>Adult</v>
      </c>
    </row>
    <row r="18" spans="1:15" x14ac:dyDescent="0.3">
      <c r="A18" s="3" t="s">
        <v>63</v>
      </c>
      <c r="B18" s="3" t="s">
        <v>64</v>
      </c>
      <c r="C18" s="3">
        <v>35</v>
      </c>
      <c r="D18" s="3" t="s">
        <v>12</v>
      </c>
      <c r="E18" s="3" t="s">
        <v>22</v>
      </c>
      <c r="F18" s="4">
        <v>45329</v>
      </c>
      <c r="G18" s="4">
        <v>45685</v>
      </c>
      <c r="H18" s="3">
        <v>1200</v>
      </c>
      <c r="I18" s="3">
        <v>25</v>
      </c>
      <c r="J18" s="3" t="s">
        <v>23</v>
      </c>
      <c r="K18" s="5"/>
      <c r="L18" s="10">
        <f>DATEDIF(Table13[[#This Row],[Start_Date]],Table13[[#This Row],[End_Date]],"m")</f>
        <v>11</v>
      </c>
      <c r="M18" s="7">
        <f>Table1568[[#This Row],[Monthly_Fee]]*Table1568[[#This Row],[Membership_Duration_Months]]</f>
        <v>13200</v>
      </c>
      <c r="N18" s="22" t="str">
        <f>IF((ISBLANK(Table1568[[#This Row],[Referred_By]])),"No","yes")</f>
        <v>No</v>
      </c>
      <c r="O18" s="22" t="str">
        <f t="shared" si="0"/>
        <v>Adult</v>
      </c>
    </row>
    <row r="19" spans="1:15" x14ac:dyDescent="0.3">
      <c r="A19" s="3" t="s">
        <v>65</v>
      </c>
      <c r="B19" s="3" t="s">
        <v>66</v>
      </c>
      <c r="C19" s="3">
        <v>56</v>
      </c>
      <c r="D19" s="3" t="s">
        <v>27</v>
      </c>
      <c r="E19" s="3" t="s">
        <v>31</v>
      </c>
      <c r="F19" s="4">
        <v>45213</v>
      </c>
      <c r="G19" s="4">
        <v>45649</v>
      </c>
      <c r="H19" s="3">
        <v>2500</v>
      </c>
      <c r="I19" s="3">
        <v>13</v>
      </c>
      <c r="J19" s="3" t="s">
        <v>67</v>
      </c>
      <c r="K19" s="5"/>
      <c r="L19" s="10">
        <f>DATEDIF(Table13[[#This Row],[Start_Date]],Table13[[#This Row],[End_Date]],"m")</f>
        <v>14</v>
      </c>
      <c r="M19" s="7">
        <f>Table1568[[#This Row],[Monthly_Fee]]*Table1568[[#This Row],[Membership_Duration_Months]]</f>
        <v>35000</v>
      </c>
      <c r="N19" s="22" t="str">
        <f>IF((ISBLANK(Table1568[[#This Row],[Referred_By]])),"No","yes")</f>
        <v>No</v>
      </c>
      <c r="O19" s="22" t="str">
        <f t="shared" si="0"/>
        <v>Adult</v>
      </c>
    </row>
    <row r="20" spans="1:15" x14ac:dyDescent="0.3">
      <c r="A20" s="3" t="s">
        <v>68</v>
      </c>
      <c r="B20" s="3" t="s">
        <v>69</v>
      </c>
      <c r="C20" s="3">
        <v>27</v>
      </c>
      <c r="D20" s="3" t="s">
        <v>27</v>
      </c>
      <c r="E20" s="3" t="s">
        <v>13</v>
      </c>
      <c r="F20" s="4">
        <v>45354</v>
      </c>
      <c r="G20" s="4">
        <v>45664</v>
      </c>
      <c r="H20" s="3">
        <v>800</v>
      </c>
      <c r="I20" s="3">
        <v>26</v>
      </c>
      <c r="J20" s="3" t="s">
        <v>35</v>
      </c>
      <c r="K20" s="5"/>
      <c r="L20" s="10">
        <f>DATEDIF(Table13[[#This Row],[Start_Date]],Table13[[#This Row],[End_Date]],"m")</f>
        <v>10</v>
      </c>
      <c r="M20" s="7">
        <f>Table1568[[#This Row],[Monthly_Fee]]*Table1568[[#This Row],[Membership_Duration_Months]]</f>
        <v>8000</v>
      </c>
      <c r="N20" s="22" t="str">
        <f>IF((ISBLANK(Table1568[[#This Row],[Referred_By]])),"No","yes")</f>
        <v>No</v>
      </c>
      <c r="O20" s="22" t="str">
        <f t="shared" si="0"/>
        <v>Senior</v>
      </c>
    </row>
    <row r="21" spans="1:15" x14ac:dyDescent="0.3">
      <c r="A21" s="3" t="s">
        <v>70</v>
      </c>
      <c r="B21" s="3" t="s">
        <v>71</v>
      </c>
      <c r="C21" s="3">
        <v>28</v>
      </c>
      <c r="D21" s="3" t="s">
        <v>12</v>
      </c>
      <c r="E21" s="3" t="s">
        <v>31</v>
      </c>
      <c r="F21" s="4">
        <v>45417</v>
      </c>
      <c r="G21" s="4">
        <v>45608</v>
      </c>
      <c r="H21" s="3">
        <v>2500</v>
      </c>
      <c r="I21" s="3">
        <v>21</v>
      </c>
      <c r="J21" s="3" t="s">
        <v>35</v>
      </c>
      <c r="K21" s="3" t="s">
        <v>72</v>
      </c>
      <c r="L21" s="10">
        <f>DATEDIF(Table13[[#This Row],[Start_Date]],Table13[[#This Row],[End_Date]],"m")</f>
        <v>6</v>
      </c>
      <c r="M21" s="7">
        <f>Table1568[[#This Row],[Monthly_Fee]]*Table1568[[#This Row],[Membership_Duration_Months]]</f>
        <v>15000</v>
      </c>
      <c r="N21" s="22" t="str">
        <f>IF((ISBLANK(Table1568[[#This Row],[Referred_By]])),"No","yes")</f>
        <v>yes</v>
      </c>
      <c r="O21" s="22" t="str">
        <f t="shared" si="0"/>
        <v>Youth</v>
      </c>
    </row>
    <row r="22" spans="1:15" x14ac:dyDescent="0.3">
      <c r="A22" s="3" t="s">
        <v>73</v>
      </c>
      <c r="B22" s="3" t="s">
        <v>74</v>
      </c>
      <c r="C22" s="3">
        <v>57</v>
      </c>
      <c r="D22" s="3" t="s">
        <v>27</v>
      </c>
      <c r="E22" s="3" t="s">
        <v>41</v>
      </c>
      <c r="F22" s="4">
        <v>45146</v>
      </c>
      <c r="G22" s="4">
        <v>45674</v>
      </c>
      <c r="H22" s="3">
        <v>1800</v>
      </c>
      <c r="I22" s="3">
        <v>19</v>
      </c>
      <c r="J22" s="3" t="s">
        <v>35</v>
      </c>
      <c r="K22" s="5"/>
      <c r="L22" s="10">
        <f>DATEDIF(Table13[[#This Row],[Start_Date]],Table13[[#This Row],[End_Date]],"m")</f>
        <v>17</v>
      </c>
      <c r="M22" s="7">
        <f>Table1568[[#This Row],[Monthly_Fee]]*Table1568[[#This Row],[Membership_Duration_Months]]</f>
        <v>30600</v>
      </c>
      <c r="N22" s="22" t="str">
        <f>IF((ISBLANK(Table1568[[#This Row],[Referred_By]])),"No","yes")</f>
        <v>No</v>
      </c>
      <c r="O22" s="22" t="str">
        <f t="shared" si="0"/>
        <v>Youth</v>
      </c>
    </row>
    <row r="23" spans="1:15" x14ac:dyDescent="0.3">
      <c r="A23" s="3" t="s">
        <v>75</v>
      </c>
      <c r="B23" s="3" t="s">
        <v>76</v>
      </c>
      <c r="C23" s="3">
        <v>26</v>
      </c>
      <c r="D23" s="3" t="s">
        <v>27</v>
      </c>
      <c r="E23" s="3" t="s">
        <v>41</v>
      </c>
      <c r="F23" s="4">
        <v>45320</v>
      </c>
      <c r="G23" s="4">
        <v>45616</v>
      </c>
      <c r="H23" s="3">
        <v>1800</v>
      </c>
      <c r="I23" s="3">
        <v>5</v>
      </c>
      <c r="J23" s="3" t="s">
        <v>14</v>
      </c>
      <c r="K23" s="5"/>
      <c r="L23" s="10">
        <f>DATEDIF(Table13[[#This Row],[Start_Date]],Table13[[#This Row],[End_Date]],"m")</f>
        <v>9</v>
      </c>
      <c r="M23" s="7">
        <f>Table1568[[#This Row],[Monthly_Fee]]*Table1568[[#This Row],[Membership_Duration_Months]]</f>
        <v>16200</v>
      </c>
      <c r="N23" s="22" t="str">
        <f>IF((ISBLANK(Table1568[[#This Row],[Referred_By]])),"No","yes")</f>
        <v>No</v>
      </c>
      <c r="O23" s="22" t="str">
        <f t="shared" si="0"/>
        <v>Senior</v>
      </c>
    </row>
    <row r="24" spans="1:15" x14ac:dyDescent="0.3">
      <c r="A24" s="3" t="s">
        <v>77</v>
      </c>
      <c r="B24" s="3" t="s">
        <v>78</v>
      </c>
      <c r="C24" s="3">
        <v>48</v>
      </c>
      <c r="D24" s="3" t="s">
        <v>12</v>
      </c>
      <c r="E24" s="3" t="s">
        <v>41</v>
      </c>
      <c r="F24" s="4">
        <v>45451</v>
      </c>
      <c r="G24" s="4">
        <v>45455</v>
      </c>
      <c r="H24" s="3">
        <v>1800</v>
      </c>
      <c r="I24" s="3">
        <v>18</v>
      </c>
      <c r="J24" s="3" t="s">
        <v>67</v>
      </c>
      <c r="K24" s="5"/>
      <c r="L24" s="10">
        <f>DATEDIF(Table13[[#This Row],[Start_Date]],Table13[[#This Row],[End_Date]],"m")</f>
        <v>0</v>
      </c>
      <c r="M24" s="7">
        <f>Table1568[[#This Row],[Monthly_Fee]]*Table1568[[#This Row],[Membership_Duration_Months]]</f>
        <v>0</v>
      </c>
      <c r="N24" s="22" t="str">
        <f>IF((ISBLANK(Table1568[[#This Row],[Referred_By]])),"No","yes")</f>
        <v>No</v>
      </c>
      <c r="O24" s="22" t="str">
        <f t="shared" si="0"/>
        <v>Youth</v>
      </c>
    </row>
    <row r="25" spans="1:15" x14ac:dyDescent="0.3">
      <c r="A25" s="3" t="s">
        <v>79</v>
      </c>
      <c r="B25" s="3" t="s">
        <v>80</v>
      </c>
      <c r="C25" s="3">
        <v>25</v>
      </c>
      <c r="D25" s="3" t="s">
        <v>27</v>
      </c>
      <c r="E25" s="3" t="s">
        <v>22</v>
      </c>
      <c r="F25" s="4">
        <v>45439</v>
      </c>
      <c r="G25" s="4">
        <v>45730</v>
      </c>
      <c r="H25" s="3">
        <v>1200</v>
      </c>
      <c r="I25" s="3">
        <v>6</v>
      </c>
      <c r="J25" s="3" t="s">
        <v>14</v>
      </c>
      <c r="K25" s="5"/>
      <c r="L25" s="10">
        <f>DATEDIF(Table13[[#This Row],[Start_Date]],Table13[[#This Row],[End_Date]],"m")</f>
        <v>9</v>
      </c>
      <c r="M25" s="7">
        <f>Table1568[[#This Row],[Monthly_Fee]]*Table1568[[#This Row],[Membership_Duration_Months]]</f>
        <v>10800</v>
      </c>
      <c r="N25" s="22" t="str">
        <f>IF((ISBLANK(Table1568[[#This Row],[Referred_By]])),"No","yes")</f>
        <v>No</v>
      </c>
      <c r="O25" s="22" t="str">
        <f t="shared" si="0"/>
        <v>Senior</v>
      </c>
    </row>
    <row r="26" spans="1:15" x14ac:dyDescent="0.3">
      <c r="A26" s="3" t="s">
        <v>81</v>
      </c>
      <c r="B26" s="3" t="s">
        <v>82</v>
      </c>
      <c r="C26" s="3">
        <v>53</v>
      </c>
      <c r="D26" s="3" t="s">
        <v>12</v>
      </c>
      <c r="E26" s="3" t="s">
        <v>41</v>
      </c>
      <c r="F26" s="4">
        <v>45286</v>
      </c>
      <c r="G26" s="4">
        <v>45372</v>
      </c>
      <c r="H26" s="3">
        <v>1800</v>
      </c>
      <c r="I26" s="3">
        <v>17</v>
      </c>
      <c r="J26" s="3" t="s">
        <v>35</v>
      </c>
      <c r="K26" s="3" t="s">
        <v>83</v>
      </c>
      <c r="L26" s="10">
        <f>DATEDIF(Table13[[#This Row],[Start_Date]],Table13[[#This Row],[End_Date]],"m")</f>
        <v>2</v>
      </c>
      <c r="M26" s="7">
        <f>Table1568[[#This Row],[Monthly_Fee]]*Table1568[[#This Row],[Membership_Duration_Months]]</f>
        <v>3600</v>
      </c>
      <c r="N26" s="22" t="str">
        <f>IF((ISBLANK(Table1568[[#This Row],[Referred_By]])),"No","yes")</f>
        <v>yes</v>
      </c>
      <c r="O26" s="22" t="str">
        <f t="shared" si="0"/>
        <v>Youth</v>
      </c>
    </row>
    <row r="27" spans="1:15" x14ac:dyDescent="0.3">
      <c r="A27" s="3" t="s">
        <v>84</v>
      </c>
      <c r="B27" s="3" t="s">
        <v>85</v>
      </c>
      <c r="C27" s="3">
        <v>42</v>
      </c>
      <c r="D27" s="3" t="s">
        <v>27</v>
      </c>
      <c r="E27" s="3" t="s">
        <v>22</v>
      </c>
      <c r="F27" s="4">
        <v>45702</v>
      </c>
      <c r="G27" s="4">
        <v>45727</v>
      </c>
      <c r="H27" s="3">
        <v>1200</v>
      </c>
      <c r="I27" s="3">
        <v>3</v>
      </c>
      <c r="J27" s="3" t="s">
        <v>67</v>
      </c>
      <c r="K27" s="5"/>
      <c r="L27" s="10">
        <f>DATEDIF(Table13[[#This Row],[Start_Date]],Table13[[#This Row],[End_Date]],"m")</f>
        <v>0</v>
      </c>
      <c r="M27" s="7">
        <f>Table1568[[#This Row],[Monthly_Fee]]*Table1568[[#This Row],[Membership_Duration_Months]]</f>
        <v>0</v>
      </c>
      <c r="N27" s="22" t="str">
        <f>IF((ISBLANK(Table1568[[#This Row],[Referred_By]])),"No","yes")</f>
        <v>No</v>
      </c>
      <c r="O27" s="22" t="str">
        <f t="shared" si="0"/>
        <v>Senior</v>
      </c>
    </row>
    <row r="28" spans="1:15" x14ac:dyDescent="0.3">
      <c r="A28" s="3" t="s">
        <v>86</v>
      </c>
      <c r="B28" s="3" t="s">
        <v>87</v>
      </c>
      <c r="C28" s="3">
        <v>24</v>
      </c>
      <c r="D28" s="3" t="s">
        <v>12</v>
      </c>
      <c r="E28" s="3" t="s">
        <v>31</v>
      </c>
      <c r="F28" s="4">
        <v>45698</v>
      </c>
      <c r="G28" s="4">
        <v>45726</v>
      </c>
      <c r="H28" s="3">
        <v>2500</v>
      </c>
      <c r="I28" s="3">
        <v>28</v>
      </c>
      <c r="J28" s="3" t="s">
        <v>35</v>
      </c>
      <c r="K28" s="5"/>
      <c r="L28" s="10">
        <f>DATEDIF(Table13[[#This Row],[Start_Date]],Table13[[#This Row],[End_Date]],"m")</f>
        <v>1</v>
      </c>
      <c r="M28" s="7">
        <f>Table1568[[#This Row],[Monthly_Fee]]*Table1568[[#This Row],[Membership_Duration_Months]]</f>
        <v>2500</v>
      </c>
      <c r="N28" s="22" t="str">
        <f>IF((ISBLANK(Table1568[[#This Row],[Referred_By]])),"No","yes")</f>
        <v>No</v>
      </c>
      <c r="O28" s="22" t="str">
        <f t="shared" si="0"/>
        <v>Adult</v>
      </c>
    </row>
    <row r="29" spans="1:15" x14ac:dyDescent="0.3">
      <c r="A29" s="3" t="s">
        <v>88</v>
      </c>
      <c r="B29" s="3" t="s">
        <v>89</v>
      </c>
      <c r="C29" s="3">
        <v>53</v>
      </c>
      <c r="D29" s="3" t="s">
        <v>12</v>
      </c>
      <c r="E29" s="3" t="s">
        <v>22</v>
      </c>
      <c r="F29" s="4">
        <v>45614</v>
      </c>
      <c r="G29" s="4">
        <v>45645</v>
      </c>
      <c r="H29" s="3">
        <v>1200</v>
      </c>
      <c r="I29" s="3">
        <v>23</v>
      </c>
      <c r="J29" s="3" t="s">
        <v>18</v>
      </c>
      <c r="K29" s="5"/>
      <c r="L29" s="10">
        <f>DATEDIF(Table13[[#This Row],[Start_Date]],Table13[[#This Row],[End_Date]],"m")</f>
        <v>1</v>
      </c>
      <c r="M29" s="7">
        <f>Table1568[[#This Row],[Monthly_Fee]]*Table1568[[#This Row],[Membership_Duration_Months]]</f>
        <v>1200</v>
      </c>
      <c r="N29" s="22" t="str">
        <f>IF((ISBLANK(Table1568[[#This Row],[Referred_By]])),"No","yes")</f>
        <v>No</v>
      </c>
      <c r="O29" s="22" t="str">
        <f t="shared" si="0"/>
        <v>Youth</v>
      </c>
    </row>
    <row r="30" spans="1:15" x14ac:dyDescent="0.3">
      <c r="A30" s="3" t="s">
        <v>90</v>
      </c>
      <c r="B30" s="3" t="s">
        <v>91</v>
      </c>
      <c r="C30" s="3">
        <v>29</v>
      </c>
      <c r="D30" s="3" t="s">
        <v>27</v>
      </c>
      <c r="E30" s="3" t="s">
        <v>31</v>
      </c>
      <c r="F30" s="4">
        <v>45401</v>
      </c>
      <c r="G30" s="4">
        <v>45408</v>
      </c>
      <c r="H30" s="3">
        <v>2500</v>
      </c>
      <c r="I30" s="3">
        <v>8</v>
      </c>
      <c r="J30" s="3" t="s">
        <v>23</v>
      </c>
      <c r="K30" s="5"/>
      <c r="L30" s="10">
        <f>DATEDIF(Table13[[#This Row],[Start_Date]],Table13[[#This Row],[End_Date]],"m")</f>
        <v>0</v>
      </c>
      <c r="M30" s="7">
        <f>Table1568[[#This Row],[Monthly_Fee]]*Table1568[[#This Row],[Membership_Duration_Months]]</f>
        <v>0</v>
      </c>
      <c r="N30" s="22" t="str">
        <f>IF((ISBLANK(Table1568[[#This Row],[Referred_By]])),"No","yes")</f>
        <v>No</v>
      </c>
      <c r="O30" s="22" t="str">
        <f t="shared" si="0"/>
        <v>Senior</v>
      </c>
    </row>
    <row r="31" spans="1:15" x14ac:dyDescent="0.3">
      <c r="A31" s="3" t="s">
        <v>92</v>
      </c>
      <c r="B31" s="3" t="s">
        <v>93</v>
      </c>
      <c r="C31" s="3">
        <v>31</v>
      </c>
      <c r="D31" s="3" t="s">
        <v>27</v>
      </c>
      <c r="E31" s="3" t="s">
        <v>31</v>
      </c>
      <c r="F31" s="4">
        <v>45667</v>
      </c>
      <c r="G31" s="4">
        <v>45745</v>
      </c>
      <c r="H31" s="3">
        <v>2500</v>
      </c>
      <c r="I31" s="3">
        <v>23</v>
      </c>
      <c r="J31" s="3" t="s">
        <v>42</v>
      </c>
      <c r="K31" s="3" t="s">
        <v>94</v>
      </c>
      <c r="L31" s="10">
        <f>DATEDIF(Table13[[#This Row],[Start_Date]],Table13[[#This Row],[End_Date]],"m")</f>
        <v>2</v>
      </c>
      <c r="M31" s="7">
        <f>Table1568[[#This Row],[Monthly_Fee]]*Table1568[[#This Row],[Membership_Duration_Months]]</f>
        <v>5000</v>
      </c>
      <c r="N31" s="22" t="str">
        <f>IF((ISBLANK(Table1568[[#This Row],[Referred_By]])),"No","yes")</f>
        <v>yes</v>
      </c>
      <c r="O31" s="22" t="str">
        <f t="shared" si="0"/>
        <v>Youth</v>
      </c>
    </row>
    <row r="32" spans="1:15" x14ac:dyDescent="0.3">
      <c r="A32" s="3" t="s">
        <v>95</v>
      </c>
      <c r="B32" s="3" t="s">
        <v>96</v>
      </c>
      <c r="C32" s="3">
        <v>52</v>
      </c>
      <c r="D32" s="3" t="s">
        <v>27</v>
      </c>
      <c r="E32" s="3" t="s">
        <v>13</v>
      </c>
      <c r="F32" s="4">
        <v>45088</v>
      </c>
      <c r="G32" s="4">
        <v>45656</v>
      </c>
      <c r="H32" s="3">
        <v>800</v>
      </c>
      <c r="I32" s="3">
        <v>9</v>
      </c>
      <c r="J32" s="3" t="s">
        <v>67</v>
      </c>
      <c r="K32" s="3" t="s">
        <v>97</v>
      </c>
      <c r="L32" s="10">
        <f>DATEDIF(Table13[[#This Row],[Start_Date]],Table13[[#This Row],[End_Date]],"m")</f>
        <v>18</v>
      </c>
      <c r="M32" s="7">
        <f>Table1568[[#This Row],[Monthly_Fee]]*Table1568[[#This Row],[Membership_Duration_Months]]</f>
        <v>14400</v>
      </c>
      <c r="N32" s="22" t="str">
        <f>IF((ISBLANK(Table1568[[#This Row],[Referred_By]])),"No","yes")</f>
        <v>yes</v>
      </c>
      <c r="O32" s="22" t="str">
        <f t="shared" si="0"/>
        <v>Adult</v>
      </c>
    </row>
    <row r="33" spans="1:15" x14ac:dyDescent="0.3">
      <c r="A33" s="3" t="s">
        <v>98</v>
      </c>
      <c r="B33" s="3" t="s">
        <v>99</v>
      </c>
      <c r="C33" s="3">
        <v>20</v>
      </c>
      <c r="D33" s="3" t="s">
        <v>12</v>
      </c>
      <c r="E33" s="3" t="s">
        <v>22</v>
      </c>
      <c r="F33" s="4">
        <v>45391</v>
      </c>
      <c r="G33" s="4">
        <v>45604</v>
      </c>
      <c r="H33" s="3">
        <v>1200</v>
      </c>
      <c r="I33" s="3">
        <v>2</v>
      </c>
      <c r="J33" s="3" t="s">
        <v>35</v>
      </c>
      <c r="K33" s="5"/>
      <c r="L33" s="10">
        <f>DATEDIF(Table13[[#This Row],[Start_Date]],Table13[[#This Row],[End_Date]],"m")</f>
        <v>6</v>
      </c>
      <c r="M33" s="7">
        <f>Table1568[[#This Row],[Monthly_Fee]]*Table1568[[#This Row],[Membership_Duration_Months]]</f>
        <v>7200</v>
      </c>
      <c r="N33" s="22" t="str">
        <f>IF((ISBLANK(Table1568[[#This Row],[Referred_By]])),"No","yes")</f>
        <v>No</v>
      </c>
      <c r="O33" s="22" t="str">
        <f t="shared" si="0"/>
        <v>Senior</v>
      </c>
    </row>
    <row r="34" spans="1:15" x14ac:dyDescent="0.3">
      <c r="A34" s="3" t="s">
        <v>100</v>
      </c>
      <c r="B34" s="3" t="s">
        <v>101</v>
      </c>
      <c r="C34" s="3">
        <v>22</v>
      </c>
      <c r="D34" s="3" t="s">
        <v>12</v>
      </c>
      <c r="E34" s="3" t="s">
        <v>13</v>
      </c>
      <c r="F34" s="4">
        <v>45699</v>
      </c>
      <c r="G34" s="4">
        <v>45740</v>
      </c>
      <c r="H34" s="3">
        <v>800</v>
      </c>
      <c r="I34" s="3">
        <v>30</v>
      </c>
      <c r="J34" s="3" t="s">
        <v>35</v>
      </c>
      <c r="K34" s="5"/>
      <c r="L34" s="10">
        <f>DATEDIF(Table13[[#This Row],[Start_Date]],Table13[[#This Row],[End_Date]],"m")</f>
        <v>1</v>
      </c>
      <c r="M34" s="7">
        <f>Table1568[[#This Row],[Monthly_Fee]]*Table1568[[#This Row],[Membership_Duration_Months]]</f>
        <v>800</v>
      </c>
      <c r="N34" s="22" t="str">
        <f>IF((ISBLANK(Table1568[[#This Row],[Referred_By]])),"No","yes")</f>
        <v>No</v>
      </c>
      <c r="O34" s="22" t="str">
        <f t="shared" si="0"/>
        <v>Youth</v>
      </c>
    </row>
    <row r="35" spans="1:15" x14ac:dyDescent="0.3">
      <c r="A35" s="3" t="s">
        <v>102</v>
      </c>
      <c r="B35" s="3" t="s">
        <v>103</v>
      </c>
      <c r="C35" s="3">
        <v>23</v>
      </c>
      <c r="D35" s="3" t="s">
        <v>12</v>
      </c>
      <c r="E35" s="3" t="s">
        <v>41</v>
      </c>
      <c r="F35" s="4">
        <v>45588</v>
      </c>
      <c r="G35" s="4">
        <v>45721</v>
      </c>
      <c r="H35" s="3">
        <v>1800</v>
      </c>
      <c r="I35" s="3">
        <v>23</v>
      </c>
      <c r="J35" s="3" t="s">
        <v>18</v>
      </c>
      <c r="K35" s="3" t="s">
        <v>104</v>
      </c>
      <c r="L35" s="10">
        <f>DATEDIF(Table13[[#This Row],[Start_Date]],Table13[[#This Row],[End_Date]],"m")</f>
        <v>4</v>
      </c>
      <c r="M35" s="7">
        <f>Table1568[[#This Row],[Monthly_Fee]]*Table1568[[#This Row],[Membership_Duration_Months]]</f>
        <v>7200</v>
      </c>
      <c r="N35" s="22" t="str">
        <f>IF((ISBLANK(Table1568[[#This Row],[Referred_By]])),"No","yes")</f>
        <v>yes</v>
      </c>
      <c r="O35" s="22" t="str">
        <f t="shared" si="0"/>
        <v>Youth</v>
      </c>
    </row>
    <row r="36" spans="1:15" x14ac:dyDescent="0.3">
      <c r="A36" s="3" t="s">
        <v>105</v>
      </c>
      <c r="B36" s="3" t="s">
        <v>106</v>
      </c>
      <c r="C36" s="3">
        <v>27</v>
      </c>
      <c r="D36" s="3" t="s">
        <v>27</v>
      </c>
      <c r="E36" s="3" t="s">
        <v>22</v>
      </c>
      <c r="F36" s="4">
        <v>45312</v>
      </c>
      <c r="G36" s="4">
        <v>45652</v>
      </c>
      <c r="H36" s="3">
        <v>1200</v>
      </c>
      <c r="I36" s="3">
        <v>27</v>
      </c>
      <c r="J36" s="3" t="s">
        <v>18</v>
      </c>
      <c r="K36" s="5"/>
      <c r="L36" s="10">
        <f>DATEDIF(Table13[[#This Row],[Start_Date]],Table13[[#This Row],[End_Date]],"m")</f>
        <v>11</v>
      </c>
      <c r="M36" s="7">
        <f>Table1568[[#This Row],[Monthly_Fee]]*Table1568[[#This Row],[Membership_Duration_Months]]</f>
        <v>13200</v>
      </c>
      <c r="N36" s="22" t="str">
        <f>IF((ISBLANK(Table1568[[#This Row],[Referred_By]])),"No","yes")</f>
        <v>No</v>
      </c>
      <c r="O36" s="22" t="str">
        <f t="shared" si="0"/>
        <v>Youth</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Membership Duration in Months</vt:lpstr>
      <vt:lpstr>Referral Impact</vt:lpstr>
      <vt:lpstr>Revenue Calculation</vt:lpstr>
      <vt:lpstr>Identify Low Engagement Members</vt:lpstr>
      <vt:lpstr>Segment Profitability Dashboard</vt:lpstr>
      <vt:lpstr>Sheet 3</vt:lpstr>
      <vt:lpstr>Gender &amp; Age Distribution</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ATUL PRASAD</cp:lastModifiedBy>
  <dcterms:created xsi:type="dcterms:W3CDTF">2025-04-06T20:54:03Z</dcterms:created>
  <dcterms:modified xsi:type="dcterms:W3CDTF">2025-07-10T17:29:47Z</dcterms:modified>
</cp:coreProperties>
</file>