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gambhir/Library/CloudStorage/OneDrive-DanmarksTekniskeUniversitet/Self-driving labs/Thesis/Kris/Code/47332-exercises/notebooks/2024/"/>
    </mc:Choice>
  </mc:AlternateContent>
  <xr:revisionPtr revIDLastSave="0" documentId="13_ncr:1_{F6578870-2B61-3047-997A-A5D564B0CA4D}" xr6:coauthVersionLast="47" xr6:coauthVersionMax="47" xr10:uidLastSave="{00000000-0000-0000-0000-000000000000}"/>
  <bookViews>
    <workbookView xWindow="15120" yWindow="760" windowWidth="15120" windowHeight="18880" xr2:uid="{3C157F52-89E6-FD4E-B62F-C3F4F502AF8C}"/>
  </bookViews>
  <sheets>
    <sheet name="Main" sheetId="13" r:id="rId1"/>
    <sheet name="R" sheetId="7" r:id="rId2"/>
    <sheet name="G" sheetId="8" r:id="rId3"/>
    <sheet name="B" sheetId="9" r:id="rId4"/>
    <sheet name="Y" sheetId="10" r:id="rId5"/>
    <sheet name="W" sheetId="11" r:id="rId6"/>
    <sheet name="D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9" l="1"/>
  <c r="M16" i="9" s="1"/>
  <c r="N17" i="9"/>
  <c r="M17" i="9" s="1"/>
  <c r="D7" i="7"/>
  <c r="D6" i="7"/>
  <c r="C6" i="7" s="1"/>
  <c r="N15" i="9"/>
  <c r="M15" i="9" s="1"/>
  <c r="D16" i="9"/>
  <c r="C16" i="9" s="1"/>
  <c r="D17" i="9"/>
  <c r="C17" i="9" s="1"/>
  <c r="I17" i="9"/>
  <c r="H17" i="9" s="1"/>
  <c r="I16" i="9"/>
  <c r="H16" i="9" s="1"/>
  <c r="D16" i="7"/>
  <c r="C16" i="7" s="1"/>
  <c r="D17" i="7"/>
  <c r="C17" i="7" s="1"/>
  <c r="J35" i="12" l="1"/>
  <c r="N17" i="12"/>
  <c r="M17" i="12" s="1"/>
  <c r="I17" i="12"/>
  <c r="H17" i="12" s="1"/>
  <c r="D17" i="12"/>
  <c r="N16" i="12"/>
  <c r="M16" i="12" s="1"/>
  <c r="I16" i="12"/>
  <c r="H16" i="12" s="1"/>
  <c r="D16" i="12"/>
  <c r="N15" i="12"/>
  <c r="M15" i="12" s="1"/>
  <c r="I15" i="12"/>
  <c r="H15" i="12"/>
  <c r="D15" i="12"/>
  <c r="N14" i="12"/>
  <c r="M14" i="12" s="1"/>
  <c r="I14" i="12"/>
  <c r="H14" i="12" s="1"/>
  <c r="D14" i="12"/>
  <c r="N13" i="12"/>
  <c r="M13" i="12" s="1"/>
  <c r="I13" i="12"/>
  <c r="H13" i="12" s="1"/>
  <c r="D13" i="12"/>
  <c r="C13" i="12" s="1"/>
  <c r="N12" i="12"/>
  <c r="M12" i="12" s="1"/>
  <c r="I12" i="12"/>
  <c r="H12" i="12" s="1"/>
  <c r="D12" i="12"/>
  <c r="C12" i="12" s="1"/>
  <c r="N11" i="12"/>
  <c r="M11" i="12" s="1"/>
  <c r="I11" i="12"/>
  <c r="H11" i="12" s="1"/>
  <c r="D11" i="12"/>
  <c r="C11" i="12" s="1"/>
  <c r="N10" i="12"/>
  <c r="M10" i="12" s="1"/>
  <c r="I10" i="12"/>
  <c r="H10" i="12" s="1"/>
  <c r="D10" i="12"/>
  <c r="C10" i="12" s="1"/>
  <c r="N9" i="12"/>
  <c r="M9" i="12" s="1"/>
  <c r="I9" i="12"/>
  <c r="H9" i="12" s="1"/>
  <c r="D9" i="12"/>
  <c r="C9" i="12" s="1"/>
  <c r="N8" i="12"/>
  <c r="M8" i="12" s="1"/>
  <c r="I8" i="12"/>
  <c r="H8" i="12" s="1"/>
  <c r="D8" i="12"/>
  <c r="C8" i="12" s="1"/>
  <c r="N7" i="12"/>
  <c r="M7" i="12" s="1"/>
  <c r="I7" i="12"/>
  <c r="H7" i="12" s="1"/>
  <c r="D7" i="12"/>
  <c r="N6" i="12"/>
  <c r="M6" i="12" s="1"/>
  <c r="I6" i="12"/>
  <c r="H6" i="12" s="1"/>
  <c r="D6" i="12"/>
  <c r="C6" i="12" s="1"/>
  <c r="J35" i="11"/>
  <c r="N17" i="11"/>
  <c r="M17" i="11" s="1"/>
  <c r="I17" i="11"/>
  <c r="H17" i="11" s="1"/>
  <c r="D17" i="11"/>
  <c r="C17" i="11" s="1"/>
  <c r="N16" i="11"/>
  <c r="M16" i="11" s="1"/>
  <c r="I16" i="11"/>
  <c r="H16" i="11" s="1"/>
  <c r="D16" i="11"/>
  <c r="C16" i="11" s="1"/>
  <c r="N15" i="11"/>
  <c r="M15" i="11" s="1"/>
  <c r="I15" i="11"/>
  <c r="H15" i="11" s="1"/>
  <c r="D15" i="11"/>
  <c r="N14" i="11"/>
  <c r="M14" i="11" s="1"/>
  <c r="I14" i="11"/>
  <c r="H14" i="11" s="1"/>
  <c r="D14" i="11"/>
  <c r="N13" i="11"/>
  <c r="M13" i="11" s="1"/>
  <c r="I13" i="11"/>
  <c r="H13" i="11" s="1"/>
  <c r="D13" i="11"/>
  <c r="C13" i="11" s="1"/>
  <c r="N12" i="11"/>
  <c r="M12" i="11" s="1"/>
  <c r="I12" i="11"/>
  <c r="H12" i="11" s="1"/>
  <c r="D12" i="11"/>
  <c r="C12" i="11" s="1"/>
  <c r="N11" i="11"/>
  <c r="M11" i="11" s="1"/>
  <c r="I11" i="11"/>
  <c r="H11" i="11" s="1"/>
  <c r="D11" i="11"/>
  <c r="C11" i="11" s="1"/>
  <c r="N10" i="11"/>
  <c r="I10" i="11"/>
  <c r="H10" i="11" s="1"/>
  <c r="D10" i="11"/>
  <c r="C10" i="11" s="1"/>
  <c r="N9" i="11"/>
  <c r="M9" i="11" s="1"/>
  <c r="I9" i="11"/>
  <c r="H9" i="11" s="1"/>
  <c r="D9" i="11"/>
  <c r="Q9" i="11" s="1"/>
  <c r="N8" i="11"/>
  <c r="M8" i="11" s="1"/>
  <c r="I8" i="11"/>
  <c r="H8" i="11" s="1"/>
  <c r="D8" i="11"/>
  <c r="C8" i="11" s="1"/>
  <c r="N7" i="11"/>
  <c r="M7" i="11" s="1"/>
  <c r="I7" i="11"/>
  <c r="H7" i="11" s="1"/>
  <c r="D7" i="11"/>
  <c r="C7" i="11" s="1"/>
  <c r="N6" i="11"/>
  <c r="M6" i="11" s="1"/>
  <c r="I6" i="11"/>
  <c r="H6" i="11" s="1"/>
  <c r="D6" i="11"/>
  <c r="D17" i="10"/>
  <c r="C17" i="10" s="1"/>
  <c r="J35" i="10"/>
  <c r="N17" i="10"/>
  <c r="M17" i="10" s="1"/>
  <c r="I17" i="10"/>
  <c r="H17" i="10" s="1"/>
  <c r="N16" i="10"/>
  <c r="M16" i="10" s="1"/>
  <c r="I16" i="10"/>
  <c r="H16" i="10" s="1"/>
  <c r="D16" i="10"/>
  <c r="N15" i="10"/>
  <c r="M15" i="10" s="1"/>
  <c r="I15" i="10"/>
  <c r="H15" i="10" s="1"/>
  <c r="D15" i="10"/>
  <c r="N14" i="10"/>
  <c r="M14" i="10" s="1"/>
  <c r="I14" i="10"/>
  <c r="H14" i="10" s="1"/>
  <c r="D14" i="10"/>
  <c r="C14" i="10" s="1"/>
  <c r="N13" i="10"/>
  <c r="M13" i="10" s="1"/>
  <c r="I13" i="10"/>
  <c r="H13" i="10" s="1"/>
  <c r="D13" i="10"/>
  <c r="C13" i="10" s="1"/>
  <c r="N12" i="10"/>
  <c r="M12" i="10" s="1"/>
  <c r="I12" i="10"/>
  <c r="H12" i="10" s="1"/>
  <c r="D12" i="10"/>
  <c r="N11" i="10"/>
  <c r="M11" i="10" s="1"/>
  <c r="I11" i="10"/>
  <c r="H11" i="10" s="1"/>
  <c r="D11" i="10"/>
  <c r="C11" i="10" s="1"/>
  <c r="N10" i="10"/>
  <c r="M10" i="10" s="1"/>
  <c r="I10" i="10"/>
  <c r="H10" i="10" s="1"/>
  <c r="D10" i="10"/>
  <c r="N9" i="10"/>
  <c r="M9" i="10" s="1"/>
  <c r="I9" i="10"/>
  <c r="D9" i="10"/>
  <c r="C9" i="10" s="1"/>
  <c r="N8" i="10"/>
  <c r="M8" i="10" s="1"/>
  <c r="I8" i="10"/>
  <c r="D8" i="10"/>
  <c r="C8" i="10" s="1"/>
  <c r="N7" i="10"/>
  <c r="I7" i="10"/>
  <c r="H7" i="10" s="1"/>
  <c r="D7" i="10"/>
  <c r="C7" i="10" s="1"/>
  <c r="N6" i="10"/>
  <c r="M6" i="10" s="1"/>
  <c r="I6" i="10"/>
  <c r="H6" i="10" s="1"/>
  <c r="D6" i="10"/>
  <c r="C6" i="10" s="1"/>
  <c r="J35" i="9"/>
  <c r="I15" i="9"/>
  <c r="H15" i="9" s="1"/>
  <c r="D15" i="9"/>
  <c r="C15" i="9" s="1"/>
  <c r="N14" i="9"/>
  <c r="M14" i="9" s="1"/>
  <c r="I14" i="9"/>
  <c r="H14" i="9" s="1"/>
  <c r="D14" i="9"/>
  <c r="C14" i="9" s="1"/>
  <c r="N13" i="9"/>
  <c r="M13" i="9" s="1"/>
  <c r="I13" i="9"/>
  <c r="H13" i="9" s="1"/>
  <c r="D13" i="9"/>
  <c r="C13" i="9" s="1"/>
  <c r="N12" i="9"/>
  <c r="M12" i="9" s="1"/>
  <c r="I12" i="9"/>
  <c r="H12" i="9" s="1"/>
  <c r="D12" i="9"/>
  <c r="N11" i="9"/>
  <c r="M11" i="9" s="1"/>
  <c r="I11" i="9"/>
  <c r="H11" i="9" s="1"/>
  <c r="D11" i="9"/>
  <c r="C11" i="9" s="1"/>
  <c r="N10" i="9"/>
  <c r="M10" i="9" s="1"/>
  <c r="I10" i="9"/>
  <c r="H10" i="9" s="1"/>
  <c r="D10" i="9"/>
  <c r="C10" i="9" s="1"/>
  <c r="N9" i="9"/>
  <c r="M9" i="9" s="1"/>
  <c r="I9" i="9"/>
  <c r="H9" i="9" s="1"/>
  <c r="D9" i="9"/>
  <c r="C9" i="9" s="1"/>
  <c r="N8" i="9"/>
  <c r="M8" i="9" s="1"/>
  <c r="I8" i="9"/>
  <c r="H8" i="9" s="1"/>
  <c r="D8" i="9"/>
  <c r="C8" i="9" s="1"/>
  <c r="N7" i="9"/>
  <c r="M7" i="9" s="1"/>
  <c r="I7" i="9"/>
  <c r="H7" i="9" s="1"/>
  <c r="D7" i="9"/>
  <c r="C7" i="9" s="1"/>
  <c r="N6" i="9"/>
  <c r="M6" i="9" s="1"/>
  <c r="I6" i="9"/>
  <c r="H6" i="9" s="1"/>
  <c r="D6" i="9"/>
  <c r="C6" i="9" s="1"/>
  <c r="J35" i="8"/>
  <c r="N17" i="8"/>
  <c r="M17" i="8" s="1"/>
  <c r="I17" i="8"/>
  <c r="H17" i="8" s="1"/>
  <c r="D17" i="8"/>
  <c r="C17" i="8" s="1"/>
  <c r="N16" i="8"/>
  <c r="M16" i="8" s="1"/>
  <c r="I16" i="8"/>
  <c r="H16" i="8" s="1"/>
  <c r="D16" i="8"/>
  <c r="C16" i="8" s="1"/>
  <c r="N15" i="8"/>
  <c r="M15" i="8" s="1"/>
  <c r="I15" i="8"/>
  <c r="H15" i="8" s="1"/>
  <c r="D15" i="8"/>
  <c r="C15" i="8" s="1"/>
  <c r="N14" i="8"/>
  <c r="M14" i="8" s="1"/>
  <c r="I14" i="8"/>
  <c r="D14" i="8"/>
  <c r="C14" i="8" s="1"/>
  <c r="N13" i="8"/>
  <c r="M13" i="8" s="1"/>
  <c r="I13" i="8"/>
  <c r="H13" i="8" s="1"/>
  <c r="D13" i="8"/>
  <c r="N12" i="8"/>
  <c r="M12" i="8" s="1"/>
  <c r="I12" i="8"/>
  <c r="H12" i="8" s="1"/>
  <c r="D12" i="8"/>
  <c r="N11" i="8"/>
  <c r="M11" i="8" s="1"/>
  <c r="I11" i="8"/>
  <c r="H11" i="8" s="1"/>
  <c r="D11" i="8"/>
  <c r="C11" i="8" s="1"/>
  <c r="N10" i="8"/>
  <c r="M10" i="8" s="1"/>
  <c r="I10" i="8"/>
  <c r="H10" i="8" s="1"/>
  <c r="D10" i="8"/>
  <c r="C10" i="8" s="1"/>
  <c r="N9" i="8"/>
  <c r="M9" i="8" s="1"/>
  <c r="I9" i="8"/>
  <c r="H9" i="8" s="1"/>
  <c r="D9" i="8"/>
  <c r="C9" i="8" s="1"/>
  <c r="N8" i="8"/>
  <c r="M8" i="8" s="1"/>
  <c r="I8" i="8"/>
  <c r="H8" i="8" s="1"/>
  <c r="D8" i="8"/>
  <c r="C8" i="8" s="1"/>
  <c r="N7" i="8"/>
  <c r="M7" i="8" s="1"/>
  <c r="I7" i="8"/>
  <c r="H7" i="8" s="1"/>
  <c r="D7" i="8"/>
  <c r="C7" i="8" s="1"/>
  <c r="N6" i="8"/>
  <c r="M6" i="8" s="1"/>
  <c r="I6" i="8"/>
  <c r="H6" i="8" s="1"/>
  <c r="D6" i="8"/>
  <c r="N8" i="7"/>
  <c r="M8" i="7" s="1"/>
  <c r="N9" i="7"/>
  <c r="M9" i="7" s="1"/>
  <c r="N10" i="7"/>
  <c r="N11" i="7"/>
  <c r="M11" i="7" s="1"/>
  <c r="N12" i="7"/>
  <c r="M12" i="7" s="1"/>
  <c r="N13" i="7"/>
  <c r="M13" i="7" s="1"/>
  <c r="N14" i="7"/>
  <c r="M14" i="7" s="1"/>
  <c r="N15" i="7"/>
  <c r="M15" i="7" s="1"/>
  <c r="N16" i="7"/>
  <c r="M16" i="7" s="1"/>
  <c r="N17" i="7"/>
  <c r="M17" i="7" s="1"/>
  <c r="N7" i="7"/>
  <c r="M7" i="7" s="1"/>
  <c r="N6" i="7"/>
  <c r="M6" i="7" s="1"/>
  <c r="I8" i="7"/>
  <c r="H8" i="7" s="1"/>
  <c r="I9" i="7"/>
  <c r="H9" i="7" s="1"/>
  <c r="I10" i="7"/>
  <c r="H10" i="7" s="1"/>
  <c r="I11" i="7"/>
  <c r="H11" i="7" s="1"/>
  <c r="I12" i="7"/>
  <c r="H12" i="7" s="1"/>
  <c r="I13" i="7"/>
  <c r="H13" i="7" s="1"/>
  <c r="I14" i="7"/>
  <c r="H14" i="7" s="1"/>
  <c r="I15" i="7"/>
  <c r="H15" i="7" s="1"/>
  <c r="I16" i="7"/>
  <c r="H16" i="7" s="1"/>
  <c r="I17" i="7"/>
  <c r="H17" i="7" s="1"/>
  <c r="I7" i="7"/>
  <c r="H7" i="7" s="1"/>
  <c r="I6" i="7"/>
  <c r="H6" i="7" s="1"/>
  <c r="D8" i="7"/>
  <c r="C8" i="7" s="1"/>
  <c r="D9" i="7"/>
  <c r="D10" i="7"/>
  <c r="C10" i="7" s="1"/>
  <c r="D11" i="7"/>
  <c r="C11" i="7" s="1"/>
  <c r="D12" i="7"/>
  <c r="C12" i="7" s="1"/>
  <c r="D13" i="7"/>
  <c r="C13" i="7" s="1"/>
  <c r="D14" i="7"/>
  <c r="C14" i="7" s="1"/>
  <c r="D15" i="7"/>
  <c r="C15" i="7" s="1"/>
  <c r="C7" i="7"/>
  <c r="J35" i="7"/>
  <c r="M10" i="7"/>
  <c r="J37" i="12" l="1" a="1"/>
  <c r="J37" i="12" s="1"/>
  <c r="F37" i="12" a="1"/>
  <c r="F37" i="12" s="1"/>
  <c r="F37" i="11" a="1"/>
  <c r="F37" i="11" s="1"/>
  <c r="F37" i="7" a="1"/>
  <c r="F37" i="7" s="1"/>
  <c r="J37" i="9" a="1"/>
  <c r="J37" i="9" s="1"/>
  <c r="F37" i="9" a="1"/>
  <c r="F37" i="9" s="1"/>
  <c r="J37" i="8" a="1"/>
  <c r="J37" i="8" s="1"/>
  <c r="J37" i="7" a="1"/>
  <c r="J37" i="7" s="1"/>
  <c r="Q6" i="8"/>
  <c r="Q14" i="8"/>
  <c r="P8" i="10"/>
  <c r="P10" i="12"/>
  <c r="P8" i="12"/>
  <c r="Q8" i="12"/>
  <c r="P15" i="12"/>
  <c r="Q9" i="12"/>
  <c r="Q6" i="12"/>
  <c r="Q17" i="12"/>
  <c r="P7" i="12"/>
  <c r="Q14" i="12"/>
  <c r="Q16" i="12"/>
  <c r="Q10" i="12"/>
  <c r="C16" i="12"/>
  <c r="C17" i="12"/>
  <c r="P16" i="12"/>
  <c r="C14" i="12"/>
  <c r="Q7" i="12"/>
  <c r="Q15" i="12"/>
  <c r="C7" i="12"/>
  <c r="P9" i="12"/>
  <c r="C15" i="12"/>
  <c r="P17" i="12"/>
  <c r="P11" i="12"/>
  <c r="Q11" i="12"/>
  <c r="R11" i="12" s="1"/>
  <c r="P12" i="12"/>
  <c r="Q12" i="12"/>
  <c r="P13" i="12"/>
  <c r="P6" i="12"/>
  <c r="Q13" i="12"/>
  <c r="P14" i="12"/>
  <c r="P15" i="11"/>
  <c r="Q7" i="11"/>
  <c r="C9" i="11"/>
  <c r="Q8" i="11"/>
  <c r="P8" i="11"/>
  <c r="Q14" i="11"/>
  <c r="P7" i="11"/>
  <c r="P17" i="11"/>
  <c r="P16" i="11"/>
  <c r="Q6" i="11"/>
  <c r="Q10" i="11"/>
  <c r="Q17" i="11"/>
  <c r="P9" i="11"/>
  <c r="R9" i="11" s="1"/>
  <c r="C6" i="11"/>
  <c r="Q16" i="11"/>
  <c r="M10" i="11"/>
  <c r="J37" i="11" s="1" a="1"/>
  <c r="J37" i="11" s="1"/>
  <c r="C14" i="11"/>
  <c r="Q15" i="11"/>
  <c r="C15" i="11"/>
  <c r="P10" i="11"/>
  <c r="P11" i="11"/>
  <c r="Q11" i="11"/>
  <c r="Q12" i="11"/>
  <c r="P13" i="11"/>
  <c r="P12" i="11"/>
  <c r="P6" i="11"/>
  <c r="Q13" i="11"/>
  <c r="P14" i="11"/>
  <c r="H8" i="10"/>
  <c r="P17" i="10"/>
  <c r="Q17" i="10"/>
  <c r="Q8" i="10"/>
  <c r="P9" i="10"/>
  <c r="P16" i="10"/>
  <c r="Q7" i="10"/>
  <c r="P15" i="10"/>
  <c r="P7" i="10"/>
  <c r="P10" i="10"/>
  <c r="Q12" i="10"/>
  <c r="C10" i="10"/>
  <c r="C15" i="10"/>
  <c r="C12" i="10"/>
  <c r="Q13" i="10"/>
  <c r="Q16" i="10"/>
  <c r="Q15" i="10"/>
  <c r="Q9" i="10"/>
  <c r="C16" i="10"/>
  <c r="Q10" i="10"/>
  <c r="P11" i="10"/>
  <c r="Q11" i="10"/>
  <c r="P12" i="10"/>
  <c r="M7" i="10"/>
  <c r="J37" i="10" s="1" a="1"/>
  <c r="J37" i="10" s="1"/>
  <c r="H9" i="10"/>
  <c r="P13" i="10"/>
  <c r="P14" i="10"/>
  <c r="Q6" i="10"/>
  <c r="Q14" i="10"/>
  <c r="P6" i="10"/>
  <c r="P13" i="9"/>
  <c r="Q12" i="9"/>
  <c r="Q13" i="9"/>
  <c r="Q16" i="9"/>
  <c r="Q8" i="9"/>
  <c r="P16" i="9"/>
  <c r="Q14" i="9"/>
  <c r="P6" i="9"/>
  <c r="P15" i="9"/>
  <c r="Q6" i="9"/>
  <c r="C12" i="9"/>
  <c r="B37" i="9" s="1" a="1"/>
  <c r="Q15" i="9"/>
  <c r="P14" i="9"/>
  <c r="Q7" i="9"/>
  <c r="P10" i="9"/>
  <c r="P9" i="9"/>
  <c r="Q9" i="9"/>
  <c r="Q10" i="9"/>
  <c r="P11" i="9"/>
  <c r="P7" i="9"/>
  <c r="P8" i="9"/>
  <c r="Q11" i="9"/>
  <c r="P12" i="9"/>
  <c r="Q13" i="8"/>
  <c r="H14" i="8"/>
  <c r="F37" i="8" s="1" a="1"/>
  <c r="F37" i="8" s="1"/>
  <c r="P14" i="8"/>
  <c r="Q12" i="8"/>
  <c r="P17" i="8"/>
  <c r="Q16" i="8"/>
  <c r="C6" i="8"/>
  <c r="P8" i="8"/>
  <c r="P13" i="8"/>
  <c r="C13" i="8"/>
  <c r="P6" i="8"/>
  <c r="C12" i="8"/>
  <c r="P15" i="8"/>
  <c r="Q7" i="8"/>
  <c r="Q15" i="8"/>
  <c r="Q9" i="8"/>
  <c r="Q17" i="8"/>
  <c r="Q8" i="8"/>
  <c r="P10" i="8"/>
  <c r="Q10" i="8"/>
  <c r="P11" i="8"/>
  <c r="P16" i="8"/>
  <c r="P9" i="8"/>
  <c r="Q11" i="8"/>
  <c r="P12" i="8"/>
  <c r="P7" i="8"/>
  <c r="Q17" i="7"/>
  <c r="P17" i="7"/>
  <c r="Q9" i="7"/>
  <c r="C9" i="7"/>
  <c r="B37" i="7" s="1" a="1"/>
  <c r="Q11" i="7"/>
  <c r="P10" i="7"/>
  <c r="Q15" i="7"/>
  <c r="P13" i="7"/>
  <c r="Q7" i="7"/>
  <c r="P11" i="7"/>
  <c r="Q10" i="7"/>
  <c r="P15" i="7"/>
  <c r="P12" i="7"/>
  <c r="Q12" i="7"/>
  <c r="P6" i="7"/>
  <c r="Q13" i="7"/>
  <c r="Q6" i="7"/>
  <c r="P16" i="7"/>
  <c r="P14" i="7"/>
  <c r="P7" i="7"/>
  <c r="P8" i="7"/>
  <c r="Q8" i="7"/>
  <c r="Q16" i="7"/>
  <c r="Q14" i="7"/>
  <c r="P9" i="7"/>
  <c r="R7" i="12" l="1"/>
  <c r="B37" i="12" a="1"/>
  <c r="N38" i="12" s="1"/>
  <c r="C7" i="13" s="1"/>
  <c r="B37" i="11" a="1"/>
  <c r="N38" i="11" s="1"/>
  <c r="C6" i="13" s="1"/>
  <c r="F37" i="10" a="1"/>
  <c r="F37" i="10" s="1"/>
  <c r="B37" i="10" a="1"/>
  <c r="N38" i="9"/>
  <c r="C4" i="13" s="1"/>
  <c r="B37" i="9"/>
  <c r="N37" i="9" s="1"/>
  <c r="B4" i="13" s="1"/>
  <c r="B37" i="8" a="1"/>
  <c r="B37" i="7"/>
  <c r="N37" i="7" s="1"/>
  <c r="B2" i="13" s="1"/>
  <c r="N38" i="7"/>
  <c r="C2" i="13" s="1"/>
  <c r="R8" i="10"/>
  <c r="R17" i="10"/>
  <c r="R13" i="8"/>
  <c r="R6" i="8"/>
  <c r="R14" i="8"/>
  <c r="R7" i="11"/>
  <c r="R13" i="7"/>
  <c r="R6" i="12"/>
  <c r="R16" i="12"/>
  <c r="R10" i="12"/>
  <c r="R9" i="12"/>
  <c r="R8" i="12"/>
  <c r="R12" i="12"/>
  <c r="R15" i="12"/>
  <c r="R14" i="12"/>
  <c r="R17" i="12"/>
  <c r="R13" i="12"/>
  <c r="R8" i="11"/>
  <c r="R15" i="11"/>
  <c r="R13" i="11"/>
  <c r="R17" i="11"/>
  <c r="R16" i="11"/>
  <c r="R14" i="11"/>
  <c r="R11" i="11"/>
  <c r="R6" i="11"/>
  <c r="R10" i="11"/>
  <c r="R12" i="11"/>
  <c r="R11" i="10"/>
  <c r="R9" i="10"/>
  <c r="R15" i="10"/>
  <c r="R7" i="10"/>
  <c r="R10" i="10"/>
  <c r="R12" i="10"/>
  <c r="R16" i="10"/>
  <c r="R14" i="10"/>
  <c r="R13" i="10"/>
  <c r="R6" i="10"/>
  <c r="R8" i="9"/>
  <c r="R13" i="9"/>
  <c r="R12" i="9"/>
  <c r="R6" i="9"/>
  <c r="R14" i="9"/>
  <c r="R15" i="9"/>
  <c r="R9" i="9"/>
  <c r="R16" i="9"/>
  <c r="R11" i="9"/>
  <c r="R7" i="9"/>
  <c r="R10" i="9"/>
  <c r="R17" i="8"/>
  <c r="R16" i="8"/>
  <c r="R12" i="8"/>
  <c r="R10" i="8"/>
  <c r="R11" i="8"/>
  <c r="R9" i="8"/>
  <c r="R8" i="8"/>
  <c r="R15" i="8"/>
  <c r="R7" i="8"/>
  <c r="R9" i="7"/>
  <c r="R17" i="7"/>
  <c r="R10" i="7"/>
  <c r="R11" i="7"/>
  <c r="R8" i="7"/>
  <c r="R12" i="7"/>
  <c r="R15" i="7"/>
  <c r="R7" i="7"/>
  <c r="R16" i="7"/>
  <c r="R6" i="7"/>
  <c r="R14" i="7"/>
  <c r="B37" i="12" l="1"/>
  <c r="N37" i="12" s="1"/>
  <c r="B7" i="13" s="1"/>
  <c r="B37" i="11"/>
  <c r="N37" i="11" s="1"/>
  <c r="B6" i="13" s="1"/>
  <c r="N38" i="10"/>
  <c r="C5" i="13" s="1"/>
  <c r="B37" i="10"/>
  <c r="N37" i="10" s="1"/>
  <c r="B5" i="13" s="1"/>
  <c r="N38" i="8"/>
  <c r="C3" i="13" s="1"/>
  <c r="B37" i="8"/>
  <c r="N37" i="8" s="1"/>
  <c r="B3" i="13" s="1"/>
  <c r="R19" i="12"/>
  <c r="R19" i="11"/>
  <c r="H16" i="13" s="1"/>
  <c r="R19" i="10"/>
  <c r="H15" i="13" s="1"/>
  <c r="R19" i="9"/>
  <c r="H14" i="13" s="1"/>
  <c r="R19" i="8"/>
  <c r="H13" i="13" s="1"/>
  <c r="R19" i="7"/>
  <c r="H1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<sst xmlns="http://schemas.openxmlformats.org/spreadsheetml/2006/main" count="164" uniqueCount="39">
  <si>
    <t>a</t>
  </si>
  <si>
    <t>b</t>
  </si>
  <si>
    <t>R</t>
  </si>
  <si>
    <t>G</t>
  </si>
  <si>
    <t>B</t>
  </si>
  <si>
    <t>Y</t>
  </si>
  <si>
    <t>W</t>
  </si>
  <si>
    <t>Avg. % Dev.</t>
  </si>
  <si>
    <t>Temp</t>
  </si>
  <si>
    <t>°C</t>
  </si>
  <si>
    <t>Density</t>
  </si>
  <si>
    <t>g/mL</t>
  </si>
  <si>
    <t>Pump R1</t>
  </si>
  <si>
    <t>Pump R2</t>
  </si>
  <si>
    <t>Pump R3</t>
  </si>
  <si>
    <t>Time Run</t>
  </si>
  <si>
    <t>Total Mass</t>
  </si>
  <si>
    <t>Vol</t>
  </si>
  <si>
    <t>Mass</t>
  </si>
  <si>
    <t>Mean</t>
  </si>
  <si>
    <t>Std. Dev</t>
  </si>
  <si>
    <t>% Dev</t>
  </si>
  <si>
    <t>AVG</t>
  </si>
  <si>
    <t>Pump G1</t>
  </si>
  <si>
    <t>Pump G2</t>
  </si>
  <si>
    <t>Pump G3</t>
  </si>
  <si>
    <t>Pump B1</t>
  </si>
  <si>
    <t>Pump B2</t>
  </si>
  <si>
    <t>Pump B3</t>
  </si>
  <si>
    <t>Pump Y1</t>
  </si>
  <si>
    <t>Pump Y2</t>
  </si>
  <si>
    <t>Pump Y3</t>
  </si>
  <si>
    <t>Pump W1</t>
  </si>
  <si>
    <t>Pump W2</t>
  </si>
  <si>
    <t>Pump W3</t>
  </si>
  <si>
    <t>D</t>
  </si>
  <si>
    <t>Pump D1</t>
  </si>
  <si>
    <t>Pump D2</t>
  </si>
  <si>
    <t>Pump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</si>
</sst>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Fill="1" applyBorder="1"/>
    <xf numFmtId="0" fontId="2" fillId="0" borderId="3" xfId="0" applyFont="1" applyBorder="1"/>
    <xf numFmtId="9" fontId="0" fillId="0" borderId="5" xfId="1" applyFont="1" applyFill="1" applyBorder="1"/>
    <xf numFmtId="9" fontId="0" fillId="0" borderId="8" xfId="1" applyFont="1" applyFill="1" applyBorder="1"/>
    <xf numFmtId="0" fontId="2" fillId="0" borderId="9" xfId="0" applyFont="1" applyBorder="1"/>
    <xf numFmtId="9" fontId="0" fillId="0" borderId="10" xfId="0" applyNumberFormat="1" applyBorder="1"/>
    <xf numFmtId="0" fontId="0" fillId="0" borderId="3" xfId="0" applyBorder="1"/>
    <xf numFmtId="0" fontId="2" fillId="0" borderId="6" xfId="0" applyFont="1" applyBorder="1"/>
    <xf numFmtId="164" fontId="0" fillId="0" borderId="7" xfId="0" applyNumberFormat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/>
    <xf numFmtId="9" fontId="0" fillId="3" borderId="11" xfId="0" applyNumberFormat="1" applyFill="1" applyBorder="1"/>
    <xf numFmtId="9" fontId="0" fillId="3" borderId="12" xfId="0" applyNumberFormat="1" applyFill="1" applyBorder="1"/>
    <xf numFmtId="164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'R'!$C$6:$C$18</c:f>
              <c:numCache>
                <c:formatCode>General</c:formatCode>
                <c:ptCount val="13"/>
                <c:pt idx="0">
                  <c:v>0.2605837075048108</c:v>
                </c:pt>
                <c:pt idx="1">
                  <c:v>0.50713598460551634</c:v>
                </c:pt>
                <c:pt idx="2">
                  <c:v>0.98821359846055168</c:v>
                </c:pt>
                <c:pt idx="3">
                  <c:v>2.00148332264272</c:v>
                </c:pt>
                <c:pt idx="4">
                  <c:v>2.489576651699807</c:v>
                </c:pt>
                <c:pt idx="5">
                  <c:v>3.9959509300833878</c:v>
                </c:pt>
                <c:pt idx="6">
                  <c:v>4.9099983964079534</c:v>
                </c:pt>
                <c:pt idx="7">
                  <c:v>6.1437620269403457</c:v>
                </c:pt>
                <c:pt idx="8">
                  <c:v>7.4065907633098149</c:v>
                </c:pt>
                <c:pt idx="9">
                  <c:v>12.224382617062219</c:v>
                </c:pt>
                <c:pt idx="10">
                  <c:v>17.119347338037208</c:v>
                </c:pt>
                <c:pt idx="11">
                  <c:v>19.463598460551637</c:v>
                </c:pt>
              </c:numCache>
            </c:numRef>
          </c:xVal>
          <c:yVal>
            <c:numRef>
              <c:f>'R'!$A$6:$A$18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D-1647-9DEE-DA87FE2E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'R'!$H$6:$H$18</c:f>
              <c:numCache>
                <c:formatCode>General</c:formatCode>
                <c:ptCount val="13"/>
                <c:pt idx="0">
                  <c:v>0.2605837075048108</c:v>
                </c:pt>
                <c:pt idx="1">
                  <c:v>0.50713598460551634</c:v>
                </c:pt>
                <c:pt idx="2">
                  <c:v>0.98821359846055168</c:v>
                </c:pt>
                <c:pt idx="3">
                  <c:v>2.00148332264272</c:v>
                </c:pt>
                <c:pt idx="4">
                  <c:v>2.489576651699807</c:v>
                </c:pt>
                <c:pt idx="5">
                  <c:v>3.9959509300833878</c:v>
                </c:pt>
                <c:pt idx="6">
                  <c:v>4.9099983964079534</c:v>
                </c:pt>
                <c:pt idx="7">
                  <c:v>6.1437620269403457</c:v>
                </c:pt>
                <c:pt idx="8">
                  <c:v>7.4065907633098149</c:v>
                </c:pt>
                <c:pt idx="9">
                  <c:v>12.224382617062219</c:v>
                </c:pt>
                <c:pt idx="10">
                  <c:v>17.119347338037208</c:v>
                </c:pt>
                <c:pt idx="11">
                  <c:v>19.463598460551637</c:v>
                </c:pt>
              </c:numCache>
            </c:numRef>
          </c:xVal>
          <c:yVal>
            <c:numRef>
              <c:f>'R'!$F$6:$F$18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7-7C4D-B863-8BB4A60EE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'R'!$M$6:$M$18</c:f>
              <c:numCache>
                <c:formatCode>General</c:formatCode>
                <c:ptCount val="13"/>
                <c:pt idx="0">
                  <c:v>0.2605837075048108</c:v>
                </c:pt>
                <c:pt idx="1">
                  <c:v>0.50713598460551634</c:v>
                </c:pt>
                <c:pt idx="2">
                  <c:v>0.98821359846055168</c:v>
                </c:pt>
                <c:pt idx="3">
                  <c:v>2.00148332264272</c:v>
                </c:pt>
                <c:pt idx="4">
                  <c:v>2.489576651699807</c:v>
                </c:pt>
                <c:pt idx="5">
                  <c:v>3.9959509300833878</c:v>
                </c:pt>
                <c:pt idx="6">
                  <c:v>4.9099983964079534</c:v>
                </c:pt>
                <c:pt idx="7">
                  <c:v>6.1437620269403457</c:v>
                </c:pt>
                <c:pt idx="8">
                  <c:v>7.4065907633098149</c:v>
                </c:pt>
                <c:pt idx="9">
                  <c:v>12.224382617062219</c:v>
                </c:pt>
                <c:pt idx="10">
                  <c:v>17.119347338037208</c:v>
                </c:pt>
                <c:pt idx="11">
                  <c:v>19.463598460551637</c:v>
                </c:pt>
              </c:numCache>
            </c:numRef>
          </c:xVal>
          <c:yVal>
            <c:numRef>
              <c:f>'R'!$K$6:$K$18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6-DD46-85BA-AA1A86AA2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G!$C$6:$C$18</c:f>
              <c:numCache>
                <c:formatCode>General</c:formatCode>
                <c:ptCount val="13"/>
                <c:pt idx="0">
                  <c:v>0.21247594611930726</c:v>
                </c:pt>
                <c:pt idx="1">
                  <c:v>0.51314945477870433</c:v>
                </c:pt>
                <c:pt idx="2">
                  <c:v>1.0393280949326491</c:v>
                </c:pt>
                <c:pt idx="3">
                  <c:v>1.960391276459269</c:v>
                </c:pt>
                <c:pt idx="4">
                  <c:v>2.5577293136626045</c:v>
                </c:pt>
                <c:pt idx="5">
                  <c:v>3.9077533675432963</c:v>
                </c:pt>
                <c:pt idx="6">
                  <c:v>4.9230275817831952</c:v>
                </c:pt>
                <c:pt idx="7">
                  <c:v>6.0826250801796036</c:v>
                </c:pt>
                <c:pt idx="8">
                  <c:v>7.2582584990378418</c:v>
                </c:pt>
                <c:pt idx="9">
                  <c:v>11.999879730596536</c:v>
                </c:pt>
                <c:pt idx="10">
                  <c:v>16.606197883258503</c:v>
                </c:pt>
                <c:pt idx="11">
                  <c:v>18.907352469531755</c:v>
                </c:pt>
              </c:numCache>
            </c:numRef>
          </c:xVal>
          <c:yVal>
            <c:numRef>
              <c:f>G!$A$6:$A$18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5-3945-B149-18772C92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G!$H$6:$H$18</c:f>
              <c:numCache>
                <c:formatCode>General</c:formatCode>
                <c:ptCount val="13"/>
                <c:pt idx="0">
                  <c:v>0.21247594611930726</c:v>
                </c:pt>
                <c:pt idx="1">
                  <c:v>0.51314945477870433</c:v>
                </c:pt>
                <c:pt idx="2">
                  <c:v>1.0393280949326491</c:v>
                </c:pt>
                <c:pt idx="3">
                  <c:v>1.960391276459269</c:v>
                </c:pt>
                <c:pt idx="4">
                  <c:v>2.5577293136626045</c:v>
                </c:pt>
                <c:pt idx="5">
                  <c:v>3.9077533675432963</c:v>
                </c:pt>
                <c:pt idx="6">
                  <c:v>4.9230275817831952</c:v>
                </c:pt>
                <c:pt idx="7">
                  <c:v>6.0826250801796036</c:v>
                </c:pt>
                <c:pt idx="8">
                  <c:v>7.2582584990378418</c:v>
                </c:pt>
                <c:pt idx="9">
                  <c:v>11.999879730596536</c:v>
                </c:pt>
                <c:pt idx="10">
                  <c:v>16.606197883258503</c:v>
                </c:pt>
                <c:pt idx="11">
                  <c:v>18.907352469531755</c:v>
                </c:pt>
              </c:numCache>
            </c:numRef>
          </c:xVal>
          <c:yVal>
            <c:numRef>
              <c:f>G!$F$6:$F$18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3-0E45-ACDC-9FA1F2A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G!$M$6:$M$18</c:f>
              <c:numCache>
                <c:formatCode>General</c:formatCode>
                <c:ptCount val="13"/>
                <c:pt idx="0">
                  <c:v>0.21247594611930726</c:v>
                </c:pt>
                <c:pt idx="1">
                  <c:v>0.51314945477870433</c:v>
                </c:pt>
                <c:pt idx="2">
                  <c:v>1.0393280949326491</c:v>
                </c:pt>
                <c:pt idx="3">
                  <c:v>1.960391276459269</c:v>
                </c:pt>
                <c:pt idx="4">
                  <c:v>2.5577293136626045</c:v>
                </c:pt>
                <c:pt idx="5">
                  <c:v>3.9077533675432963</c:v>
                </c:pt>
                <c:pt idx="6">
                  <c:v>4.9230275817831952</c:v>
                </c:pt>
                <c:pt idx="7">
                  <c:v>6.0826250801796036</c:v>
                </c:pt>
                <c:pt idx="8">
                  <c:v>7.2582584990378418</c:v>
                </c:pt>
                <c:pt idx="9">
                  <c:v>11.999879730596536</c:v>
                </c:pt>
                <c:pt idx="10">
                  <c:v>16.606197883258503</c:v>
                </c:pt>
                <c:pt idx="11">
                  <c:v>18.907352469531755</c:v>
                </c:pt>
              </c:numCache>
            </c:numRef>
          </c:xVal>
          <c:yVal>
            <c:numRef>
              <c:f>G!$K$6:$K$18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0-FE4A-818D-D4ED0A33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B!$C$6:$C$18</c:f>
              <c:numCache>
                <c:formatCode>General</c:formatCode>
                <c:ptCount val="13"/>
                <c:pt idx="0">
                  <c:v>0.12628287363694676</c:v>
                </c:pt>
                <c:pt idx="1">
                  <c:v>0.38185535599743425</c:v>
                </c:pt>
                <c:pt idx="2">
                  <c:v>0.81783194355355993</c:v>
                </c:pt>
                <c:pt idx="3">
                  <c:v>1.6025898011545865</c:v>
                </c:pt>
                <c:pt idx="4">
                  <c:v>2.0976988454137264</c:v>
                </c:pt>
                <c:pt idx="5">
                  <c:v>3.3865859525336761</c:v>
                </c:pt>
                <c:pt idx="6">
                  <c:v>4.0751282873636958</c:v>
                </c:pt>
                <c:pt idx="7">
                  <c:v>5.1826090442591397</c:v>
                </c:pt>
                <c:pt idx="8">
                  <c:v>6.1587957023733155</c:v>
                </c:pt>
                <c:pt idx="9">
                  <c:v>10.220894804361768</c:v>
                </c:pt>
                <c:pt idx="10">
                  <c:v>14.178760423348306</c:v>
                </c:pt>
                <c:pt idx="11">
                  <c:v>16.204297626683772</c:v>
                </c:pt>
              </c:numCache>
            </c:numRef>
          </c:xVal>
          <c:yVal>
            <c:numRef>
              <c:f>B!$A$6:$A$18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6-4449-A4BB-42FC256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B!$H$6:$H$18</c:f>
              <c:numCache>
                <c:formatCode>General</c:formatCode>
                <c:ptCount val="13"/>
                <c:pt idx="0">
                  <c:v>0.12628287363694676</c:v>
                </c:pt>
                <c:pt idx="1">
                  <c:v>0.38185535599743425</c:v>
                </c:pt>
                <c:pt idx="2">
                  <c:v>0.81783194355355993</c:v>
                </c:pt>
                <c:pt idx="3">
                  <c:v>1.6025898011545865</c:v>
                </c:pt>
                <c:pt idx="4">
                  <c:v>2.0976988454137264</c:v>
                </c:pt>
                <c:pt idx="5">
                  <c:v>3.3865859525336761</c:v>
                </c:pt>
                <c:pt idx="6">
                  <c:v>4.0751282873636958</c:v>
                </c:pt>
                <c:pt idx="7">
                  <c:v>5.1826090442591397</c:v>
                </c:pt>
                <c:pt idx="8">
                  <c:v>6.1587957023733155</c:v>
                </c:pt>
                <c:pt idx="9">
                  <c:v>10.220894804361768</c:v>
                </c:pt>
                <c:pt idx="10">
                  <c:v>14.178760423348306</c:v>
                </c:pt>
                <c:pt idx="11">
                  <c:v>16.204297626683772</c:v>
                </c:pt>
              </c:numCache>
            </c:numRef>
          </c:xVal>
          <c:yVal>
            <c:numRef>
              <c:f>B!$F$6:$F$18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8-E54D-A6AD-305587EF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B!$M$6:$M$18</c:f>
              <c:numCache>
                <c:formatCode>General</c:formatCode>
                <c:ptCount val="13"/>
                <c:pt idx="0">
                  <c:v>0.12628287363694676</c:v>
                </c:pt>
                <c:pt idx="1">
                  <c:v>0.38185535599743425</c:v>
                </c:pt>
                <c:pt idx="2">
                  <c:v>0.81783194355355993</c:v>
                </c:pt>
                <c:pt idx="3">
                  <c:v>1.6025898011545865</c:v>
                </c:pt>
                <c:pt idx="4">
                  <c:v>2.0976988454137264</c:v>
                </c:pt>
                <c:pt idx="5">
                  <c:v>3.3865859525336761</c:v>
                </c:pt>
                <c:pt idx="6">
                  <c:v>4.0751282873636958</c:v>
                </c:pt>
                <c:pt idx="7">
                  <c:v>5.1826090442591397</c:v>
                </c:pt>
                <c:pt idx="8">
                  <c:v>6.1587957023733155</c:v>
                </c:pt>
                <c:pt idx="9">
                  <c:v>10.220894804361768</c:v>
                </c:pt>
                <c:pt idx="10">
                  <c:v>14.178760423348306</c:v>
                </c:pt>
                <c:pt idx="11">
                  <c:v>16.204297626683772</c:v>
                </c:pt>
              </c:numCache>
            </c:numRef>
          </c:xVal>
          <c:yVal>
            <c:numRef>
              <c:f>B!$K$6:$K$18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0-2C43-AAFF-F6D3FE14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Y!$C$6:$C$18</c:f>
              <c:numCache>
                <c:formatCode>General</c:formatCode>
                <c:ptCount val="13"/>
                <c:pt idx="0">
                  <c:v>0.14933450930083386</c:v>
                </c:pt>
                <c:pt idx="1">
                  <c:v>0.4900978191148172</c:v>
                </c:pt>
                <c:pt idx="2">
                  <c:v>0.84789929441949963</c:v>
                </c:pt>
                <c:pt idx="3">
                  <c:v>1.8040410519563821</c:v>
                </c:pt>
                <c:pt idx="4">
                  <c:v>2.2069435535599742</c:v>
                </c:pt>
                <c:pt idx="5">
                  <c:v>3.4527341244387424</c:v>
                </c:pt>
                <c:pt idx="6">
                  <c:v>4.4128848620910848</c:v>
                </c:pt>
                <c:pt idx="7">
                  <c:v>5.4151298909557397</c:v>
                </c:pt>
                <c:pt idx="8">
                  <c:v>6.4674871712636337</c:v>
                </c:pt>
                <c:pt idx="9">
                  <c:v>10.676916292495191</c:v>
                </c:pt>
                <c:pt idx="10">
                  <c:v>14.939464400256574</c:v>
                </c:pt>
                <c:pt idx="11">
                  <c:v>17.111329377806285</c:v>
                </c:pt>
              </c:numCache>
            </c:numRef>
          </c:xVal>
          <c:yVal>
            <c:numRef>
              <c:f>Y!$A$6:$A$18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1-C94C-A7AB-9F8CB40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Y!$H$6:$H$18</c:f>
              <c:numCache>
                <c:formatCode>General</c:formatCode>
                <c:ptCount val="13"/>
                <c:pt idx="0">
                  <c:v>0.14933450930083386</c:v>
                </c:pt>
                <c:pt idx="1">
                  <c:v>0.4900978191148172</c:v>
                </c:pt>
                <c:pt idx="2">
                  <c:v>0.84789929441949963</c:v>
                </c:pt>
                <c:pt idx="3">
                  <c:v>1.8040410519563821</c:v>
                </c:pt>
                <c:pt idx="4">
                  <c:v>2.2069435535599742</c:v>
                </c:pt>
                <c:pt idx="5">
                  <c:v>3.4527341244387424</c:v>
                </c:pt>
                <c:pt idx="6">
                  <c:v>4.4128848620910848</c:v>
                </c:pt>
                <c:pt idx="7">
                  <c:v>5.4151298909557397</c:v>
                </c:pt>
                <c:pt idx="8">
                  <c:v>6.4674871712636337</c:v>
                </c:pt>
                <c:pt idx="9">
                  <c:v>10.676916292495191</c:v>
                </c:pt>
                <c:pt idx="10">
                  <c:v>14.939464400256574</c:v>
                </c:pt>
                <c:pt idx="11">
                  <c:v>17.111329377806285</c:v>
                </c:pt>
              </c:numCache>
            </c:numRef>
          </c:xVal>
          <c:yVal>
            <c:numRef>
              <c:f>Y!$F$6:$F$18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0-9949-A6D5-A8C30443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Y!$M$6:$M$18</c:f>
              <c:numCache>
                <c:formatCode>General</c:formatCode>
                <c:ptCount val="13"/>
                <c:pt idx="0">
                  <c:v>0.14933450930083386</c:v>
                </c:pt>
                <c:pt idx="1">
                  <c:v>0.4900978191148172</c:v>
                </c:pt>
                <c:pt idx="2">
                  <c:v>0.84789929441949963</c:v>
                </c:pt>
                <c:pt idx="3">
                  <c:v>1.8040410519563821</c:v>
                </c:pt>
                <c:pt idx="4">
                  <c:v>2.2069435535599742</c:v>
                </c:pt>
                <c:pt idx="5">
                  <c:v>3.4527341244387424</c:v>
                </c:pt>
                <c:pt idx="6">
                  <c:v>4.4128848620910848</c:v>
                </c:pt>
                <c:pt idx="7">
                  <c:v>5.4151298909557397</c:v>
                </c:pt>
                <c:pt idx="8">
                  <c:v>6.4674871712636337</c:v>
                </c:pt>
                <c:pt idx="9">
                  <c:v>10.676916292495191</c:v>
                </c:pt>
                <c:pt idx="10">
                  <c:v>14.939464400256574</c:v>
                </c:pt>
                <c:pt idx="11">
                  <c:v>17.111329377806285</c:v>
                </c:pt>
              </c:numCache>
            </c:numRef>
          </c:xVal>
          <c:yVal>
            <c:numRef>
              <c:f>Y!$K$6:$K$18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E-D74C-896A-F719EB1B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W!$C$6:$C$18</c:f>
              <c:numCache>
                <c:formatCode>General</c:formatCode>
                <c:ptCount val="13"/>
                <c:pt idx="0">
                  <c:v>0.22650737652341246</c:v>
                </c:pt>
                <c:pt idx="1">
                  <c:v>0.43296985246953179</c:v>
                </c:pt>
                <c:pt idx="2">
                  <c:v>0.91404746632456713</c:v>
                </c:pt>
                <c:pt idx="3">
                  <c:v>1.7870028864656833</c:v>
                </c:pt>
                <c:pt idx="4">
                  <c:v>2.2791051956382291</c:v>
                </c:pt>
                <c:pt idx="5">
                  <c:v>3.7012908915971781</c:v>
                </c:pt>
                <c:pt idx="6">
                  <c:v>4.536161000641437</c:v>
                </c:pt>
                <c:pt idx="7">
                  <c:v>5.6907472738935221</c:v>
                </c:pt>
                <c:pt idx="8">
                  <c:v>6.7721696600384842</c:v>
                </c:pt>
                <c:pt idx="9">
                  <c:v>11.292294740218091</c:v>
                </c:pt>
                <c:pt idx="10">
                  <c:v>15.682127966645284</c:v>
                </c:pt>
                <c:pt idx="11">
                  <c:v>17.84096375881975</c:v>
                </c:pt>
              </c:numCache>
            </c:numRef>
          </c:xVal>
          <c:yVal>
            <c:numRef>
              <c:f>W!$A$6:$A$18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7-B542-AB61-3C677685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W!$H$6:$H$18</c:f>
              <c:numCache>
                <c:formatCode>General</c:formatCode>
                <c:ptCount val="13"/>
                <c:pt idx="0">
                  <c:v>0.22650737652341246</c:v>
                </c:pt>
                <c:pt idx="1">
                  <c:v>0.43296985246953179</c:v>
                </c:pt>
                <c:pt idx="2">
                  <c:v>0.91404746632456713</c:v>
                </c:pt>
                <c:pt idx="3">
                  <c:v>1.7870028864656833</c:v>
                </c:pt>
                <c:pt idx="4">
                  <c:v>2.2791051956382291</c:v>
                </c:pt>
                <c:pt idx="5">
                  <c:v>3.7012908915971781</c:v>
                </c:pt>
                <c:pt idx="6">
                  <c:v>4.536161000641437</c:v>
                </c:pt>
                <c:pt idx="7">
                  <c:v>5.6907472738935221</c:v>
                </c:pt>
                <c:pt idx="8">
                  <c:v>6.7721696600384842</c:v>
                </c:pt>
                <c:pt idx="9">
                  <c:v>11.292294740218091</c:v>
                </c:pt>
                <c:pt idx="10">
                  <c:v>15.682127966645284</c:v>
                </c:pt>
                <c:pt idx="11">
                  <c:v>17.84096375881975</c:v>
                </c:pt>
              </c:numCache>
            </c:numRef>
          </c:xVal>
          <c:yVal>
            <c:numRef>
              <c:f>W!$F$6:$F$18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4-7B46-AD7C-C32FF4E8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W!$M$6:$M$18</c:f>
              <c:numCache>
                <c:formatCode>General</c:formatCode>
                <c:ptCount val="13"/>
                <c:pt idx="0">
                  <c:v>0.22650737652341246</c:v>
                </c:pt>
                <c:pt idx="1">
                  <c:v>0.43296985246953179</c:v>
                </c:pt>
                <c:pt idx="2">
                  <c:v>0.91404746632456713</c:v>
                </c:pt>
                <c:pt idx="3">
                  <c:v>1.7870028864656833</c:v>
                </c:pt>
                <c:pt idx="4">
                  <c:v>2.2791051956382291</c:v>
                </c:pt>
                <c:pt idx="5">
                  <c:v>3.7012908915971781</c:v>
                </c:pt>
                <c:pt idx="6">
                  <c:v>4.536161000641437</c:v>
                </c:pt>
                <c:pt idx="7">
                  <c:v>5.6907472738935221</c:v>
                </c:pt>
                <c:pt idx="8">
                  <c:v>6.7721696600384842</c:v>
                </c:pt>
                <c:pt idx="9">
                  <c:v>11.292294740218091</c:v>
                </c:pt>
                <c:pt idx="10">
                  <c:v>15.682127966645284</c:v>
                </c:pt>
                <c:pt idx="11">
                  <c:v>17.84096375881975</c:v>
                </c:pt>
              </c:numCache>
            </c:numRef>
          </c:xVal>
          <c:yVal>
            <c:numRef>
              <c:f>W!$K$6:$K$18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0040-9738-2E56261E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D!$C$6:$C$18</c:f>
              <c:numCache>
                <c:formatCode>General</c:formatCode>
                <c:ptCount val="13"/>
                <c:pt idx="0">
                  <c:v>0.18641757536882617</c:v>
                </c:pt>
                <c:pt idx="1">
                  <c:v>0.40791372674791532</c:v>
                </c:pt>
                <c:pt idx="2">
                  <c:v>0.8889913406029506</c:v>
                </c:pt>
                <c:pt idx="3">
                  <c:v>1.8611690186016681</c:v>
                </c:pt>
                <c:pt idx="4">
                  <c:v>2.3713117382937781</c:v>
                </c:pt>
                <c:pt idx="5">
                  <c:v>3.6872594611930718</c:v>
                </c:pt>
                <c:pt idx="6">
                  <c:v>4.7095493906350221</c:v>
                </c:pt>
                <c:pt idx="7">
                  <c:v>5.8390795381654916</c:v>
                </c:pt>
                <c:pt idx="8">
                  <c:v>6.9946680564464394</c:v>
                </c:pt>
                <c:pt idx="9">
                  <c:v>11.778383579217445</c:v>
                </c:pt>
                <c:pt idx="10">
                  <c:v>16.511986850545224</c:v>
                </c:pt>
                <c:pt idx="11">
                  <c:v>18.968489416292499</c:v>
                </c:pt>
              </c:numCache>
            </c:numRef>
          </c:xVal>
          <c:yVal>
            <c:numRef>
              <c:f>D!$A$6:$A$18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5F4E-8DB8-89AA321E0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D!$H$6:$H$18</c:f>
              <c:numCache>
                <c:formatCode>General</c:formatCode>
                <c:ptCount val="13"/>
                <c:pt idx="0">
                  <c:v>0.18641757536882617</c:v>
                </c:pt>
                <c:pt idx="1">
                  <c:v>0.40791372674791532</c:v>
                </c:pt>
                <c:pt idx="2">
                  <c:v>0.8889913406029506</c:v>
                </c:pt>
                <c:pt idx="3">
                  <c:v>1.8611690186016681</c:v>
                </c:pt>
                <c:pt idx="4">
                  <c:v>2.3713117382937781</c:v>
                </c:pt>
                <c:pt idx="5">
                  <c:v>3.6872594611930718</c:v>
                </c:pt>
                <c:pt idx="6">
                  <c:v>4.7095493906350221</c:v>
                </c:pt>
                <c:pt idx="7">
                  <c:v>5.8390795381654916</c:v>
                </c:pt>
                <c:pt idx="8">
                  <c:v>6.9946680564464394</c:v>
                </c:pt>
                <c:pt idx="9">
                  <c:v>11.778383579217445</c:v>
                </c:pt>
                <c:pt idx="10">
                  <c:v>16.511986850545224</c:v>
                </c:pt>
                <c:pt idx="11">
                  <c:v>18.968489416292499</c:v>
                </c:pt>
              </c:numCache>
            </c:numRef>
          </c:xVal>
          <c:yVal>
            <c:numRef>
              <c:f>D!$F$6:$F$18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F342-8CAD-A9C800B0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D!$M$6:$M$18</c:f>
              <c:numCache>
                <c:formatCode>General</c:formatCode>
                <c:ptCount val="13"/>
                <c:pt idx="0">
                  <c:v>0.18641757536882617</c:v>
                </c:pt>
                <c:pt idx="1">
                  <c:v>0.40791372674791532</c:v>
                </c:pt>
                <c:pt idx="2">
                  <c:v>0.8889913406029506</c:v>
                </c:pt>
                <c:pt idx="3">
                  <c:v>1.8611690186016681</c:v>
                </c:pt>
                <c:pt idx="4">
                  <c:v>2.3713117382937781</c:v>
                </c:pt>
                <c:pt idx="5">
                  <c:v>3.6872594611930718</c:v>
                </c:pt>
                <c:pt idx="6">
                  <c:v>4.7095493906350221</c:v>
                </c:pt>
                <c:pt idx="7">
                  <c:v>5.8390795381654916</c:v>
                </c:pt>
                <c:pt idx="8">
                  <c:v>6.9946680564464394</c:v>
                </c:pt>
                <c:pt idx="9">
                  <c:v>11.778383579217445</c:v>
                </c:pt>
                <c:pt idx="10">
                  <c:v>16.511986850545224</c:v>
                </c:pt>
                <c:pt idx="11">
                  <c:v>18.968489416292499</c:v>
                </c:pt>
              </c:numCache>
            </c:numRef>
          </c:xVal>
          <c:yVal>
            <c:numRef>
              <c:f>D!$K$6:$K$18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2-FF47-9E7F-80418009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186577-F0BC-5343-88CC-73E8C6EA787C}"/>
            </a:ext>
            <a:ext uri="{147F2762-F138-4A5C-976F-8EAC2B608ADB}">
              <a16:predDERef xmlns:a16="http://schemas.microsoft.com/office/drawing/2014/main" pre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0C5577-ED61-1443-BC8E-02F4CAC9B9E4}"/>
            </a:ext>
            <a:ext uri="{147F2762-F138-4A5C-976F-8EAC2B608ADB}">
              <a16:predDERef xmlns:a16="http://schemas.microsoft.com/office/drawing/2014/main" pred="{26186577-F0BC-5343-88CC-73E8C6EA7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98DF-7271-B44F-B209-BA23751A9D81}"/>
            </a:ext>
            <a:ext uri="{147F2762-F138-4A5C-976F-8EAC2B608ADB}">
              <a16:predDERef xmlns:a16="http://schemas.microsoft.com/office/drawing/2014/main" pre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3C049-2E23-0046-AEE0-0444BEFF7398}"/>
            </a:ext>
            <a:ext uri="{147F2762-F138-4A5C-976F-8EAC2B608ADB}">
              <a16:predDERef xmlns:a16="http://schemas.microsoft.com/office/drawing/2014/main" pred="{743F98DF-7271-B44F-B209-BA23751A9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EBFB-FDCE-634C-A28E-B3D1942E9126}"/>
            </a:ext>
            <a:ext uri="{147F2762-F138-4A5C-976F-8EAC2B608ADB}">
              <a16:predDERef xmlns:a16="http://schemas.microsoft.com/office/drawing/2014/main" pre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18DC-70F3-AF49-A430-B561020D011B}"/>
            </a:ext>
            <a:ext uri="{147F2762-F138-4A5C-976F-8EAC2B608ADB}">
              <a16:predDERef xmlns:a16="http://schemas.microsoft.com/office/drawing/2014/main" pred="{8BE6EBFB-FDCE-634C-A28E-B3D1942E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2D265-6157-1B4B-9AE3-0B6F790E29AB}"/>
            </a:ext>
            <a:ext uri="{147F2762-F138-4A5C-976F-8EAC2B608ADB}">
              <a16:predDERef xmlns:a16="http://schemas.microsoft.com/office/drawing/2014/main" pre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2E1C0-7D3D-1440-A305-144167AF1045}"/>
            </a:ext>
            <a:ext uri="{147F2762-F138-4A5C-976F-8EAC2B608ADB}">
              <a16:predDERef xmlns:a16="http://schemas.microsoft.com/office/drawing/2014/main" pred="{5A12D265-6157-1B4B-9AE3-0B6F790E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DA278-D40B-2F45-B237-DA6DA327161D}"/>
            </a:ext>
            <a:ext uri="{147F2762-F138-4A5C-976F-8EAC2B608ADB}">
              <a16:predDERef xmlns:a16="http://schemas.microsoft.com/office/drawing/2014/main" pre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18128-1845-B84A-80FD-74CFFA1AD56F}"/>
            </a:ext>
            <a:ext uri="{147F2762-F138-4A5C-976F-8EAC2B608ADB}">
              <a16:predDERef xmlns:a16="http://schemas.microsoft.com/office/drawing/2014/main" pred="{B34DA278-D40B-2F45-B237-DA6DA32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C9012-545C-C342-9B26-D0FEFB795025}"/>
            </a:ext>
            <a:ext uri="{147F2762-F138-4A5C-976F-8EAC2B608ADB}">
              <a16:predDERef xmlns:a16="http://schemas.microsoft.com/office/drawing/2014/main" pre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5316E6-6A7A-434E-8D58-A1CC510CC7E7}"/>
            </a:ext>
            <a:ext uri="{147F2762-F138-4A5C-976F-8EAC2B608ADB}">
              <a16:predDERef xmlns:a16="http://schemas.microsoft.com/office/drawing/2014/main" pred="{339C9012-545C-C342-9B26-D0FEFB795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5D1-F90F-614F-B2D7-9C51A0E843C8}">
  <dimension ref="A1:I17"/>
  <sheetViews>
    <sheetView tabSelected="1" zoomScale="125" workbookViewId="0">
      <selection activeCell="C21" sqref="C21"/>
    </sheetView>
  </sheetViews>
  <sheetFormatPr baseColWidth="10" defaultColWidth="11" defaultRowHeight="16" x14ac:dyDescent="0.2"/>
  <sheetData>
    <row r="1" spans="1:9" x14ac:dyDescent="0.2">
      <c r="B1" s="1" t="s">
        <v>0</v>
      </c>
      <c r="C1" s="1" t="s">
        <v>1</v>
      </c>
    </row>
    <row r="2" spans="1:9" x14ac:dyDescent="0.2">
      <c r="A2" s="1" t="s">
        <v>2</v>
      </c>
      <c r="B2">
        <f>'R'!$N$37</f>
        <v>0.41078742043956978</v>
      </c>
      <c r="C2">
        <f>'R'!$N$38</f>
        <v>-2.0032433863104604E-2</v>
      </c>
    </row>
    <row r="3" spans="1:9" x14ac:dyDescent="0.2">
      <c r="A3" s="1" t="s">
        <v>3</v>
      </c>
      <c r="B3">
        <f>G!$N$37</f>
        <v>0.42351985390042418</v>
      </c>
      <c r="C3">
        <f>G!$N$38</f>
        <v>-4.7835642334191686E-2</v>
      </c>
    </row>
    <row r="4" spans="1:9" x14ac:dyDescent="0.2">
      <c r="A4" s="1" t="s">
        <v>4</v>
      </c>
      <c r="B4">
        <f>B!$N$37</f>
        <v>0.49295115692836622</v>
      </c>
      <c r="C4">
        <f>B!$N$38</f>
        <v>-1.3540407827511647E-2</v>
      </c>
    </row>
    <row r="5" spans="1:9" x14ac:dyDescent="0.2">
      <c r="A5" s="1" t="s">
        <v>5</v>
      </c>
      <c r="B5">
        <f>Y!$N$37</f>
        <v>0.46900815553629083</v>
      </c>
      <c r="C5">
        <f>Y!$N$38</f>
        <v>-2.3373617301281957E-2</v>
      </c>
    </row>
    <row r="6" spans="1:9" x14ac:dyDescent="0.2">
      <c r="A6" s="1" t="s">
        <v>6</v>
      </c>
      <c r="B6">
        <f>W!$N$37</f>
        <v>0.44743959970256825</v>
      </c>
      <c r="C6">
        <f>W!$N$38</f>
        <v>-1.9811529533114935E-2</v>
      </c>
    </row>
    <row r="7" spans="1:9" x14ac:dyDescent="0.2">
      <c r="A7" s="1" t="s">
        <v>35</v>
      </c>
      <c r="B7">
        <f>D!$N$37</f>
        <v>0.42166581292422123</v>
      </c>
      <c r="C7">
        <f>D!$N$38</f>
        <v>2.5849642942155526E-2</v>
      </c>
    </row>
    <row r="10" spans="1:9" x14ac:dyDescent="0.2">
      <c r="F10" s="19"/>
      <c r="G10" s="19"/>
      <c r="H10" s="20"/>
      <c r="I10" s="19"/>
    </row>
    <row r="11" spans="1:9" x14ac:dyDescent="0.2">
      <c r="F11" s="19"/>
      <c r="G11" s="19"/>
      <c r="H11" s="21" t="s">
        <v>7</v>
      </c>
      <c r="I11" s="19"/>
    </row>
    <row r="12" spans="1:9" x14ac:dyDescent="0.2">
      <c r="F12" s="19"/>
      <c r="G12" s="21" t="s">
        <v>2</v>
      </c>
      <c r="H12" s="23">
        <f>'R'!R19</f>
        <v>3.7724368822209667E-17</v>
      </c>
      <c r="I12" s="19"/>
    </row>
    <row r="13" spans="1:9" x14ac:dyDescent="0.2">
      <c r="F13" s="19"/>
      <c r="G13" s="21" t="s">
        <v>3</v>
      </c>
      <c r="H13" s="22">
        <f>G!R19</f>
        <v>1.4936452523870139E-17</v>
      </c>
      <c r="I13" s="19"/>
    </row>
    <row r="14" spans="1:9" x14ac:dyDescent="0.2">
      <c r="F14" s="19"/>
      <c r="G14" s="21" t="s">
        <v>4</v>
      </c>
      <c r="H14" s="22">
        <f>B!R19</f>
        <v>1.4633053948295816E-17</v>
      </c>
      <c r="I14" s="19"/>
    </row>
    <row r="15" spans="1:9" x14ac:dyDescent="0.2">
      <c r="F15" s="19"/>
      <c r="G15" s="21" t="s">
        <v>5</v>
      </c>
      <c r="H15" s="22">
        <f>Y!R19</f>
        <v>2.4742711329685802E-17</v>
      </c>
      <c r="I15" s="19"/>
    </row>
    <row r="16" spans="1:9" x14ac:dyDescent="0.2">
      <c r="F16" s="19"/>
      <c r="G16" s="21" t="s">
        <v>6</v>
      </c>
      <c r="H16" s="22">
        <f>W!R19</f>
        <v>2.5387904747701833E-17</v>
      </c>
      <c r="I16" s="19"/>
    </row>
    <row r="17" spans="6:9" x14ac:dyDescent="0.2">
      <c r="F17" s="19"/>
      <c r="G17" s="19"/>
      <c r="H17" s="19"/>
      <c r="I17" s="1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A4-CF22-5B4F-85C5-EC8F56431473}">
  <dimension ref="A1:W38"/>
  <sheetViews>
    <sheetView zoomScale="132" zoomScaleNormal="346" workbookViewId="0">
      <selection activeCell="N21" sqref="N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12</v>
      </c>
      <c r="F4" s="2" t="s">
        <v>13</v>
      </c>
      <c r="K4" s="2" t="s">
        <v>14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 s="24">
        <v>0.26</v>
      </c>
      <c r="C6">
        <f>D6/$B$2</f>
        <v>0.2605837075048108</v>
      </c>
      <c r="D6" s="6">
        <f>B6</f>
        <v>0.26</v>
      </c>
      <c r="F6" s="5">
        <v>0.1</v>
      </c>
      <c r="G6" s="24">
        <v>0.26</v>
      </c>
      <c r="H6">
        <f>I6/$B$2</f>
        <v>0.2605837075048108</v>
      </c>
      <c r="I6" s="6">
        <f>G6</f>
        <v>0.26</v>
      </c>
      <c r="K6" s="5">
        <v>0.1</v>
      </c>
      <c r="L6" s="24">
        <v>0.26</v>
      </c>
      <c r="M6">
        <f>N6/$B$2</f>
        <v>0.2605837075048108</v>
      </c>
      <c r="N6" s="6">
        <f>L6</f>
        <v>0.26</v>
      </c>
      <c r="P6" s="5">
        <f t="shared" ref="P6:P17" si="0">AVERAGE(D6,I6,N6)</f>
        <v>0.26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 s="24">
        <v>0.76600000000000001</v>
      </c>
      <c r="C7">
        <f t="shared" ref="C7:C15" si="2">D7/$B$2</f>
        <v>0.50713598460551634</v>
      </c>
      <c r="D7" s="6">
        <f>B7-B6</f>
        <v>0.50600000000000001</v>
      </c>
      <c r="F7" s="5">
        <v>0.2</v>
      </c>
      <c r="G7" s="24">
        <v>0.76600000000000001</v>
      </c>
      <c r="H7">
        <f t="shared" ref="H7:H17" si="3">I7/$B$2</f>
        <v>0.50713598460551634</v>
      </c>
      <c r="I7" s="6">
        <f>G7-G6</f>
        <v>0.50600000000000001</v>
      </c>
      <c r="K7" s="5">
        <v>0.2</v>
      </c>
      <c r="L7" s="24">
        <v>0.76600000000000001</v>
      </c>
      <c r="M7">
        <f t="shared" ref="M7:M17" si="4">N7/$B$2</f>
        <v>0.50713598460551634</v>
      </c>
      <c r="N7" s="6">
        <f>L7-L6</f>
        <v>0.50600000000000001</v>
      </c>
      <c r="P7" s="5">
        <f t="shared" si="0"/>
        <v>0.50600000000000001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 s="24">
        <v>1.752</v>
      </c>
      <c r="C8">
        <f t="shared" si="2"/>
        <v>0.98821359846055168</v>
      </c>
      <c r="D8" s="6">
        <f t="shared" ref="D8:D15" si="6">B8-B7</f>
        <v>0.98599999999999999</v>
      </c>
      <c r="F8" s="5">
        <v>0.4</v>
      </c>
      <c r="G8" s="24">
        <v>1.752</v>
      </c>
      <c r="H8">
        <f t="shared" si="3"/>
        <v>0.98821359846055168</v>
      </c>
      <c r="I8" s="6">
        <f t="shared" ref="I8:I17" si="7">G8-G7</f>
        <v>0.98599999999999999</v>
      </c>
      <c r="K8" s="5">
        <v>0.4</v>
      </c>
      <c r="L8" s="24">
        <v>1.752</v>
      </c>
      <c r="M8">
        <f t="shared" si="4"/>
        <v>0.98821359846055168</v>
      </c>
      <c r="N8" s="6">
        <f t="shared" ref="N8:N17" si="8">L8-L7</f>
        <v>0.98599999999999999</v>
      </c>
      <c r="P8" s="5">
        <f t="shared" si="0"/>
        <v>0.9860000000000001</v>
      </c>
      <c r="Q8">
        <f t="shared" si="1"/>
        <v>1.3597399555105182E-16</v>
      </c>
      <c r="R8" s="12">
        <f t="shared" si="5"/>
        <v>1.3790466080228377E-16</v>
      </c>
    </row>
    <row r="9" spans="1:23" x14ac:dyDescent="0.2">
      <c r="A9" s="5">
        <v>0.8</v>
      </c>
      <c r="B9" s="24">
        <v>3.7490000000000001</v>
      </c>
      <c r="C9">
        <f t="shared" si="2"/>
        <v>2.00148332264272</v>
      </c>
      <c r="D9" s="6">
        <f t="shared" si="6"/>
        <v>1.9970000000000001</v>
      </c>
      <c r="F9" s="5">
        <v>0.8</v>
      </c>
      <c r="G9" s="24">
        <v>3.7490000000000001</v>
      </c>
      <c r="H9">
        <f t="shared" si="3"/>
        <v>2.00148332264272</v>
      </c>
      <c r="I9" s="6">
        <f t="shared" si="7"/>
        <v>1.9970000000000001</v>
      </c>
      <c r="K9" s="5">
        <v>0.8</v>
      </c>
      <c r="L9" s="24">
        <v>3.7490000000000001</v>
      </c>
      <c r="M9">
        <f t="shared" si="4"/>
        <v>2.00148332264272</v>
      </c>
      <c r="N9" s="6">
        <f t="shared" si="8"/>
        <v>1.9970000000000001</v>
      </c>
      <c r="P9" s="5">
        <f t="shared" si="0"/>
        <v>1.9970000000000001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 s="24">
        <v>6.2329999999999997</v>
      </c>
      <c r="C10">
        <f t="shared" si="2"/>
        <v>2.489576651699807</v>
      </c>
      <c r="D10" s="6">
        <f t="shared" si="6"/>
        <v>2.4839999999999995</v>
      </c>
      <c r="F10" s="5">
        <v>1</v>
      </c>
      <c r="G10" s="24">
        <v>6.2329999999999997</v>
      </c>
      <c r="H10">
        <f t="shared" si="3"/>
        <v>2.489576651699807</v>
      </c>
      <c r="I10" s="6">
        <f t="shared" si="7"/>
        <v>2.4839999999999995</v>
      </c>
      <c r="K10" s="5">
        <v>1</v>
      </c>
      <c r="L10" s="24">
        <v>6.2329999999999997</v>
      </c>
      <c r="M10">
        <f t="shared" si="4"/>
        <v>2.489576651699807</v>
      </c>
      <c r="N10" s="6">
        <f t="shared" si="8"/>
        <v>2.4839999999999995</v>
      </c>
      <c r="P10" s="5">
        <f t="shared" si="0"/>
        <v>2.4839999999999995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 s="24">
        <v>10.220000000000001</v>
      </c>
      <c r="C11">
        <f t="shared" si="2"/>
        <v>3.9959509300833878</v>
      </c>
      <c r="D11" s="6">
        <f t="shared" si="6"/>
        <v>3.987000000000001</v>
      </c>
      <c r="F11" s="5">
        <v>1.6</v>
      </c>
      <c r="G11" s="24">
        <v>10.220000000000001</v>
      </c>
      <c r="H11">
        <f t="shared" si="3"/>
        <v>3.9959509300833878</v>
      </c>
      <c r="I11" s="6">
        <f t="shared" si="7"/>
        <v>3.987000000000001</v>
      </c>
      <c r="K11" s="5">
        <v>1.6</v>
      </c>
      <c r="L11" s="24">
        <v>10.220000000000001</v>
      </c>
      <c r="M11">
        <f t="shared" si="4"/>
        <v>3.9959509300833878</v>
      </c>
      <c r="N11" s="6">
        <f t="shared" si="8"/>
        <v>3.987000000000001</v>
      </c>
      <c r="P11" s="5">
        <f t="shared" si="0"/>
        <v>3.9870000000000005</v>
      </c>
      <c r="Q11">
        <f t="shared" si="1"/>
        <v>5.4389598220420729E-16</v>
      </c>
      <c r="R11" s="12">
        <f t="shared" si="5"/>
        <v>1.3641735194487263E-16</v>
      </c>
    </row>
    <row r="12" spans="1:23" x14ac:dyDescent="0.2">
      <c r="A12" s="5">
        <v>2</v>
      </c>
      <c r="B12" s="24">
        <v>15.119</v>
      </c>
      <c r="C12">
        <f t="shared" si="2"/>
        <v>4.9099983964079534</v>
      </c>
      <c r="D12" s="6">
        <f t="shared" si="6"/>
        <v>4.8989999999999991</v>
      </c>
      <c r="F12" s="5">
        <v>2</v>
      </c>
      <c r="G12" s="24">
        <v>15.119</v>
      </c>
      <c r="H12">
        <f t="shared" si="3"/>
        <v>4.9099983964079534</v>
      </c>
      <c r="I12" s="6">
        <f t="shared" si="7"/>
        <v>4.8989999999999991</v>
      </c>
      <c r="K12" s="5">
        <v>2</v>
      </c>
      <c r="L12" s="24">
        <v>15.119</v>
      </c>
      <c r="M12">
        <f t="shared" si="4"/>
        <v>4.9099983964079534</v>
      </c>
      <c r="N12" s="6">
        <f t="shared" si="8"/>
        <v>4.8989999999999991</v>
      </c>
      <c r="P12" s="5">
        <f t="shared" si="0"/>
        <v>4.8989999999999991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 s="24">
        <v>21.248999999999999</v>
      </c>
      <c r="C13">
        <f t="shared" si="2"/>
        <v>6.1437620269403457</v>
      </c>
      <c r="D13" s="6">
        <f t="shared" si="6"/>
        <v>6.129999999999999</v>
      </c>
      <c r="F13" s="5">
        <v>2.5</v>
      </c>
      <c r="G13" s="24">
        <v>21.248999999999999</v>
      </c>
      <c r="H13">
        <f t="shared" si="3"/>
        <v>6.1437620269403457</v>
      </c>
      <c r="I13" s="6">
        <f t="shared" si="7"/>
        <v>6.129999999999999</v>
      </c>
      <c r="K13" s="5">
        <v>2.5</v>
      </c>
      <c r="L13" s="24">
        <v>21.248999999999999</v>
      </c>
      <c r="M13">
        <f t="shared" si="4"/>
        <v>6.1437620269403457</v>
      </c>
      <c r="N13" s="6">
        <f t="shared" si="8"/>
        <v>6.129999999999999</v>
      </c>
      <c r="P13" s="5">
        <f t="shared" si="0"/>
        <v>6.129999999999999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 s="24">
        <v>28.638999999999999</v>
      </c>
      <c r="C14">
        <f t="shared" si="2"/>
        <v>7.4065907633098149</v>
      </c>
      <c r="D14" s="6">
        <f t="shared" si="6"/>
        <v>7.3900000000000006</v>
      </c>
      <c r="F14" s="5">
        <v>3</v>
      </c>
      <c r="G14" s="24">
        <v>28.638999999999999</v>
      </c>
      <c r="H14">
        <f t="shared" si="3"/>
        <v>7.4065907633098149</v>
      </c>
      <c r="I14" s="6">
        <f t="shared" si="7"/>
        <v>7.3900000000000006</v>
      </c>
      <c r="K14" s="5">
        <v>3</v>
      </c>
      <c r="L14" s="24">
        <v>28.638999999999999</v>
      </c>
      <c r="M14">
        <f t="shared" si="4"/>
        <v>7.4065907633098149</v>
      </c>
      <c r="N14" s="6">
        <f t="shared" si="8"/>
        <v>7.3900000000000006</v>
      </c>
      <c r="P14" s="5">
        <f t="shared" si="0"/>
        <v>7.3900000000000006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 s="24">
        <v>40.835999999999999</v>
      </c>
      <c r="C15">
        <f t="shared" si="2"/>
        <v>12.224382617062219</v>
      </c>
      <c r="D15" s="6">
        <f t="shared" si="6"/>
        <v>12.196999999999999</v>
      </c>
      <c r="F15" s="5">
        <v>5</v>
      </c>
      <c r="G15" s="24">
        <v>40.835999999999999</v>
      </c>
      <c r="H15">
        <f t="shared" si="3"/>
        <v>12.224382617062219</v>
      </c>
      <c r="I15" s="6">
        <f t="shared" si="7"/>
        <v>12.196999999999999</v>
      </c>
      <c r="K15" s="5">
        <v>5</v>
      </c>
      <c r="L15" s="24">
        <v>40.835999999999999</v>
      </c>
      <c r="M15">
        <f t="shared" si="4"/>
        <v>12.224382617062219</v>
      </c>
      <c r="N15" s="6">
        <f t="shared" si="8"/>
        <v>12.196999999999999</v>
      </c>
      <c r="P15" s="5">
        <f t="shared" si="0"/>
        <v>12.196999999999997</v>
      </c>
      <c r="Q15">
        <f t="shared" si="1"/>
        <v>2.1755839288168292E-15</v>
      </c>
      <c r="R15" s="12">
        <f t="shared" si="5"/>
        <v>1.7837041311935965E-16</v>
      </c>
    </row>
    <row r="16" spans="1:23" x14ac:dyDescent="0.2">
      <c r="A16" s="5">
        <v>7</v>
      </c>
      <c r="B16" s="24">
        <v>57.917000000000002</v>
      </c>
      <c r="C16">
        <f t="shared" ref="C16:C17" si="9">D16/$B$2</f>
        <v>17.119347338037208</v>
      </c>
      <c r="D16" s="6">
        <f t="shared" ref="D16:D17" si="10">B16-B15</f>
        <v>17.081000000000003</v>
      </c>
      <c r="F16" s="5">
        <v>7</v>
      </c>
      <c r="G16" s="24">
        <v>57.917000000000002</v>
      </c>
      <c r="H16">
        <f t="shared" si="3"/>
        <v>17.119347338037208</v>
      </c>
      <c r="I16" s="6">
        <f t="shared" si="7"/>
        <v>17.081000000000003</v>
      </c>
      <c r="K16" s="5">
        <v>7</v>
      </c>
      <c r="L16" s="24">
        <v>57.917000000000002</v>
      </c>
      <c r="M16">
        <f t="shared" si="4"/>
        <v>17.119347338037208</v>
      </c>
      <c r="N16" s="6">
        <f t="shared" si="8"/>
        <v>17.081000000000003</v>
      </c>
      <c r="P16" s="5">
        <f t="shared" si="0"/>
        <v>17.081000000000003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18">
        <v>77.337000000000003</v>
      </c>
      <c r="C17" s="8">
        <f t="shared" si="9"/>
        <v>19.463598460551637</v>
      </c>
      <c r="D17" s="9">
        <f t="shared" si="10"/>
        <v>19.420000000000002</v>
      </c>
      <c r="F17" s="7">
        <v>8</v>
      </c>
      <c r="G17" s="18">
        <v>77.337000000000003</v>
      </c>
      <c r="H17" s="8">
        <f t="shared" si="3"/>
        <v>19.463598460551637</v>
      </c>
      <c r="I17" s="9">
        <f t="shared" si="7"/>
        <v>19.420000000000002</v>
      </c>
      <c r="K17" s="7">
        <v>8</v>
      </c>
      <c r="L17" s="18">
        <v>77.337000000000003</v>
      </c>
      <c r="M17" s="8">
        <f t="shared" si="4"/>
        <v>19.463598460551637</v>
      </c>
      <c r="N17" s="9">
        <f t="shared" si="8"/>
        <v>19.420000000000002</v>
      </c>
      <c r="P17" s="7">
        <f t="shared" si="0"/>
        <v>19.420000000000002</v>
      </c>
      <c r="Q17" s="8">
        <f t="shared" si="1"/>
        <v>0</v>
      </c>
      <c r="R17" s="13">
        <f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3.7724368822209667E-17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0.41078742043956978</v>
      </c>
      <c r="C37">
        <v>-2.0032433863104604E-2</v>
      </c>
      <c r="F37" cm="1">
        <f t="array" ref="F37:G37">LINEST(F6:F17,H6:H17)</f>
        <v>0.41078742043956978</v>
      </c>
      <c r="G37">
        <v>-2.0032433863104604E-2</v>
      </c>
      <c r="J37" cm="1">
        <f t="array" ref="J37:K37">LINEST(K6:K17,M6:M17)</f>
        <v>0.41078742043956978</v>
      </c>
      <c r="K37">
        <v>-2.0032433863104604E-2</v>
      </c>
      <c r="M37" s="3" t="s">
        <v>0</v>
      </c>
      <c r="N37" s="16">
        <f>AVERAGE(B37,F37,J37)</f>
        <v>0.41078742043956978</v>
      </c>
    </row>
    <row r="38" spans="2:14" ht="17" thickBot="1" x14ac:dyDescent="0.25">
      <c r="M38" s="17" t="s">
        <v>1</v>
      </c>
      <c r="N38" s="9">
        <f>AVERAGE(C37,G37,K37)</f>
        <v>-2.0032433863104604E-2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131-931B-D843-9F8D-D9788B802A5A}">
  <dimension ref="A1:W38"/>
  <sheetViews>
    <sheetView topLeftCell="I1" zoomScale="124" zoomScaleNormal="346" workbookViewId="0">
      <selection activeCell="M26" sqref="M26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23</v>
      </c>
      <c r="F4" s="2" t="s">
        <v>24</v>
      </c>
      <c r="K4" s="2" t="s">
        <v>25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0.21199999999999999</v>
      </c>
      <c r="C6">
        <f>D6/$B$2</f>
        <v>0.21247594611930726</v>
      </c>
      <c r="D6" s="6">
        <f>B6</f>
        <v>0.21199999999999999</v>
      </c>
      <c r="F6" s="5">
        <v>0.1</v>
      </c>
      <c r="G6">
        <v>0.21199999999999999</v>
      </c>
      <c r="H6">
        <f>I6/$B$2</f>
        <v>0.21247594611930726</v>
      </c>
      <c r="I6" s="6">
        <f>G6</f>
        <v>0.21199999999999999</v>
      </c>
      <c r="K6" s="5">
        <v>0.1</v>
      </c>
      <c r="L6">
        <v>0.21199999999999999</v>
      </c>
      <c r="M6">
        <f>N6/$B$2</f>
        <v>0.21247594611930726</v>
      </c>
      <c r="N6" s="6">
        <f>L6</f>
        <v>0.21199999999999999</v>
      </c>
      <c r="P6" s="5">
        <f t="shared" ref="P6:P17" si="0">AVERAGE(D6,I6,N6)</f>
        <v>0.21199999999999999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0.72399999999999998</v>
      </c>
      <c r="C7">
        <f t="shared" ref="C7:C16" si="2">D7/$B$2</f>
        <v>0.51314945477870433</v>
      </c>
      <c r="D7" s="6">
        <f>B7-B6</f>
        <v>0.51200000000000001</v>
      </c>
      <c r="F7" s="5">
        <v>0.2</v>
      </c>
      <c r="G7">
        <v>0.72399999999999998</v>
      </c>
      <c r="H7">
        <f t="shared" ref="H7:H17" si="3">I7/$B$2</f>
        <v>0.51314945477870433</v>
      </c>
      <c r="I7" s="6">
        <f>G7-G6</f>
        <v>0.51200000000000001</v>
      </c>
      <c r="K7" s="5">
        <v>0.2</v>
      </c>
      <c r="L7">
        <v>0.72399999999999998</v>
      </c>
      <c r="M7">
        <f t="shared" ref="M7:M17" si="4">N7/$B$2</f>
        <v>0.51314945477870433</v>
      </c>
      <c r="N7" s="6">
        <f>L7-L6</f>
        <v>0.51200000000000001</v>
      </c>
      <c r="P7" s="5">
        <f t="shared" si="0"/>
        <v>0.51200000000000001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>
        <v>1.7609999999999999</v>
      </c>
      <c r="C8">
        <f t="shared" si="2"/>
        <v>1.0393280949326491</v>
      </c>
      <c r="D8" s="6">
        <f t="shared" ref="D8:D17" si="6">B8-B7</f>
        <v>1.0369999999999999</v>
      </c>
      <c r="F8" s="5">
        <v>0.4</v>
      </c>
      <c r="G8">
        <v>1.7609999999999999</v>
      </c>
      <c r="H8">
        <f t="shared" si="3"/>
        <v>1.0393280949326491</v>
      </c>
      <c r="I8" s="6">
        <f t="shared" ref="I8:I17" si="7">G8-G7</f>
        <v>1.0369999999999999</v>
      </c>
      <c r="K8" s="5">
        <v>0.4</v>
      </c>
      <c r="L8">
        <v>1.7609999999999999</v>
      </c>
      <c r="M8">
        <f t="shared" si="4"/>
        <v>1.0393280949326491</v>
      </c>
      <c r="N8" s="6">
        <f t="shared" ref="N8:N17" si="8">L8-L7</f>
        <v>1.0369999999999999</v>
      </c>
      <c r="P8" s="5">
        <f t="shared" si="0"/>
        <v>1.0369999999999999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3.7170000000000001</v>
      </c>
      <c r="C9">
        <f t="shared" si="2"/>
        <v>1.960391276459269</v>
      </c>
      <c r="D9" s="6">
        <f t="shared" si="6"/>
        <v>1.9560000000000002</v>
      </c>
      <c r="F9" s="5">
        <v>0.8</v>
      </c>
      <c r="G9">
        <v>3.7170000000000001</v>
      </c>
      <c r="H9">
        <f t="shared" si="3"/>
        <v>1.960391276459269</v>
      </c>
      <c r="I9" s="6">
        <f t="shared" si="7"/>
        <v>1.9560000000000002</v>
      </c>
      <c r="K9" s="5">
        <v>0.8</v>
      </c>
      <c r="L9">
        <v>3.7170000000000001</v>
      </c>
      <c r="M9">
        <f t="shared" si="4"/>
        <v>1.960391276459269</v>
      </c>
      <c r="N9" s="6">
        <f t="shared" si="8"/>
        <v>1.9560000000000002</v>
      </c>
      <c r="P9" s="5">
        <f t="shared" si="0"/>
        <v>1.9560000000000002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6.2690000000000001</v>
      </c>
      <c r="C10">
        <f t="shared" si="2"/>
        <v>2.5577293136626045</v>
      </c>
      <c r="D10" s="6">
        <f t="shared" si="6"/>
        <v>2.552</v>
      </c>
      <c r="F10" s="5">
        <v>1</v>
      </c>
      <c r="G10">
        <v>6.2690000000000001</v>
      </c>
      <c r="H10">
        <f t="shared" si="3"/>
        <v>2.5577293136626045</v>
      </c>
      <c r="I10" s="6">
        <f t="shared" si="7"/>
        <v>2.552</v>
      </c>
      <c r="K10" s="5">
        <v>1</v>
      </c>
      <c r="L10">
        <v>6.2690000000000001</v>
      </c>
      <c r="M10">
        <f t="shared" si="4"/>
        <v>2.5577293136626045</v>
      </c>
      <c r="N10" s="6">
        <f t="shared" si="8"/>
        <v>2.552</v>
      </c>
      <c r="P10" s="5">
        <f t="shared" si="0"/>
        <v>2.552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10.167999999999999</v>
      </c>
      <c r="C11">
        <f t="shared" si="2"/>
        <v>3.9077533675432963</v>
      </c>
      <c r="D11" s="6">
        <f t="shared" si="6"/>
        <v>3.8989999999999991</v>
      </c>
      <c r="F11" s="5">
        <v>1.6</v>
      </c>
      <c r="G11">
        <v>10.167999999999999</v>
      </c>
      <c r="H11">
        <f t="shared" si="3"/>
        <v>3.9077533675432963</v>
      </c>
      <c r="I11" s="6">
        <f t="shared" si="7"/>
        <v>3.8989999999999991</v>
      </c>
      <c r="K11" s="5">
        <v>1.6</v>
      </c>
      <c r="L11">
        <v>10.167999999999999</v>
      </c>
      <c r="M11">
        <f t="shared" si="4"/>
        <v>3.9077533675432963</v>
      </c>
      <c r="N11" s="6">
        <f t="shared" si="8"/>
        <v>3.8989999999999991</v>
      </c>
      <c r="P11" s="5">
        <f t="shared" si="0"/>
        <v>3.8989999999999991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>
        <v>15.08</v>
      </c>
      <c r="C12">
        <f t="shared" si="2"/>
        <v>4.9230275817831952</v>
      </c>
      <c r="D12" s="6">
        <f t="shared" si="6"/>
        <v>4.9120000000000008</v>
      </c>
      <c r="F12" s="5">
        <v>2</v>
      </c>
      <c r="G12">
        <v>15.08</v>
      </c>
      <c r="H12">
        <f t="shared" si="3"/>
        <v>4.9230275817831952</v>
      </c>
      <c r="I12" s="6">
        <f t="shared" si="7"/>
        <v>4.9120000000000008</v>
      </c>
      <c r="K12" s="5">
        <v>2</v>
      </c>
      <c r="L12">
        <v>15.08</v>
      </c>
      <c r="M12">
        <f t="shared" si="4"/>
        <v>4.9230275817831952</v>
      </c>
      <c r="N12" s="6">
        <f t="shared" si="8"/>
        <v>4.9120000000000008</v>
      </c>
      <c r="P12" s="5">
        <f t="shared" si="0"/>
        <v>4.9120000000000008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21.149000000000001</v>
      </c>
      <c r="C13">
        <f t="shared" si="2"/>
        <v>6.0826250801796036</v>
      </c>
      <c r="D13" s="6">
        <f t="shared" si="6"/>
        <v>6.0690000000000008</v>
      </c>
      <c r="F13" s="5">
        <v>2.5</v>
      </c>
      <c r="G13">
        <v>21.149000000000001</v>
      </c>
      <c r="H13">
        <f t="shared" si="3"/>
        <v>6.0826250801796036</v>
      </c>
      <c r="I13" s="6">
        <f t="shared" si="7"/>
        <v>6.0690000000000008</v>
      </c>
      <c r="K13" s="5">
        <v>2.5</v>
      </c>
      <c r="L13">
        <v>21.149000000000001</v>
      </c>
      <c r="M13">
        <f t="shared" si="4"/>
        <v>6.0826250801796036</v>
      </c>
      <c r="N13" s="6">
        <f t="shared" si="8"/>
        <v>6.0690000000000008</v>
      </c>
      <c r="P13" s="5">
        <f t="shared" si="0"/>
        <v>6.069</v>
      </c>
      <c r="Q13">
        <f t="shared" si="1"/>
        <v>1.0877919644084146E-15</v>
      </c>
      <c r="R13" s="12">
        <f t="shared" si="5"/>
        <v>1.7923743028644168E-16</v>
      </c>
    </row>
    <row r="14" spans="1:23" x14ac:dyDescent="0.2">
      <c r="A14" s="5">
        <v>3</v>
      </c>
      <c r="B14">
        <v>28.390999999999998</v>
      </c>
      <c r="C14">
        <f t="shared" si="2"/>
        <v>7.2582584990378418</v>
      </c>
      <c r="D14" s="6">
        <f t="shared" si="6"/>
        <v>7.2419999999999973</v>
      </c>
      <c r="F14" s="5">
        <v>3</v>
      </c>
      <c r="G14">
        <v>28.390999999999998</v>
      </c>
      <c r="H14">
        <f t="shared" si="3"/>
        <v>7.2582584990378418</v>
      </c>
      <c r="I14" s="6">
        <f t="shared" si="7"/>
        <v>7.2419999999999973</v>
      </c>
      <c r="K14" s="5">
        <v>3</v>
      </c>
      <c r="L14">
        <v>28.390999999999998</v>
      </c>
      <c r="M14">
        <f t="shared" si="4"/>
        <v>7.2582584990378418</v>
      </c>
      <c r="N14" s="6">
        <f t="shared" si="8"/>
        <v>7.2419999999999973</v>
      </c>
      <c r="P14" s="5">
        <f t="shared" si="0"/>
        <v>7.2419999999999973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40.363999999999997</v>
      </c>
      <c r="C15">
        <f t="shared" si="2"/>
        <v>11.999879730596536</v>
      </c>
      <c r="D15" s="6">
        <f t="shared" si="6"/>
        <v>11.972999999999999</v>
      </c>
      <c r="F15" s="5">
        <v>5</v>
      </c>
      <c r="G15">
        <v>40.363999999999997</v>
      </c>
      <c r="H15">
        <f t="shared" si="3"/>
        <v>11.999879730596536</v>
      </c>
      <c r="I15" s="6">
        <f t="shared" si="7"/>
        <v>11.972999999999999</v>
      </c>
      <c r="K15" s="5">
        <v>5</v>
      </c>
      <c r="L15">
        <v>40.363999999999997</v>
      </c>
      <c r="M15">
        <f t="shared" si="4"/>
        <v>11.999879730596536</v>
      </c>
      <c r="N15" s="6">
        <f t="shared" si="8"/>
        <v>11.972999999999999</v>
      </c>
      <c r="P15" s="5">
        <f t="shared" si="0"/>
        <v>11.972999999999999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56.933</v>
      </c>
      <c r="C16">
        <f t="shared" si="2"/>
        <v>16.606197883258503</v>
      </c>
      <c r="D16" s="6">
        <f t="shared" si="6"/>
        <v>16.569000000000003</v>
      </c>
      <c r="F16" s="5">
        <v>7</v>
      </c>
      <c r="G16">
        <v>56.933</v>
      </c>
      <c r="H16">
        <f t="shared" si="3"/>
        <v>16.606197883258503</v>
      </c>
      <c r="I16" s="6">
        <f t="shared" si="7"/>
        <v>16.569000000000003</v>
      </c>
      <c r="K16" s="5">
        <v>7</v>
      </c>
      <c r="L16">
        <v>56.933</v>
      </c>
      <c r="M16">
        <f t="shared" si="4"/>
        <v>16.606197883258503</v>
      </c>
      <c r="N16" s="6">
        <f t="shared" si="8"/>
        <v>16.569000000000003</v>
      </c>
      <c r="P16" s="5">
        <f t="shared" si="0"/>
        <v>16.569000000000003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75.798000000000002</v>
      </c>
      <c r="C17" s="8">
        <f>D17/$B$2</f>
        <v>18.907352469531755</v>
      </c>
      <c r="D17" s="9">
        <f t="shared" si="6"/>
        <v>18.865000000000002</v>
      </c>
      <c r="F17" s="7">
        <v>8</v>
      </c>
      <c r="G17" s="8">
        <v>75.798000000000002</v>
      </c>
      <c r="H17" s="8">
        <f t="shared" si="3"/>
        <v>18.907352469531755</v>
      </c>
      <c r="I17" s="9">
        <f t="shared" si="7"/>
        <v>18.865000000000002</v>
      </c>
      <c r="K17" s="7">
        <v>8</v>
      </c>
      <c r="L17" s="8">
        <v>75.798000000000002</v>
      </c>
      <c r="M17" s="8">
        <f t="shared" si="4"/>
        <v>18.907352469531755</v>
      </c>
      <c r="N17" s="9">
        <f t="shared" si="8"/>
        <v>18.865000000000002</v>
      </c>
      <c r="P17" s="7">
        <f t="shared" si="0"/>
        <v>18.865000000000002</v>
      </c>
      <c r="Q17" s="8">
        <f t="shared" si="1"/>
        <v>0</v>
      </c>
      <c r="R17" s="13">
        <f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1.4936452523870139E-17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0.42351985390042418</v>
      </c>
      <c r="C37">
        <v>-4.7835642334191686E-2</v>
      </c>
      <c r="F37" cm="1">
        <f t="array" ref="F37:G37">LINEST(F6:F17,H6:H17)</f>
        <v>0.42351985390042418</v>
      </c>
      <c r="G37">
        <v>-4.7835642334191686E-2</v>
      </c>
      <c r="J37" cm="1">
        <f t="array" ref="J37:K37">LINEST(K6:K17,M6:M17)</f>
        <v>0.42351985390042418</v>
      </c>
      <c r="K37">
        <v>-4.7835642334191686E-2</v>
      </c>
      <c r="M37" s="3" t="s">
        <v>0</v>
      </c>
      <c r="N37" s="16">
        <f>AVERAGE(B37,F37,J37)</f>
        <v>0.42351985390042418</v>
      </c>
    </row>
    <row r="38" spans="2:14" ht="17" thickBot="1" x14ac:dyDescent="0.25">
      <c r="M38" s="17" t="s">
        <v>1</v>
      </c>
      <c r="N38" s="9">
        <f>AVERAGE(C37,G37,K37)</f>
        <v>-4.7835642334191686E-2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C17-61AB-C04F-B236-F219956678CC}">
  <dimension ref="A1:W38"/>
  <sheetViews>
    <sheetView topLeftCell="G1" zoomScale="150" zoomScaleNormal="346" workbookViewId="0">
      <selection activeCell="K19" sqref="K19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26</v>
      </c>
      <c r="F4" s="2" t="s">
        <v>27</v>
      </c>
      <c r="K4" s="2" t="s">
        <v>28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0.126</v>
      </c>
      <c r="C6">
        <f>D6/$B$2</f>
        <v>0.12628287363694676</v>
      </c>
      <c r="D6" s="6">
        <f>B6</f>
        <v>0.126</v>
      </c>
      <c r="F6" s="5">
        <v>0.1</v>
      </c>
      <c r="G6">
        <v>0.126</v>
      </c>
      <c r="H6">
        <f>I6/$B$2</f>
        <v>0.12628287363694676</v>
      </c>
      <c r="I6" s="6">
        <f>G6</f>
        <v>0.126</v>
      </c>
      <c r="K6" s="5">
        <v>0.1</v>
      </c>
      <c r="L6">
        <v>0.126</v>
      </c>
      <c r="M6">
        <f>N6/$B$2</f>
        <v>0.12628287363694676</v>
      </c>
      <c r="N6" s="6">
        <f>L6</f>
        <v>0.126</v>
      </c>
      <c r="P6" s="5">
        <f t="shared" ref="P6:P16" si="0">AVERAGE(D6,I6,N6)</f>
        <v>0.126</v>
      </c>
      <c r="Q6">
        <f t="shared" ref="Q6:Q16" si="1">STDEV(D6,I6,N6)</f>
        <v>0</v>
      </c>
      <c r="R6" s="12">
        <f>Q6/P6</f>
        <v>0</v>
      </c>
    </row>
    <row r="7" spans="1:23" x14ac:dyDescent="0.2">
      <c r="A7" s="5">
        <v>0.2</v>
      </c>
      <c r="B7">
        <v>0.50700000000000001</v>
      </c>
      <c r="C7">
        <f t="shared" ref="C7:C16" si="2">D7/$B$2</f>
        <v>0.38185535599743425</v>
      </c>
      <c r="D7" s="6">
        <f>B7-B6</f>
        <v>0.38100000000000001</v>
      </c>
      <c r="F7" s="5">
        <v>0.2</v>
      </c>
      <c r="G7">
        <v>0.50700000000000001</v>
      </c>
      <c r="H7">
        <f t="shared" ref="H7:H17" si="3">I7/$B$2</f>
        <v>0.38185535599743425</v>
      </c>
      <c r="I7" s="6">
        <f>G7-G6</f>
        <v>0.38100000000000001</v>
      </c>
      <c r="K7" s="5">
        <v>0.2</v>
      </c>
      <c r="L7">
        <v>0.50700000000000001</v>
      </c>
      <c r="M7">
        <f t="shared" ref="M7:M15" si="4">N7/$B$2</f>
        <v>0.38185535599743425</v>
      </c>
      <c r="N7" s="6">
        <f>L7-L6</f>
        <v>0.38100000000000001</v>
      </c>
      <c r="P7" s="5">
        <f t="shared" si="0"/>
        <v>0.38100000000000001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>
        <v>1.323</v>
      </c>
      <c r="C8">
        <f t="shared" si="2"/>
        <v>0.81783194355355993</v>
      </c>
      <c r="D8" s="6">
        <f t="shared" ref="D8:D16" si="6">B8-B7</f>
        <v>0.81599999999999995</v>
      </c>
      <c r="F8" s="5">
        <v>0.4</v>
      </c>
      <c r="G8">
        <v>1.323</v>
      </c>
      <c r="H8">
        <f t="shared" si="3"/>
        <v>0.81783194355355993</v>
      </c>
      <c r="I8" s="6">
        <f t="shared" ref="I8:I17" si="7">G8-G7</f>
        <v>0.81599999999999995</v>
      </c>
      <c r="K8" s="5">
        <v>0.4</v>
      </c>
      <c r="L8">
        <v>1.323</v>
      </c>
      <c r="M8">
        <f t="shared" si="4"/>
        <v>0.81783194355355993</v>
      </c>
      <c r="N8" s="6">
        <f t="shared" ref="N8:N15" si="8">L8-L7</f>
        <v>0.81599999999999995</v>
      </c>
      <c r="P8" s="5">
        <f t="shared" si="0"/>
        <v>0.81599999999999995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2.9220000000000002</v>
      </c>
      <c r="C9">
        <f t="shared" si="2"/>
        <v>1.6025898011545865</v>
      </c>
      <c r="D9" s="6">
        <f t="shared" si="6"/>
        <v>1.5990000000000002</v>
      </c>
      <c r="F9" s="5">
        <v>0.8</v>
      </c>
      <c r="G9">
        <v>2.9220000000000002</v>
      </c>
      <c r="H9">
        <f t="shared" si="3"/>
        <v>1.6025898011545865</v>
      </c>
      <c r="I9" s="6">
        <f t="shared" si="7"/>
        <v>1.5990000000000002</v>
      </c>
      <c r="K9" s="5">
        <v>0.8</v>
      </c>
      <c r="L9">
        <v>2.9220000000000002</v>
      </c>
      <c r="M9">
        <f t="shared" si="4"/>
        <v>1.6025898011545865</v>
      </c>
      <c r="N9" s="6">
        <f t="shared" si="8"/>
        <v>1.5990000000000002</v>
      </c>
      <c r="P9" s="5">
        <f t="shared" si="0"/>
        <v>1.5990000000000002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5.0149999999999997</v>
      </c>
      <c r="C10">
        <f t="shared" si="2"/>
        <v>2.0976988454137264</v>
      </c>
      <c r="D10" s="6">
        <f t="shared" si="6"/>
        <v>2.0929999999999995</v>
      </c>
      <c r="F10" s="5">
        <v>1</v>
      </c>
      <c r="G10">
        <v>5.0149999999999997</v>
      </c>
      <c r="H10">
        <f t="shared" si="3"/>
        <v>2.0976988454137264</v>
      </c>
      <c r="I10" s="6">
        <f t="shared" si="7"/>
        <v>2.0929999999999995</v>
      </c>
      <c r="K10" s="5">
        <v>1</v>
      </c>
      <c r="L10">
        <v>5.0149999999999997</v>
      </c>
      <c r="M10">
        <f t="shared" si="4"/>
        <v>2.0976988454137264</v>
      </c>
      <c r="N10" s="6">
        <f t="shared" si="8"/>
        <v>2.0929999999999995</v>
      </c>
      <c r="P10" s="5">
        <f t="shared" si="0"/>
        <v>2.0929999999999995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8.3940000000000001</v>
      </c>
      <c r="C11">
        <f t="shared" si="2"/>
        <v>3.3865859525336761</v>
      </c>
      <c r="D11" s="6">
        <f t="shared" si="6"/>
        <v>3.3790000000000004</v>
      </c>
      <c r="F11" s="5">
        <v>1.6</v>
      </c>
      <c r="G11">
        <v>8.3940000000000001</v>
      </c>
      <c r="H11">
        <f t="shared" si="3"/>
        <v>3.3865859525336761</v>
      </c>
      <c r="I11" s="6">
        <f t="shared" si="7"/>
        <v>3.3790000000000004</v>
      </c>
      <c r="K11" s="5">
        <v>1.6</v>
      </c>
      <c r="L11">
        <v>8.3940000000000001</v>
      </c>
      <c r="M11">
        <f t="shared" si="4"/>
        <v>3.3865859525336761</v>
      </c>
      <c r="N11" s="6">
        <f t="shared" si="8"/>
        <v>3.3790000000000004</v>
      </c>
      <c r="P11" s="5">
        <f t="shared" si="0"/>
        <v>3.379</v>
      </c>
      <c r="Q11">
        <f t="shared" si="1"/>
        <v>5.4389598220420729E-16</v>
      </c>
      <c r="R11" s="12">
        <f t="shared" si="5"/>
        <v>1.60963593431254E-16</v>
      </c>
    </row>
    <row r="12" spans="1:23" x14ac:dyDescent="0.2">
      <c r="A12" s="5">
        <v>2</v>
      </c>
      <c r="B12">
        <v>12.46</v>
      </c>
      <c r="C12">
        <f t="shared" si="2"/>
        <v>4.0751282873636958</v>
      </c>
      <c r="D12" s="6">
        <f t="shared" si="6"/>
        <v>4.0660000000000007</v>
      </c>
      <c r="F12" s="5">
        <v>2</v>
      </c>
      <c r="G12">
        <v>12.46</v>
      </c>
      <c r="H12">
        <f t="shared" si="3"/>
        <v>4.0751282873636958</v>
      </c>
      <c r="I12" s="6">
        <f t="shared" si="7"/>
        <v>4.0660000000000007</v>
      </c>
      <c r="K12" s="5">
        <v>2</v>
      </c>
      <c r="L12">
        <v>12.46</v>
      </c>
      <c r="M12">
        <f t="shared" si="4"/>
        <v>4.0751282873636958</v>
      </c>
      <c r="N12" s="6">
        <f t="shared" si="8"/>
        <v>4.0660000000000007</v>
      </c>
      <c r="P12" s="5">
        <f t="shared" si="0"/>
        <v>4.0660000000000007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17.631</v>
      </c>
      <c r="C13">
        <f t="shared" si="2"/>
        <v>5.1826090442591397</v>
      </c>
      <c r="D13" s="6">
        <f t="shared" si="6"/>
        <v>5.1709999999999994</v>
      </c>
      <c r="F13" s="5">
        <v>2.5</v>
      </c>
      <c r="G13">
        <v>17.631</v>
      </c>
      <c r="H13">
        <f t="shared" si="3"/>
        <v>5.1826090442591397</v>
      </c>
      <c r="I13" s="6">
        <f t="shared" si="7"/>
        <v>5.1709999999999994</v>
      </c>
      <c r="K13" s="5">
        <v>2.5</v>
      </c>
      <c r="L13">
        <v>17.631</v>
      </c>
      <c r="M13">
        <f t="shared" si="4"/>
        <v>5.1826090442591397</v>
      </c>
      <c r="N13" s="6">
        <f t="shared" si="8"/>
        <v>5.1709999999999994</v>
      </c>
      <c r="P13" s="5">
        <f t="shared" si="0"/>
        <v>5.1709999999999994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23.776</v>
      </c>
      <c r="C14">
        <f t="shared" si="2"/>
        <v>6.1587957023733155</v>
      </c>
      <c r="D14" s="6">
        <f t="shared" si="6"/>
        <v>6.1449999999999996</v>
      </c>
      <c r="F14" s="5">
        <v>3</v>
      </c>
      <c r="G14">
        <v>23.776</v>
      </c>
      <c r="H14">
        <f t="shared" si="3"/>
        <v>6.1587957023733155</v>
      </c>
      <c r="I14" s="6">
        <f t="shared" si="7"/>
        <v>6.1449999999999996</v>
      </c>
      <c r="K14" s="5">
        <v>3</v>
      </c>
      <c r="L14">
        <v>23.776</v>
      </c>
      <c r="M14">
        <f t="shared" si="4"/>
        <v>6.1587957023733155</v>
      </c>
      <c r="N14" s="6">
        <f t="shared" si="8"/>
        <v>6.1449999999999996</v>
      </c>
      <c r="P14" s="5">
        <f t="shared" si="0"/>
        <v>6.1449999999999996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33.973999999999997</v>
      </c>
      <c r="C15">
        <f t="shared" si="2"/>
        <v>10.220894804361768</v>
      </c>
      <c r="D15" s="6">
        <f t="shared" si="6"/>
        <v>10.197999999999997</v>
      </c>
      <c r="F15" s="5">
        <v>5</v>
      </c>
      <c r="G15">
        <v>33.973999999999997</v>
      </c>
      <c r="H15">
        <f t="shared" si="3"/>
        <v>10.220894804361768</v>
      </c>
      <c r="I15" s="6">
        <f t="shared" si="7"/>
        <v>10.197999999999997</v>
      </c>
      <c r="K15" s="5">
        <v>5</v>
      </c>
      <c r="L15">
        <v>33.973999999999997</v>
      </c>
      <c r="M15">
        <f t="shared" si="4"/>
        <v>10.220894804361768</v>
      </c>
      <c r="N15" s="6">
        <f t="shared" si="8"/>
        <v>10.197999999999997</v>
      </c>
      <c r="P15" s="5">
        <f t="shared" si="0"/>
        <v>10.197999999999997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48.121000000000002</v>
      </c>
      <c r="C16">
        <f t="shared" si="2"/>
        <v>14.178760423348306</v>
      </c>
      <c r="D16" s="6">
        <f t="shared" si="6"/>
        <v>14.147000000000006</v>
      </c>
      <c r="F16" s="5">
        <v>7</v>
      </c>
      <c r="G16">
        <v>48.121000000000002</v>
      </c>
      <c r="H16">
        <f t="shared" si="3"/>
        <v>14.178760423348306</v>
      </c>
      <c r="I16" s="6">
        <f t="shared" si="7"/>
        <v>14.147000000000006</v>
      </c>
      <c r="K16" s="5">
        <v>7</v>
      </c>
      <c r="L16">
        <v>48.121000000000002</v>
      </c>
      <c r="M16">
        <f t="shared" ref="M16:M17" si="9">N16/$B$2</f>
        <v>14.178760423348306</v>
      </c>
      <c r="N16" s="6">
        <f t="shared" ref="N16:N17" si="10">L16-L15</f>
        <v>14.147000000000006</v>
      </c>
      <c r="P16" s="5">
        <f t="shared" si="0"/>
        <v>14.147000000000006</v>
      </c>
      <c r="Q16">
        <f t="shared" si="1"/>
        <v>0</v>
      </c>
      <c r="R16" s="12">
        <f t="shared" si="5"/>
        <v>0</v>
      </c>
    </row>
    <row r="17" spans="1:18" x14ac:dyDescent="0.2">
      <c r="A17" s="7">
        <v>8</v>
      </c>
      <c r="B17" s="8">
        <v>64.289000000000001</v>
      </c>
      <c r="C17">
        <f t="shared" ref="C17" si="11">D17/$B$2</f>
        <v>16.204297626683772</v>
      </c>
      <c r="D17" s="6">
        <f t="shared" ref="D17" si="12">B17-B16</f>
        <v>16.167999999999999</v>
      </c>
      <c r="F17" s="7">
        <v>8</v>
      </c>
      <c r="G17" s="8">
        <v>64.289000000000001</v>
      </c>
      <c r="H17" s="8">
        <f t="shared" si="3"/>
        <v>16.204297626683772</v>
      </c>
      <c r="I17" s="9">
        <f t="shared" si="7"/>
        <v>16.167999999999999</v>
      </c>
      <c r="K17" s="7">
        <v>8</v>
      </c>
      <c r="L17" s="8">
        <v>64.289000000000001</v>
      </c>
      <c r="M17">
        <f t="shared" si="9"/>
        <v>16.204297626683772</v>
      </c>
      <c r="N17" s="6">
        <f t="shared" si="10"/>
        <v>16.167999999999999</v>
      </c>
      <c r="P17" s="7"/>
      <c r="Q17" s="8"/>
      <c r="R17" s="13"/>
    </row>
    <row r="18" spans="1:18" x14ac:dyDescent="0.2">
      <c r="M18" s="8"/>
      <c r="N18" s="9"/>
      <c r="R18" s="10"/>
    </row>
    <row r="19" spans="1:18" ht="17" thickBot="1" x14ac:dyDescent="0.25">
      <c r="Q19" s="14" t="s">
        <v>22</v>
      </c>
      <c r="R19" s="15">
        <f>AVERAGE(R6:R17)</f>
        <v>1.4633053948295816E-17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0.49295115692836622</v>
      </c>
      <c r="C37">
        <v>-1.3540407827511647E-2</v>
      </c>
      <c r="F37" cm="1">
        <f t="array" ref="F37:G37">LINEST(F6:F17,H6:H17)</f>
        <v>0.49295115692836622</v>
      </c>
      <c r="G37">
        <v>-1.3540407827511647E-2</v>
      </c>
      <c r="J37" cm="1">
        <f t="array" ref="J37:K37">LINEST(K6:K17,M6:M17)</f>
        <v>0.49295115692836622</v>
      </c>
      <c r="K37">
        <v>-1.3540407827511647E-2</v>
      </c>
      <c r="M37" s="3" t="s">
        <v>0</v>
      </c>
      <c r="N37" s="16">
        <f>AVERAGE(B37,F37,J37)</f>
        <v>0.49295115692836622</v>
      </c>
    </row>
    <row r="38" spans="2:14" ht="17" thickBot="1" x14ac:dyDescent="0.25">
      <c r="M38" s="17" t="s">
        <v>1</v>
      </c>
      <c r="N38" s="9">
        <f>AVERAGE(C37,G37,K37)</f>
        <v>-1.3540407827511647E-2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7F3-8529-104E-ACD0-7C5186387B4C}">
  <dimension ref="A1:W38"/>
  <sheetViews>
    <sheetView topLeftCell="H3" zoomScale="150" zoomScaleNormal="346" workbookViewId="0">
      <selection activeCell="L21" sqref="L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29</v>
      </c>
      <c r="F4" s="2" t="s">
        <v>30</v>
      </c>
      <c r="K4" s="2" t="s">
        <v>31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0.14899999999999999</v>
      </c>
      <c r="C6">
        <f>D6/$B$2</f>
        <v>0.14933450930083386</v>
      </c>
      <c r="D6" s="6">
        <f>B6</f>
        <v>0.14899999999999999</v>
      </c>
      <c r="F6" s="5">
        <v>0.1</v>
      </c>
      <c r="G6">
        <v>0.14899999999999999</v>
      </c>
      <c r="H6">
        <f>I6/$B$2</f>
        <v>0.14933450930083386</v>
      </c>
      <c r="I6" s="6">
        <f>G6</f>
        <v>0.14899999999999999</v>
      </c>
      <c r="K6" s="5">
        <v>0.1</v>
      </c>
      <c r="L6">
        <v>0.14899999999999999</v>
      </c>
      <c r="M6">
        <f>N6/$B$2</f>
        <v>0.14933450930083386</v>
      </c>
      <c r="N6" s="6">
        <f>L6</f>
        <v>0.14899999999999999</v>
      </c>
      <c r="P6" s="5">
        <f t="shared" ref="P6:P17" si="0">AVERAGE(D6,I6,N6)</f>
        <v>0.14899999999999999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0.63800000000000001</v>
      </c>
      <c r="C7">
        <f t="shared" ref="C7:C17" si="2">D7/$B$2</f>
        <v>0.4900978191148172</v>
      </c>
      <c r="D7" s="6">
        <f>B7-B6</f>
        <v>0.48899999999999999</v>
      </c>
      <c r="F7" s="5">
        <v>0.2</v>
      </c>
      <c r="G7">
        <v>0.63800000000000001</v>
      </c>
      <c r="H7">
        <f t="shared" ref="H7:H17" si="3">I7/$B$2</f>
        <v>0.4900978191148172</v>
      </c>
      <c r="I7" s="6">
        <f>G7-G6</f>
        <v>0.48899999999999999</v>
      </c>
      <c r="K7" s="5">
        <v>0.2</v>
      </c>
      <c r="L7">
        <v>0.63800000000000001</v>
      </c>
      <c r="M7">
        <f t="shared" ref="M7:M17" si="4">N7/$B$2</f>
        <v>0.4900978191148172</v>
      </c>
      <c r="N7" s="6">
        <f>L7-L6</f>
        <v>0.48899999999999999</v>
      </c>
      <c r="P7" s="5">
        <f t="shared" si="0"/>
        <v>0.48900000000000005</v>
      </c>
      <c r="Q7">
        <f t="shared" si="1"/>
        <v>6.7986997775525911E-17</v>
      </c>
      <c r="R7" s="12">
        <f t="shared" ref="R7:R16" si="5">Q7/P7</f>
        <v>1.3903271528737403E-16</v>
      </c>
    </row>
    <row r="8" spans="1:23" x14ac:dyDescent="0.2">
      <c r="A8" s="5">
        <v>0.4</v>
      </c>
      <c r="B8">
        <v>1.484</v>
      </c>
      <c r="C8">
        <f t="shared" si="2"/>
        <v>0.84789929441949963</v>
      </c>
      <c r="D8" s="6">
        <f t="shared" ref="D8:D16" si="6">B8-B7</f>
        <v>0.84599999999999997</v>
      </c>
      <c r="F8" s="5">
        <v>0.4</v>
      </c>
      <c r="G8">
        <v>1.484</v>
      </c>
      <c r="H8">
        <f t="shared" si="3"/>
        <v>0.84789929441949963</v>
      </c>
      <c r="I8" s="6">
        <f t="shared" ref="I8:I17" si="7">G8-G7</f>
        <v>0.84599999999999997</v>
      </c>
      <c r="K8" s="5">
        <v>0.4</v>
      </c>
      <c r="L8">
        <v>1.484</v>
      </c>
      <c r="M8">
        <f t="shared" si="4"/>
        <v>0.84789929441949963</v>
      </c>
      <c r="N8" s="6">
        <f t="shared" ref="N8:N17" si="8">L8-L7</f>
        <v>0.84599999999999997</v>
      </c>
      <c r="P8" s="5">
        <f t="shared" si="0"/>
        <v>0.84599999999999997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3.2839999999999998</v>
      </c>
      <c r="C9">
        <f t="shared" si="2"/>
        <v>1.8040410519563821</v>
      </c>
      <c r="D9" s="6">
        <f t="shared" si="6"/>
        <v>1.7999999999999998</v>
      </c>
      <c r="F9" s="5">
        <v>0.8</v>
      </c>
      <c r="G9">
        <v>3.2839999999999998</v>
      </c>
      <c r="H9">
        <f t="shared" si="3"/>
        <v>1.8040410519563821</v>
      </c>
      <c r="I9" s="6">
        <f t="shared" si="7"/>
        <v>1.7999999999999998</v>
      </c>
      <c r="K9" s="5">
        <v>0.8</v>
      </c>
      <c r="L9">
        <v>3.2839999999999998</v>
      </c>
      <c r="M9">
        <f t="shared" si="4"/>
        <v>1.8040410519563821</v>
      </c>
      <c r="N9" s="6">
        <f t="shared" si="8"/>
        <v>1.7999999999999998</v>
      </c>
      <c r="P9" s="5">
        <f t="shared" si="0"/>
        <v>1.7999999999999998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5.4859999999999998</v>
      </c>
      <c r="C10">
        <f t="shared" si="2"/>
        <v>2.2069435535599742</v>
      </c>
      <c r="D10" s="6">
        <f t="shared" si="6"/>
        <v>2.202</v>
      </c>
      <c r="F10" s="5">
        <v>1</v>
      </c>
      <c r="G10">
        <v>5.4859999999999998</v>
      </c>
      <c r="H10">
        <f t="shared" si="3"/>
        <v>2.2069435535599742</v>
      </c>
      <c r="I10" s="6">
        <f t="shared" si="7"/>
        <v>2.202</v>
      </c>
      <c r="K10" s="5">
        <v>1</v>
      </c>
      <c r="L10">
        <v>5.4859999999999998</v>
      </c>
      <c r="M10">
        <f t="shared" si="4"/>
        <v>2.2069435535599742</v>
      </c>
      <c r="N10" s="6">
        <f t="shared" si="8"/>
        <v>2.202</v>
      </c>
      <c r="P10" s="5">
        <f t="shared" si="0"/>
        <v>2.202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8.9309999999999992</v>
      </c>
      <c r="C11">
        <f t="shared" si="2"/>
        <v>3.4527341244387424</v>
      </c>
      <c r="D11" s="6">
        <f t="shared" si="6"/>
        <v>3.4449999999999994</v>
      </c>
      <c r="F11" s="5">
        <v>1.6</v>
      </c>
      <c r="G11">
        <v>8.9309999999999992</v>
      </c>
      <c r="H11">
        <f t="shared" si="3"/>
        <v>3.4527341244387424</v>
      </c>
      <c r="I11" s="6">
        <f t="shared" si="7"/>
        <v>3.4449999999999994</v>
      </c>
      <c r="K11" s="5">
        <v>1.6</v>
      </c>
      <c r="L11">
        <v>8.9309999999999992</v>
      </c>
      <c r="M11">
        <f t="shared" si="4"/>
        <v>3.4527341244387424</v>
      </c>
      <c r="N11" s="6">
        <f t="shared" si="8"/>
        <v>3.4449999999999994</v>
      </c>
      <c r="P11" s="5">
        <f t="shared" si="0"/>
        <v>3.444999999999999</v>
      </c>
      <c r="Q11">
        <f t="shared" si="1"/>
        <v>5.4389598220420729E-16</v>
      </c>
      <c r="R11" s="12">
        <f t="shared" si="5"/>
        <v>1.5787982066885558E-16</v>
      </c>
    </row>
    <row r="12" spans="1:23" x14ac:dyDescent="0.2">
      <c r="A12" s="5">
        <v>2</v>
      </c>
      <c r="B12">
        <v>13.334</v>
      </c>
      <c r="C12">
        <f t="shared" si="2"/>
        <v>4.4128848620910848</v>
      </c>
      <c r="D12" s="6">
        <f t="shared" si="6"/>
        <v>4.4030000000000005</v>
      </c>
      <c r="F12" s="5">
        <v>2</v>
      </c>
      <c r="G12">
        <v>13.334</v>
      </c>
      <c r="H12">
        <f t="shared" si="3"/>
        <v>4.4128848620910848</v>
      </c>
      <c r="I12" s="6">
        <f t="shared" si="7"/>
        <v>4.4030000000000005</v>
      </c>
      <c r="K12" s="5">
        <v>2</v>
      </c>
      <c r="L12">
        <v>13.334</v>
      </c>
      <c r="M12">
        <f t="shared" si="4"/>
        <v>4.4128848620910848</v>
      </c>
      <c r="N12" s="6">
        <f t="shared" si="8"/>
        <v>4.4030000000000005</v>
      </c>
      <c r="P12" s="5">
        <f t="shared" si="0"/>
        <v>4.4030000000000005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18.736999999999998</v>
      </c>
      <c r="C13">
        <f t="shared" si="2"/>
        <v>5.4151298909557397</v>
      </c>
      <c r="D13" s="6">
        <f t="shared" si="6"/>
        <v>5.4029999999999987</v>
      </c>
      <c r="F13" s="5">
        <v>2.5</v>
      </c>
      <c r="G13">
        <v>18.736999999999998</v>
      </c>
      <c r="H13">
        <f t="shared" si="3"/>
        <v>5.4151298909557397</v>
      </c>
      <c r="I13" s="6">
        <f t="shared" si="7"/>
        <v>5.4029999999999987</v>
      </c>
      <c r="K13" s="5">
        <v>2.5</v>
      </c>
      <c r="L13">
        <v>18.736999999999998</v>
      </c>
      <c r="M13">
        <f t="shared" si="4"/>
        <v>5.4151298909557397</v>
      </c>
      <c r="N13" s="6">
        <f t="shared" si="8"/>
        <v>5.4029999999999987</v>
      </c>
      <c r="P13" s="5">
        <f t="shared" si="0"/>
        <v>5.4029999999999987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25.19</v>
      </c>
      <c r="C14">
        <f t="shared" si="2"/>
        <v>6.4674871712636337</v>
      </c>
      <c r="D14" s="6">
        <f t="shared" si="6"/>
        <v>6.453000000000003</v>
      </c>
      <c r="F14" s="5">
        <v>3</v>
      </c>
      <c r="G14">
        <v>25.19</v>
      </c>
      <c r="H14">
        <f t="shared" si="3"/>
        <v>6.4674871712636337</v>
      </c>
      <c r="I14" s="6">
        <f t="shared" si="7"/>
        <v>6.453000000000003</v>
      </c>
      <c r="K14" s="5">
        <v>3</v>
      </c>
      <c r="L14">
        <v>25.19</v>
      </c>
      <c r="M14">
        <f t="shared" si="4"/>
        <v>6.4674871712636337</v>
      </c>
      <c r="N14" s="6">
        <f t="shared" si="8"/>
        <v>6.453000000000003</v>
      </c>
      <c r="P14" s="5">
        <f t="shared" si="0"/>
        <v>6.453000000000003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35.843000000000004</v>
      </c>
      <c r="C15">
        <f t="shared" si="2"/>
        <v>10.676916292495191</v>
      </c>
      <c r="D15" s="6">
        <f t="shared" si="6"/>
        <v>10.653000000000002</v>
      </c>
      <c r="F15" s="5">
        <v>5</v>
      </c>
      <c r="G15">
        <v>35.843000000000004</v>
      </c>
      <c r="H15">
        <f t="shared" si="3"/>
        <v>10.676916292495191</v>
      </c>
      <c r="I15" s="6">
        <f t="shared" si="7"/>
        <v>10.653000000000002</v>
      </c>
      <c r="K15" s="5">
        <v>5</v>
      </c>
      <c r="L15">
        <v>35.843000000000004</v>
      </c>
      <c r="M15">
        <f t="shared" si="4"/>
        <v>10.676916292495191</v>
      </c>
      <c r="N15" s="6">
        <f t="shared" si="8"/>
        <v>10.653000000000002</v>
      </c>
      <c r="P15" s="5">
        <f t="shared" si="0"/>
        <v>10.653000000000002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50.749000000000002</v>
      </c>
      <c r="C16">
        <f t="shared" si="2"/>
        <v>14.939464400256574</v>
      </c>
      <c r="D16" s="6">
        <f t="shared" si="6"/>
        <v>14.905999999999999</v>
      </c>
      <c r="F16" s="5">
        <v>7</v>
      </c>
      <c r="G16">
        <v>50.749000000000002</v>
      </c>
      <c r="H16">
        <f t="shared" si="3"/>
        <v>14.939464400256574</v>
      </c>
      <c r="I16" s="6">
        <f t="shared" si="7"/>
        <v>14.905999999999999</v>
      </c>
      <c r="K16" s="5">
        <v>7</v>
      </c>
      <c r="L16">
        <v>50.749000000000002</v>
      </c>
      <c r="M16">
        <f t="shared" si="4"/>
        <v>14.939464400256574</v>
      </c>
      <c r="N16" s="6">
        <f t="shared" si="8"/>
        <v>14.905999999999999</v>
      </c>
      <c r="P16" s="5">
        <f t="shared" si="0"/>
        <v>14.905999999999999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67.822000000000003</v>
      </c>
      <c r="C17">
        <f t="shared" si="2"/>
        <v>17.111329377806285</v>
      </c>
      <c r="D17" s="6">
        <f t="shared" ref="D17" si="9">B17-B16</f>
        <v>17.073</v>
      </c>
      <c r="F17" s="7">
        <v>8</v>
      </c>
      <c r="G17" s="8">
        <v>67.822000000000003</v>
      </c>
      <c r="H17" s="8">
        <f t="shared" si="3"/>
        <v>17.111329377806285</v>
      </c>
      <c r="I17" s="9">
        <f t="shared" si="7"/>
        <v>17.073</v>
      </c>
      <c r="K17" s="7">
        <v>8</v>
      </c>
      <c r="L17" s="8">
        <v>67.822000000000003</v>
      </c>
      <c r="M17" s="8">
        <f t="shared" si="4"/>
        <v>17.111329377806285</v>
      </c>
      <c r="N17" s="9">
        <f t="shared" si="8"/>
        <v>17.073</v>
      </c>
      <c r="P17" s="5">
        <f t="shared" si="0"/>
        <v>17.073</v>
      </c>
      <c r="Q17">
        <f t="shared" si="1"/>
        <v>0</v>
      </c>
      <c r="R17" s="12">
        <f t="shared" ref="R17" si="10"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2.4742711329685802E-17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0.46900815553629083</v>
      </c>
      <c r="C37">
        <v>-2.3373617301281957E-2</v>
      </c>
      <c r="F37" cm="1">
        <f t="array" ref="F37:G37">LINEST(F6:F17,H6:H17)</f>
        <v>0.46900815553629083</v>
      </c>
      <c r="G37">
        <v>-2.3373617301281957E-2</v>
      </c>
      <c r="J37" cm="1">
        <f t="array" ref="J37:K37">LINEST(K6:K17,M6:M17)</f>
        <v>0.46900815553629083</v>
      </c>
      <c r="K37">
        <v>-2.3373617301281957E-2</v>
      </c>
      <c r="M37" s="3" t="s">
        <v>0</v>
      </c>
      <c r="N37" s="16">
        <f>AVERAGE(B37,F37,J37)</f>
        <v>0.46900815553629083</v>
      </c>
    </row>
    <row r="38" spans="2:14" ht="17" thickBot="1" x14ac:dyDescent="0.25">
      <c r="M38" s="17" t="s">
        <v>1</v>
      </c>
      <c r="N38" s="9">
        <f>AVERAGE(C37,G37,K37)</f>
        <v>-2.3373617301281957E-2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869-5B89-B44D-A210-D121E612C575}">
  <dimension ref="A1:W38"/>
  <sheetViews>
    <sheetView topLeftCell="G1" zoomScale="125" zoomScaleNormal="346" workbookViewId="0">
      <selection activeCell="L22" sqref="L22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32</v>
      </c>
      <c r="F4" s="2" t="s">
        <v>33</v>
      </c>
      <c r="K4" s="2" t="s">
        <v>34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0.22600000000000001</v>
      </c>
      <c r="C6">
        <f>D6/$B$2</f>
        <v>0.22650737652341246</v>
      </c>
      <c r="D6" s="6">
        <f>B6</f>
        <v>0.22600000000000001</v>
      </c>
      <c r="F6" s="5">
        <v>0.1</v>
      </c>
      <c r="G6">
        <v>0.22600000000000001</v>
      </c>
      <c r="H6">
        <f>I6/$B$2</f>
        <v>0.22650737652341246</v>
      </c>
      <c r="I6" s="6">
        <f>G6</f>
        <v>0.22600000000000001</v>
      </c>
      <c r="K6" s="5">
        <v>0.1</v>
      </c>
      <c r="L6">
        <v>0.22600000000000001</v>
      </c>
      <c r="M6">
        <f>N6/$B$2</f>
        <v>0.22650737652341246</v>
      </c>
      <c r="N6" s="6">
        <f>L6</f>
        <v>0.22600000000000001</v>
      </c>
      <c r="P6" s="5">
        <f t="shared" ref="P6:P17" si="0">AVERAGE(D6,I6,N6)</f>
        <v>0.22600000000000001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0.65800000000000003</v>
      </c>
      <c r="C7">
        <f t="shared" ref="C7:C17" si="2">D7/$B$2</f>
        <v>0.43296985246953179</v>
      </c>
      <c r="D7" s="6">
        <f>B7-B6</f>
        <v>0.43200000000000005</v>
      </c>
      <c r="F7" s="5">
        <v>0.2</v>
      </c>
      <c r="G7">
        <v>0.65800000000000003</v>
      </c>
      <c r="H7">
        <f t="shared" ref="H7:H17" si="3">I7/$B$2</f>
        <v>0.43296985246953179</v>
      </c>
      <c r="I7" s="6">
        <f>G7-G6</f>
        <v>0.43200000000000005</v>
      </c>
      <c r="K7" s="5">
        <v>0.2</v>
      </c>
      <c r="L7">
        <v>0.65800000000000003</v>
      </c>
      <c r="M7">
        <f t="shared" ref="M7:M17" si="4">N7/$B$2</f>
        <v>0.43296985246953179</v>
      </c>
      <c r="N7" s="6">
        <f>L7-L6</f>
        <v>0.43200000000000005</v>
      </c>
      <c r="P7" s="5">
        <f t="shared" si="0"/>
        <v>0.43200000000000011</v>
      </c>
      <c r="Q7">
        <f t="shared" si="1"/>
        <v>6.7986997775525911E-17</v>
      </c>
      <c r="R7" s="12">
        <f t="shared" ref="R7:R17" si="5">Q7/P7</f>
        <v>1.573773096655692E-16</v>
      </c>
    </row>
    <row r="8" spans="1:23" x14ac:dyDescent="0.2">
      <c r="A8" s="5">
        <v>0.4</v>
      </c>
      <c r="B8">
        <v>1.57</v>
      </c>
      <c r="C8">
        <f t="shared" si="2"/>
        <v>0.91404746632456713</v>
      </c>
      <c r="D8" s="6">
        <f t="shared" ref="D8:D17" si="6">B8-B7</f>
        <v>0.91200000000000003</v>
      </c>
      <c r="F8" s="5">
        <v>0.4</v>
      </c>
      <c r="G8">
        <v>1.57</v>
      </c>
      <c r="H8">
        <f t="shared" si="3"/>
        <v>0.91404746632456713</v>
      </c>
      <c r="I8" s="6">
        <f t="shared" ref="I8:I17" si="7">G8-G7</f>
        <v>0.91200000000000003</v>
      </c>
      <c r="K8" s="5">
        <v>0.4</v>
      </c>
      <c r="L8">
        <v>1.57</v>
      </c>
      <c r="M8">
        <f t="shared" si="4"/>
        <v>0.91404746632456713</v>
      </c>
      <c r="N8" s="6">
        <f t="shared" ref="N8:N17" si="8">L8-L7</f>
        <v>0.91200000000000003</v>
      </c>
      <c r="P8" s="5">
        <f t="shared" si="0"/>
        <v>0.91200000000000003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3.3530000000000002</v>
      </c>
      <c r="C9">
        <f t="shared" si="2"/>
        <v>1.7870028864656833</v>
      </c>
      <c r="D9" s="6">
        <f t="shared" si="6"/>
        <v>1.7830000000000001</v>
      </c>
      <c r="F9" s="5">
        <v>0.8</v>
      </c>
      <c r="G9">
        <v>3.3530000000000002</v>
      </c>
      <c r="H9">
        <f t="shared" si="3"/>
        <v>1.7870028864656833</v>
      </c>
      <c r="I9" s="6">
        <f t="shared" si="7"/>
        <v>1.7830000000000001</v>
      </c>
      <c r="K9" s="5">
        <v>0.8</v>
      </c>
      <c r="L9">
        <v>3.3530000000000002</v>
      </c>
      <c r="M9">
        <f t="shared" si="4"/>
        <v>1.7870028864656833</v>
      </c>
      <c r="N9" s="6">
        <f t="shared" si="8"/>
        <v>1.7830000000000001</v>
      </c>
      <c r="P9" s="5">
        <f t="shared" si="0"/>
        <v>1.7830000000000001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5.6269999999999998</v>
      </c>
      <c r="C10">
        <f t="shared" si="2"/>
        <v>2.2791051956382291</v>
      </c>
      <c r="D10" s="6">
        <f t="shared" si="6"/>
        <v>2.2739999999999996</v>
      </c>
      <c r="F10" s="5">
        <v>1</v>
      </c>
      <c r="G10">
        <v>5.6269999999999998</v>
      </c>
      <c r="H10">
        <f t="shared" si="3"/>
        <v>2.2791051956382291</v>
      </c>
      <c r="I10" s="6">
        <f t="shared" si="7"/>
        <v>2.2739999999999996</v>
      </c>
      <c r="K10" s="5">
        <v>1</v>
      </c>
      <c r="L10">
        <v>5.6269999999999998</v>
      </c>
      <c r="M10">
        <f t="shared" si="4"/>
        <v>2.2791051956382291</v>
      </c>
      <c r="N10" s="6">
        <f t="shared" si="8"/>
        <v>2.2739999999999996</v>
      </c>
      <c r="P10" s="5">
        <f t="shared" si="0"/>
        <v>2.2739999999999996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9.32</v>
      </c>
      <c r="C11">
        <f t="shared" si="2"/>
        <v>3.7012908915971781</v>
      </c>
      <c r="D11" s="6">
        <f t="shared" si="6"/>
        <v>3.6930000000000005</v>
      </c>
      <c r="F11" s="5">
        <v>1.6</v>
      </c>
      <c r="G11">
        <v>9.32</v>
      </c>
      <c r="H11">
        <f t="shared" si="3"/>
        <v>3.7012908915971781</v>
      </c>
      <c r="I11" s="6">
        <f t="shared" si="7"/>
        <v>3.6930000000000005</v>
      </c>
      <c r="K11" s="5">
        <v>1.6</v>
      </c>
      <c r="L11">
        <v>9.32</v>
      </c>
      <c r="M11">
        <f t="shared" si="4"/>
        <v>3.7012908915971781</v>
      </c>
      <c r="N11" s="6">
        <f t="shared" si="8"/>
        <v>3.6930000000000005</v>
      </c>
      <c r="P11" s="5">
        <f t="shared" si="0"/>
        <v>3.6930000000000001</v>
      </c>
      <c r="Q11">
        <f t="shared" si="1"/>
        <v>5.4389598220420729E-16</v>
      </c>
      <c r="R11" s="12">
        <f t="shared" si="5"/>
        <v>1.4727754730685278E-16</v>
      </c>
    </row>
    <row r="12" spans="1:23" x14ac:dyDescent="0.2">
      <c r="A12" s="5">
        <v>2</v>
      </c>
      <c r="B12">
        <v>13.846</v>
      </c>
      <c r="C12">
        <f t="shared" si="2"/>
        <v>4.536161000641437</v>
      </c>
      <c r="D12" s="6">
        <f t="shared" si="6"/>
        <v>4.5259999999999998</v>
      </c>
      <c r="F12" s="5">
        <v>2</v>
      </c>
      <c r="G12">
        <v>13.846</v>
      </c>
      <c r="H12">
        <f t="shared" si="3"/>
        <v>4.536161000641437</v>
      </c>
      <c r="I12" s="6">
        <f t="shared" si="7"/>
        <v>4.5259999999999998</v>
      </c>
      <c r="K12" s="5">
        <v>2</v>
      </c>
      <c r="L12">
        <v>13.846</v>
      </c>
      <c r="M12">
        <f t="shared" si="4"/>
        <v>4.536161000641437</v>
      </c>
      <c r="N12" s="6">
        <f t="shared" si="8"/>
        <v>4.5259999999999998</v>
      </c>
      <c r="P12" s="5">
        <f t="shared" si="0"/>
        <v>4.5259999999999998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19.524000000000001</v>
      </c>
      <c r="C13">
        <f t="shared" si="2"/>
        <v>5.6907472738935221</v>
      </c>
      <c r="D13" s="6">
        <f t="shared" si="6"/>
        <v>5.6780000000000008</v>
      </c>
      <c r="F13" s="5">
        <v>2.5</v>
      </c>
      <c r="G13">
        <v>19.524000000000001</v>
      </c>
      <c r="H13">
        <f t="shared" si="3"/>
        <v>5.6907472738935221</v>
      </c>
      <c r="I13" s="6">
        <f t="shared" si="7"/>
        <v>5.6780000000000008</v>
      </c>
      <c r="K13" s="5">
        <v>2.5</v>
      </c>
      <c r="L13">
        <v>19.524000000000001</v>
      </c>
      <c r="M13">
        <f t="shared" si="4"/>
        <v>5.6907472738935221</v>
      </c>
      <c r="N13" s="6">
        <f t="shared" si="8"/>
        <v>5.6780000000000008</v>
      </c>
      <c r="P13" s="5">
        <f t="shared" si="0"/>
        <v>5.6780000000000008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26.280999999999999</v>
      </c>
      <c r="C14">
        <f t="shared" si="2"/>
        <v>6.7721696600384842</v>
      </c>
      <c r="D14" s="6">
        <f t="shared" si="6"/>
        <v>6.7569999999999979</v>
      </c>
      <c r="F14" s="5">
        <v>3</v>
      </c>
      <c r="G14">
        <v>26.280999999999999</v>
      </c>
      <c r="H14">
        <f t="shared" si="3"/>
        <v>6.7721696600384842</v>
      </c>
      <c r="I14" s="6">
        <f t="shared" si="7"/>
        <v>6.7569999999999979</v>
      </c>
      <c r="K14" s="5">
        <v>3</v>
      </c>
      <c r="L14">
        <v>26.280999999999999</v>
      </c>
      <c r="M14">
        <f t="shared" si="4"/>
        <v>6.7721696600384842</v>
      </c>
      <c r="N14" s="6">
        <f t="shared" si="8"/>
        <v>6.7569999999999979</v>
      </c>
      <c r="P14" s="5">
        <f t="shared" si="0"/>
        <v>6.7569999999999979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37.548000000000002</v>
      </c>
      <c r="C15">
        <f t="shared" si="2"/>
        <v>11.292294740218091</v>
      </c>
      <c r="D15" s="6">
        <f t="shared" si="6"/>
        <v>11.267000000000003</v>
      </c>
      <c r="F15" s="5">
        <v>5</v>
      </c>
      <c r="G15">
        <v>37.548000000000002</v>
      </c>
      <c r="H15">
        <f t="shared" si="3"/>
        <v>11.292294740218091</v>
      </c>
      <c r="I15" s="6">
        <f t="shared" si="7"/>
        <v>11.267000000000003</v>
      </c>
      <c r="K15" s="5">
        <v>5</v>
      </c>
      <c r="L15">
        <v>37.548000000000002</v>
      </c>
      <c r="M15">
        <f t="shared" si="4"/>
        <v>11.292294740218091</v>
      </c>
      <c r="N15" s="6">
        <f t="shared" si="8"/>
        <v>11.267000000000003</v>
      </c>
      <c r="P15" s="5">
        <f t="shared" si="0"/>
        <v>11.267000000000003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53.195</v>
      </c>
      <c r="C16">
        <f t="shared" si="2"/>
        <v>15.682127966645284</v>
      </c>
      <c r="D16" s="6">
        <f t="shared" si="6"/>
        <v>15.646999999999998</v>
      </c>
      <c r="F16" s="5">
        <v>7</v>
      </c>
      <c r="G16">
        <v>53.195</v>
      </c>
      <c r="H16">
        <f t="shared" si="3"/>
        <v>15.682127966645284</v>
      </c>
      <c r="I16" s="6">
        <f t="shared" si="7"/>
        <v>15.646999999999998</v>
      </c>
      <c r="K16" s="5">
        <v>7</v>
      </c>
      <c r="L16">
        <v>53.195</v>
      </c>
      <c r="M16">
        <f t="shared" si="4"/>
        <v>15.682127966645284</v>
      </c>
      <c r="N16" s="6">
        <f t="shared" si="8"/>
        <v>15.646999999999998</v>
      </c>
      <c r="P16" s="5">
        <f t="shared" si="0"/>
        <v>15.646999999999998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70.995999999999995</v>
      </c>
      <c r="C17">
        <f t="shared" si="2"/>
        <v>17.84096375881975</v>
      </c>
      <c r="D17" s="6">
        <f t="shared" si="6"/>
        <v>17.800999999999995</v>
      </c>
      <c r="F17" s="7">
        <v>8</v>
      </c>
      <c r="G17" s="8">
        <v>70.995999999999995</v>
      </c>
      <c r="H17" s="8">
        <f t="shared" si="3"/>
        <v>17.84096375881975</v>
      </c>
      <c r="I17" s="9">
        <f t="shared" si="7"/>
        <v>17.800999999999995</v>
      </c>
      <c r="K17" s="7">
        <v>8</v>
      </c>
      <c r="L17" s="8">
        <v>70.995999999999995</v>
      </c>
      <c r="M17" s="8">
        <f t="shared" si="4"/>
        <v>17.84096375881975</v>
      </c>
      <c r="N17" s="9">
        <f t="shared" si="8"/>
        <v>17.800999999999995</v>
      </c>
      <c r="P17" s="5">
        <f t="shared" si="0"/>
        <v>17.800999999999995</v>
      </c>
      <c r="Q17">
        <f t="shared" si="1"/>
        <v>0</v>
      </c>
      <c r="R17" s="12">
        <f t="shared" si="5"/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2.5387904747701833E-17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0.44743959970256825</v>
      </c>
      <c r="C37">
        <v>-1.9811529533114935E-2</v>
      </c>
      <c r="F37" cm="1">
        <f t="array" ref="F37:G37">LINEST(F6:F17,H6:H17)</f>
        <v>0.44743959970256825</v>
      </c>
      <c r="G37">
        <v>-1.9811529533114935E-2</v>
      </c>
      <c r="J37" cm="1">
        <f t="array" ref="J37:K37">LINEST(K6:K17,M6:M17)</f>
        <v>0.44743959970256825</v>
      </c>
      <c r="K37">
        <v>-1.9811529533114935E-2</v>
      </c>
      <c r="M37" s="3" t="s">
        <v>0</v>
      </c>
      <c r="N37" s="16">
        <f>AVERAGE(B37,F37,J37)</f>
        <v>0.44743959970256825</v>
      </c>
    </row>
    <row r="38" spans="2:14" ht="17" thickBot="1" x14ac:dyDescent="0.25">
      <c r="M38" s="17" t="s">
        <v>1</v>
      </c>
      <c r="N38" s="9">
        <f>AVERAGE(C37,G37,K37)</f>
        <v>-1.9811529533114935E-2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92C-F4D5-3F48-9F7D-D264C16D7ECC}">
  <dimension ref="A1:W38"/>
  <sheetViews>
    <sheetView zoomScale="169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36</v>
      </c>
      <c r="F4" s="2" t="s">
        <v>37</v>
      </c>
      <c r="K4" s="2" t="s">
        <v>38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0.186</v>
      </c>
      <c r="C6">
        <f>D6/$B$2</f>
        <v>0.18641757536882617</v>
      </c>
      <c r="D6" s="6">
        <f>B6</f>
        <v>0.186</v>
      </c>
      <c r="F6" s="5">
        <v>0.1</v>
      </c>
      <c r="G6">
        <v>0.186</v>
      </c>
      <c r="H6">
        <f>I6/$B$2</f>
        <v>0.18641757536882617</v>
      </c>
      <c r="I6" s="6">
        <f>G6</f>
        <v>0.186</v>
      </c>
      <c r="K6" s="5">
        <v>0.1</v>
      </c>
      <c r="L6">
        <v>0.186</v>
      </c>
      <c r="M6">
        <f>N6/$B$2</f>
        <v>0.18641757536882617</v>
      </c>
      <c r="N6" s="6">
        <f>L6</f>
        <v>0.186</v>
      </c>
      <c r="P6" s="5">
        <f t="shared" ref="P6:P17" si="0">AVERAGE(D6,I6,N6)</f>
        <v>0.18600000000000003</v>
      </c>
      <c r="Q6">
        <f t="shared" ref="Q6:Q17" si="1">STDEV(D6,I6,N6)</f>
        <v>3.3993498887762956E-17</v>
      </c>
      <c r="R6" s="12">
        <f>Q6/P6</f>
        <v>1.8276074670840295E-16</v>
      </c>
    </row>
    <row r="7" spans="1:23" x14ac:dyDescent="0.2">
      <c r="A7" s="5">
        <v>0.2</v>
      </c>
      <c r="B7">
        <v>0.59299999999999997</v>
      </c>
      <c r="C7">
        <f t="shared" ref="C7:C17" si="2">D7/$B$2</f>
        <v>0.40791372674791532</v>
      </c>
      <c r="D7" s="6">
        <f>B7-B6</f>
        <v>0.40699999999999997</v>
      </c>
      <c r="F7" s="5">
        <v>0.2</v>
      </c>
      <c r="G7">
        <v>0.59299999999999997</v>
      </c>
      <c r="H7">
        <f t="shared" ref="H7:H17" si="3">I7/$B$2</f>
        <v>0.40791372674791532</v>
      </c>
      <c r="I7" s="6">
        <f>G7-G6</f>
        <v>0.40699999999999997</v>
      </c>
      <c r="K7" s="5">
        <v>0.2</v>
      </c>
      <c r="L7">
        <v>0.59299999999999997</v>
      </c>
      <c r="M7">
        <f t="shared" ref="M7:M17" si="4">N7/$B$2</f>
        <v>0.40791372674791532</v>
      </c>
      <c r="N7" s="6">
        <f>L7-L6</f>
        <v>0.40699999999999997</v>
      </c>
      <c r="P7" s="5">
        <f t="shared" si="0"/>
        <v>0.40699999999999997</v>
      </c>
      <c r="Q7">
        <f t="shared" si="1"/>
        <v>0</v>
      </c>
      <c r="R7" s="12">
        <f t="shared" ref="R7:R17" si="5">Q7/P7</f>
        <v>0</v>
      </c>
    </row>
    <row r="8" spans="1:23" x14ac:dyDescent="0.2">
      <c r="A8" s="5">
        <v>0.4</v>
      </c>
      <c r="B8">
        <v>1.48</v>
      </c>
      <c r="C8">
        <f t="shared" si="2"/>
        <v>0.8889913406029506</v>
      </c>
      <c r="D8" s="6">
        <f t="shared" ref="D8:D17" si="6">B8-B7</f>
        <v>0.88700000000000001</v>
      </c>
      <c r="F8" s="5">
        <v>0.4</v>
      </c>
      <c r="G8">
        <v>1.48</v>
      </c>
      <c r="H8">
        <f t="shared" si="3"/>
        <v>0.8889913406029506</v>
      </c>
      <c r="I8" s="6">
        <f t="shared" ref="I8:I17" si="7">G8-G7</f>
        <v>0.88700000000000001</v>
      </c>
      <c r="K8" s="5">
        <v>0.4</v>
      </c>
      <c r="L8">
        <v>1.48</v>
      </c>
      <c r="M8">
        <f t="shared" si="4"/>
        <v>0.8889913406029506</v>
      </c>
      <c r="N8" s="6">
        <f t="shared" ref="N8:N17" si="8">L8-L7</f>
        <v>0.88700000000000001</v>
      </c>
      <c r="P8" s="5">
        <f t="shared" si="0"/>
        <v>0.88700000000000001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3.3370000000000002</v>
      </c>
      <c r="C9">
        <f t="shared" si="2"/>
        <v>1.8611690186016681</v>
      </c>
      <c r="D9" s="6">
        <f t="shared" si="6"/>
        <v>1.8570000000000002</v>
      </c>
      <c r="F9" s="5">
        <v>0.8</v>
      </c>
      <c r="G9">
        <v>3.3370000000000002</v>
      </c>
      <c r="H9">
        <f t="shared" si="3"/>
        <v>1.8611690186016681</v>
      </c>
      <c r="I9" s="6">
        <f t="shared" si="7"/>
        <v>1.8570000000000002</v>
      </c>
      <c r="K9" s="5">
        <v>0.8</v>
      </c>
      <c r="L9">
        <v>3.3370000000000002</v>
      </c>
      <c r="M9">
        <f t="shared" si="4"/>
        <v>1.8611690186016681</v>
      </c>
      <c r="N9" s="6">
        <f t="shared" si="8"/>
        <v>1.8570000000000002</v>
      </c>
      <c r="P9" s="5">
        <f t="shared" si="0"/>
        <v>1.8570000000000002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5.7030000000000003</v>
      </c>
      <c r="C10">
        <f t="shared" si="2"/>
        <v>2.3713117382937781</v>
      </c>
      <c r="D10" s="6">
        <f t="shared" si="6"/>
        <v>2.3660000000000001</v>
      </c>
      <c r="F10" s="5">
        <v>1</v>
      </c>
      <c r="G10">
        <v>5.7030000000000003</v>
      </c>
      <c r="H10">
        <f t="shared" si="3"/>
        <v>2.3713117382937781</v>
      </c>
      <c r="I10" s="6">
        <f t="shared" si="7"/>
        <v>2.3660000000000001</v>
      </c>
      <c r="K10" s="5">
        <v>1</v>
      </c>
      <c r="L10">
        <v>5.7030000000000003</v>
      </c>
      <c r="M10">
        <f t="shared" si="4"/>
        <v>2.3713117382937781</v>
      </c>
      <c r="N10" s="6">
        <f t="shared" si="8"/>
        <v>2.3660000000000001</v>
      </c>
      <c r="P10" s="5">
        <f t="shared" si="0"/>
        <v>2.3660000000000001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9.3819999999999997</v>
      </c>
      <c r="C11">
        <f t="shared" si="2"/>
        <v>3.6872594611930718</v>
      </c>
      <c r="D11" s="6">
        <f t="shared" si="6"/>
        <v>3.6789999999999994</v>
      </c>
      <c r="F11" s="5">
        <v>1.6</v>
      </c>
      <c r="G11">
        <v>9.3819999999999997</v>
      </c>
      <c r="H11">
        <f t="shared" si="3"/>
        <v>3.6872594611930718</v>
      </c>
      <c r="I11" s="6">
        <f t="shared" si="7"/>
        <v>3.6789999999999994</v>
      </c>
      <c r="K11" s="5">
        <v>1.6</v>
      </c>
      <c r="L11">
        <v>9.3819999999999997</v>
      </c>
      <c r="M11">
        <f t="shared" si="4"/>
        <v>3.6872594611930718</v>
      </c>
      <c r="N11" s="6">
        <f t="shared" si="8"/>
        <v>3.6789999999999994</v>
      </c>
      <c r="P11" s="5">
        <f t="shared" si="0"/>
        <v>3.6789999999999998</v>
      </c>
      <c r="Q11">
        <f t="shared" si="1"/>
        <v>5.4389598220420729E-16</v>
      </c>
      <c r="R11" s="12">
        <f t="shared" si="5"/>
        <v>1.4783799461924634E-16</v>
      </c>
    </row>
    <row r="12" spans="1:23" x14ac:dyDescent="0.2">
      <c r="A12" s="5">
        <v>2</v>
      </c>
      <c r="B12">
        <v>14.081</v>
      </c>
      <c r="C12">
        <f t="shared" si="2"/>
        <v>4.7095493906350221</v>
      </c>
      <c r="D12" s="6">
        <f t="shared" si="6"/>
        <v>4.6989999999999998</v>
      </c>
      <c r="F12" s="5">
        <v>2</v>
      </c>
      <c r="G12">
        <v>14.081</v>
      </c>
      <c r="H12">
        <f t="shared" si="3"/>
        <v>4.7095493906350221</v>
      </c>
      <c r="I12" s="6">
        <f t="shared" si="7"/>
        <v>4.6989999999999998</v>
      </c>
      <c r="K12" s="5">
        <v>2</v>
      </c>
      <c r="L12">
        <v>14.081</v>
      </c>
      <c r="M12">
        <f t="shared" si="4"/>
        <v>4.7095493906350221</v>
      </c>
      <c r="N12" s="6">
        <f t="shared" si="8"/>
        <v>4.6989999999999998</v>
      </c>
      <c r="P12" s="5">
        <f t="shared" si="0"/>
        <v>4.6989999999999998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19.907</v>
      </c>
      <c r="C13">
        <f t="shared" si="2"/>
        <v>5.8390795381654916</v>
      </c>
      <c r="D13" s="6">
        <f t="shared" si="6"/>
        <v>5.8260000000000005</v>
      </c>
      <c r="F13" s="5">
        <v>2.5</v>
      </c>
      <c r="G13">
        <v>19.907</v>
      </c>
      <c r="H13">
        <f t="shared" si="3"/>
        <v>5.8390795381654916</v>
      </c>
      <c r="I13" s="6">
        <f t="shared" si="7"/>
        <v>5.8260000000000005</v>
      </c>
      <c r="K13" s="5">
        <v>2.5</v>
      </c>
      <c r="L13">
        <v>19.907</v>
      </c>
      <c r="M13">
        <f t="shared" si="4"/>
        <v>5.8390795381654916</v>
      </c>
      <c r="N13" s="6">
        <f t="shared" si="8"/>
        <v>5.8260000000000005</v>
      </c>
      <c r="P13" s="5">
        <f t="shared" si="0"/>
        <v>5.8260000000000005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26.885999999999999</v>
      </c>
      <c r="C14">
        <f t="shared" si="2"/>
        <v>6.9946680564464394</v>
      </c>
      <c r="D14" s="6">
        <f t="shared" si="6"/>
        <v>6.9789999999999992</v>
      </c>
      <c r="F14" s="5">
        <v>3</v>
      </c>
      <c r="G14">
        <v>26.885999999999999</v>
      </c>
      <c r="H14">
        <f t="shared" si="3"/>
        <v>6.9946680564464394</v>
      </c>
      <c r="I14" s="6">
        <f t="shared" si="7"/>
        <v>6.9789999999999992</v>
      </c>
      <c r="K14" s="5">
        <v>3</v>
      </c>
      <c r="L14">
        <v>26.885999999999999</v>
      </c>
      <c r="M14">
        <f t="shared" si="4"/>
        <v>6.9946680564464394</v>
      </c>
      <c r="N14" s="6">
        <f t="shared" si="8"/>
        <v>6.9789999999999992</v>
      </c>
      <c r="P14" s="5">
        <f t="shared" si="0"/>
        <v>6.9789999999999992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38.637999999999998</v>
      </c>
      <c r="C15">
        <f t="shared" si="2"/>
        <v>11.778383579217445</v>
      </c>
      <c r="D15" s="6">
        <f t="shared" si="6"/>
        <v>11.751999999999999</v>
      </c>
      <c r="F15" s="5">
        <v>5</v>
      </c>
      <c r="G15">
        <v>38.637999999999998</v>
      </c>
      <c r="H15">
        <f t="shared" si="3"/>
        <v>11.778383579217445</v>
      </c>
      <c r="I15" s="6">
        <f t="shared" si="7"/>
        <v>11.751999999999999</v>
      </c>
      <c r="K15" s="5">
        <v>5</v>
      </c>
      <c r="L15">
        <v>38.637999999999998</v>
      </c>
      <c r="M15">
        <f t="shared" si="4"/>
        <v>11.778383579217445</v>
      </c>
      <c r="N15" s="6">
        <f t="shared" si="8"/>
        <v>11.751999999999999</v>
      </c>
      <c r="P15" s="5">
        <f t="shared" si="0"/>
        <v>11.752000000000001</v>
      </c>
      <c r="Q15">
        <f t="shared" si="1"/>
        <v>2.1755839288168292E-15</v>
      </c>
      <c r="R15" s="12">
        <f t="shared" si="5"/>
        <v>1.8512456848339253E-16</v>
      </c>
    </row>
    <row r="16" spans="1:23" x14ac:dyDescent="0.2">
      <c r="A16" s="5">
        <v>7</v>
      </c>
      <c r="B16">
        <v>55.113</v>
      </c>
      <c r="C16">
        <f t="shared" si="2"/>
        <v>16.511986850545224</v>
      </c>
      <c r="D16" s="6">
        <f t="shared" si="6"/>
        <v>16.475000000000001</v>
      </c>
      <c r="F16" s="5">
        <v>7</v>
      </c>
      <c r="G16">
        <v>55.113</v>
      </c>
      <c r="H16">
        <f t="shared" si="3"/>
        <v>16.511986850545224</v>
      </c>
      <c r="I16" s="6">
        <f t="shared" si="7"/>
        <v>16.475000000000001</v>
      </c>
      <c r="K16" s="5">
        <v>7</v>
      </c>
      <c r="L16">
        <v>55.113</v>
      </c>
      <c r="M16">
        <f t="shared" si="4"/>
        <v>16.511986850545224</v>
      </c>
      <c r="N16" s="6">
        <f t="shared" si="8"/>
        <v>16.475000000000001</v>
      </c>
      <c r="P16" s="5">
        <f t="shared" si="0"/>
        <v>16.475000000000001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74.039000000000001</v>
      </c>
      <c r="C17">
        <f t="shared" si="2"/>
        <v>18.968489416292499</v>
      </c>
      <c r="D17" s="6">
        <f t="shared" si="6"/>
        <v>18.926000000000002</v>
      </c>
      <c r="F17" s="7">
        <v>8</v>
      </c>
      <c r="G17" s="8">
        <v>74.039000000000001</v>
      </c>
      <c r="H17" s="8">
        <f t="shared" si="3"/>
        <v>18.968489416292499</v>
      </c>
      <c r="I17" s="9">
        <f t="shared" si="7"/>
        <v>18.926000000000002</v>
      </c>
      <c r="K17" s="7">
        <v>8</v>
      </c>
      <c r="L17" s="8">
        <v>74.039000000000001</v>
      </c>
      <c r="M17" s="8">
        <f t="shared" si="4"/>
        <v>18.968489416292499</v>
      </c>
      <c r="N17" s="9">
        <f t="shared" si="8"/>
        <v>18.926000000000002</v>
      </c>
      <c r="P17" s="5">
        <f t="shared" si="0"/>
        <v>18.926000000000002</v>
      </c>
      <c r="Q17">
        <f t="shared" si="1"/>
        <v>0</v>
      </c>
      <c r="R17" s="12">
        <f t="shared" si="5"/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4.2976942484253486E-17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0.42166581292422123</v>
      </c>
      <c r="C37">
        <v>2.5849642942155526E-2</v>
      </c>
      <c r="F37" cm="1">
        <f t="array" ref="F37:G37">LINEST(F6:F17,H6:H17)</f>
        <v>0.42166581292422123</v>
      </c>
      <c r="G37">
        <v>2.5849642942155526E-2</v>
      </c>
      <c r="J37" cm="1">
        <f t="array" ref="J37:K37">LINEST(K6:K17,M6:M17)</f>
        <v>0.42166581292422123</v>
      </c>
      <c r="K37">
        <v>2.5849642942155526E-2</v>
      </c>
      <c r="M37" s="3" t="s">
        <v>0</v>
      </c>
      <c r="N37" s="16">
        <f>AVERAGE(B37,F37,J37)</f>
        <v>0.42166581292422123</v>
      </c>
    </row>
    <row r="38" spans="2:14" ht="17" thickBot="1" x14ac:dyDescent="0.25">
      <c r="M38" s="17" t="s">
        <v>1</v>
      </c>
      <c r="N38" s="9">
        <f>AVERAGE(C37,G37,K37)</f>
        <v>2.5849642942155526E-2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Main</vt:lpstr>
      <vt:lpstr>R</vt:lpstr>
      <vt:lpstr>G</vt:lpstr>
      <vt:lpstr>B</vt:lpstr>
      <vt:lpstr>Y</vt:lpstr>
      <vt:lpstr>W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Gambhir</dc:creator>
  <cp:keywords/>
  <dc:description/>
  <cp:lastModifiedBy>Kshitij Gambhir</cp:lastModifiedBy>
  <cp:revision/>
  <dcterms:created xsi:type="dcterms:W3CDTF">2024-01-16T12:51:51Z</dcterms:created>
  <dcterms:modified xsi:type="dcterms:W3CDTF">2024-05-31T17:03:24Z</dcterms:modified>
  <cp:category/>
  <cp:contentStatus/>
</cp:coreProperties>
</file>