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hitijgambhir/Library/CloudStorage/OneDrive-DanmarksTekniskeUniversitet/Self-driving labs/Thesis/Kris/Code/47332-exercises/notebooks/2024/"/>
    </mc:Choice>
  </mc:AlternateContent>
  <xr:revisionPtr revIDLastSave="0" documentId="13_ncr:1_{FB28A344-005E-E04D-B1FD-42D07ACA6D40}" xr6:coauthVersionLast="47" xr6:coauthVersionMax="47" xr10:uidLastSave="{00000000-0000-0000-0000-000000000000}"/>
  <bookViews>
    <workbookView xWindow="15120" yWindow="760" windowWidth="15120" windowHeight="18880" xr2:uid="{3C157F52-89E6-FD4E-B62F-C3F4F502AF8C}"/>
  </bookViews>
  <sheets>
    <sheet name="Main" sheetId="13" r:id="rId1"/>
    <sheet name="R" sheetId="7" r:id="rId2"/>
    <sheet name="G" sheetId="8" r:id="rId3"/>
    <sheet name="B" sheetId="9" r:id="rId4"/>
    <sheet name="Y" sheetId="10" r:id="rId5"/>
    <sheet name="W" sheetId="11" r:id="rId6"/>
    <sheet name="D" sheetId="12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3" l="1"/>
  <c r="D17" i="7"/>
  <c r="C17" i="7" s="1"/>
  <c r="N16" i="9"/>
  <c r="M16" i="9" s="1"/>
  <c r="N17" i="9"/>
  <c r="M17" i="9" s="1"/>
  <c r="D7" i="7"/>
  <c r="D6" i="7"/>
  <c r="C6" i="7" s="1"/>
  <c r="N15" i="9"/>
  <c r="M15" i="9" s="1"/>
  <c r="D16" i="9"/>
  <c r="C16" i="9" s="1"/>
  <c r="D17" i="9"/>
  <c r="C17" i="9" s="1"/>
  <c r="I17" i="9"/>
  <c r="H17" i="9" s="1"/>
  <c r="I16" i="9"/>
  <c r="H16" i="9" s="1"/>
  <c r="D16" i="7"/>
  <c r="C16" i="7" s="1"/>
  <c r="J35" i="12" l="1"/>
  <c r="N17" i="12"/>
  <c r="M17" i="12" s="1"/>
  <c r="I17" i="12"/>
  <c r="H17" i="12" s="1"/>
  <c r="D17" i="12"/>
  <c r="N16" i="12"/>
  <c r="M16" i="12" s="1"/>
  <c r="I16" i="12"/>
  <c r="H16" i="12" s="1"/>
  <c r="D16" i="12"/>
  <c r="N15" i="12"/>
  <c r="M15" i="12" s="1"/>
  <c r="I15" i="12"/>
  <c r="H15" i="12"/>
  <c r="D15" i="12"/>
  <c r="N14" i="12"/>
  <c r="M14" i="12" s="1"/>
  <c r="I14" i="12"/>
  <c r="H14" i="12" s="1"/>
  <c r="D14" i="12"/>
  <c r="N13" i="12"/>
  <c r="M13" i="12" s="1"/>
  <c r="I13" i="12"/>
  <c r="H13" i="12" s="1"/>
  <c r="D13" i="12"/>
  <c r="C13" i="12" s="1"/>
  <c r="N12" i="12"/>
  <c r="M12" i="12" s="1"/>
  <c r="I12" i="12"/>
  <c r="H12" i="12" s="1"/>
  <c r="D12" i="12"/>
  <c r="C12" i="12" s="1"/>
  <c r="N11" i="12"/>
  <c r="M11" i="12" s="1"/>
  <c r="I11" i="12"/>
  <c r="H11" i="12" s="1"/>
  <c r="D11" i="12"/>
  <c r="C11" i="12" s="1"/>
  <c r="N10" i="12"/>
  <c r="M10" i="12" s="1"/>
  <c r="I10" i="12"/>
  <c r="H10" i="12" s="1"/>
  <c r="D10" i="12"/>
  <c r="C10" i="12" s="1"/>
  <c r="N9" i="12"/>
  <c r="M9" i="12" s="1"/>
  <c r="I9" i="12"/>
  <c r="H9" i="12" s="1"/>
  <c r="D9" i="12"/>
  <c r="C9" i="12" s="1"/>
  <c r="N8" i="12"/>
  <c r="M8" i="12" s="1"/>
  <c r="I8" i="12"/>
  <c r="H8" i="12" s="1"/>
  <c r="D8" i="12"/>
  <c r="C8" i="12" s="1"/>
  <c r="N7" i="12"/>
  <c r="M7" i="12" s="1"/>
  <c r="I7" i="12"/>
  <c r="H7" i="12" s="1"/>
  <c r="D7" i="12"/>
  <c r="N6" i="12"/>
  <c r="M6" i="12" s="1"/>
  <c r="I6" i="12"/>
  <c r="H6" i="12" s="1"/>
  <c r="D6" i="12"/>
  <c r="C6" i="12" s="1"/>
  <c r="J35" i="11"/>
  <c r="N17" i="11"/>
  <c r="M17" i="11" s="1"/>
  <c r="I17" i="11"/>
  <c r="H17" i="11" s="1"/>
  <c r="D17" i="11"/>
  <c r="C17" i="11" s="1"/>
  <c r="N16" i="11"/>
  <c r="M16" i="11" s="1"/>
  <c r="I16" i="11"/>
  <c r="H16" i="11" s="1"/>
  <c r="D16" i="11"/>
  <c r="C16" i="11" s="1"/>
  <c r="N15" i="11"/>
  <c r="M15" i="11" s="1"/>
  <c r="I15" i="11"/>
  <c r="H15" i="11" s="1"/>
  <c r="D15" i="11"/>
  <c r="N14" i="11"/>
  <c r="M14" i="11" s="1"/>
  <c r="I14" i="11"/>
  <c r="H14" i="11" s="1"/>
  <c r="D14" i="11"/>
  <c r="N13" i="11"/>
  <c r="M13" i="11" s="1"/>
  <c r="I13" i="11"/>
  <c r="H13" i="11" s="1"/>
  <c r="D13" i="11"/>
  <c r="C13" i="11" s="1"/>
  <c r="N12" i="11"/>
  <c r="M12" i="11" s="1"/>
  <c r="I12" i="11"/>
  <c r="H12" i="11" s="1"/>
  <c r="D12" i="11"/>
  <c r="C12" i="11" s="1"/>
  <c r="N11" i="11"/>
  <c r="M11" i="11" s="1"/>
  <c r="I11" i="11"/>
  <c r="H11" i="11" s="1"/>
  <c r="D11" i="11"/>
  <c r="C11" i="11" s="1"/>
  <c r="N10" i="11"/>
  <c r="I10" i="11"/>
  <c r="H10" i="11" s="1"/>
  <c r="D10" i="11"/>
  <c r="C10" i="11" s="1"/>
  <c r="N9" i="11"/>
  <c r="M9" i="11" s="1"/>
  <c r="I9" i="11"/>
  <c r="H9" i="11" s="1"/>
  <c r="D9" i="11"/>
  <c r="N8" i="11"/>
  <c r="M8" i="11" s="1"/>
  <c r="I8" i="11"/>
  <c r="H8" i="11" s="1"/>
  <c r="D8" i="11"/>
  <c r="C8" i="11" s="1"/>
  <c r="N7" i="11"/>
  <c r="M7" i="11" s="1"/>
  <c r="I7" i="11"/>
  <c r="H7" i="11" s="1"/>
  <c r="D7" i="11"/>
  <c r="C7" i="11" s="1"/>
  <c r="N6" i="11"/>
  <c r="M6" i="11" s="1"/>
  <c r="I6" i="11"/>
  <c r="H6" i="11" s="1"/>
  <c r="D6" i="11"/>
  <c r="D17" i="10"/>
  <c r="C17" i="10" s="1"/>
  <c r="J35" i="10"/>
  <c r="N17" i="10"/>
  <c r="M17" i="10" s="1"/>
  <c r="I17" i="10"/>
  <c r="H17" i="10" s="1"/>
  <c r="N16" i="10"/>
  <c r="M16" i="10" s="1"/>
  <c r="I16" i="10"/>
  <c r="H16" i="10" s="1"/>
  <c r="D16" i="10"/>
  <c r="N15" i="10"/>
  <c r="M15" i="10" s="1"/>
  <c r="I15" i="10"/>
  <c r="H15" i="10" s="1"/>
  <c r="D15" i="10"/>
  <c r="N14" i="10"/>
  <c r="M14" i="10" s="1"/>
  <c r="I14" i="10"/>
  <c r="H14" i="10" s="1"/>
  <c r="D14" i="10"/>
  <c r="C14" i="10" s="1"/>
  <c r="N13" i="10"/>
  <c r="M13" i="10" s="1"/>
  <c r="I13" i="10"/>
  <c r="H13" i="10" s="1"/>
  <c r="D13" i="10"/>
  <c r="C13" i="10" s="1"/>
  <c r="N12" i="10"/>
  <c r="M12" i="10" s="1"/>
  <c r="I12" i="10"/>
  <c r="H12" i="10" s="1"/>
  <c r="D12" i="10"/>
  <c r="N11" i="10"/>
  <c r="M11" i="10" s="1"/>
  <c r="I11" i="10"/>
  <c r="H11" i="10" s="1"/>
  <c r="D11" i="10"/>
  <c r="C11" i="10" s="1"/>
  <c r="N10" i="10"/>
  <c r="M10" i="10" s="1"/>
  <c r="I10" i="10"/>
  <c r="H10" i="10" s="1"/>
  <c r="D10" i="10"/>
  <c r="N9" i="10"/>
  <c r="M9" i="10" s="1"/>
  <c r="I9" i="10"/>
  <c r="D9" i="10"/>
  <c r="C9" i="10" s="1"/>
  <c r="N8" i="10"/>
  <c r="M8" i="10" s="1"/>
  <c r="I8" i="10"/>
  <c r="D8" i="10"/>
  <c r="C8" i="10" s="1"/>
  <c r="N7" i="10"/>
  <c r="I7" i="10"/>
  <c r="H7" i="10" s="1"/>
  <c r="D7" i="10"/>
  <c r="C7" i="10" s="1"/>
  <c r="N6" i="10"/>
  <c r="M6" i="10" s="1"/>
  <c r="I6" i="10"/>
  <c r="H6" i="10" s="1"/>
  <c r="D6" i="10"/>
  <c r="C6" i="10" s="1"/>
  <c r="J35" i="9"/>
  <c r="I15" i="9"/>
  <c r="H15" i="9" s="1"/>
  <c r="D15" i="9"/>
  <c r="C15" i="9" s="1"/>
  <c r="N14" i="9"/>
  <c r="M14" i="9" s="1"/>
  <c r="I14" i="9"/>
  <c r="H14" i="9" s="1"/>
  <c r="D14" i="9"/>
  <c r="C14" i="9" s="1"/>
  <c r="N13" i="9"/>
  <c r="M13" i="9" s="1"/>
  <c r="I13" i="9"/>
  <c r="H13" i="9" s="1"/>
  <c r="D13" i="9"/>
  <c r="C13" i="9" s="1"/>
  <c r="N12" i="9"/>
  <c r="M12" i="9" s="1"/>
  <c r="I12" i="9"/>
  <c r="H12" i="9" s="1"/>
  <c r="D12" i="9"/>
  <c r="N11" i="9"/>
  <c r="M11" i="9" s="1"/>
  <c r="I11" i="9"/>
  <c r="H11" i="9" s="1"/>
  <c r="D11" i="9"/>
  <c r="C11" i="9" s="1"/>
  <c r="N10" i="9"/>
  <c r="M10" i="9" s="1"/>
  <c r="I10" i="9"/>
  <c r="H10" i="9" s="1"/>
  <c r="D10" i="9"/>
  <c r="C10" i="9" s="1"/>
  <c r="N9" i="9"/>
  <c r="M9" i="9" s="1"/>
  <c r="I9" i="9"/>
  <c r="H9" i="9" s="1"/>
  <c r="D9" i="9"/>
  <c r="C9" i="9" s="1"/>
  <c r="N8" i="9"/>
  <c r="M8" i="9" s="1"/>
  <c r="I8" i="9"/>
  <c r="H8" i="9" s="1"/>
  <c r="D8" i="9"/>
  <c r="C8" i="9" s="1"/>
  <c r="N7" i="9"/>
  <c r="M7" i="9" s="1"/>
  <c r="I7" i="9"/>
  <c r="H7" i="9" s="1"/>
  <c r="D7" i="9"/>
  <c r="C7" i="9" s="1"/>
  <c r="N6" i="9"/>
  <c r="M6" i="9" s="1"/>
  <c r="I6" i="9"/>
  <c r="H6" i="9" s="1"/>
  <c r="D6" i="9"/>
  <c r="C6" i="9" s="1"/>
  <c r="J35" i="8"/>
  <c r="N17" i="8"/>
  <c r="M17" i="8" s="1"/>
  <c r="I17" i="8"/>
  <c r="H17" i="8" s="1"/>
  <c r="D17" i="8"/>
  <c r="C17" i="8" s="1"/>
  <c r="N16" i="8"/>
  <c r="M16" i="8" s="1"/>
  <c r="I16" i="8"/>
  <c r="H16" i="8" s="1"/>
  <c r="D16" i="8"/>
  <c r="C16" i="8" s="1"/>
  <c r="N15" i="8"/>
  <c r="M15" i="8" s="1"/>
  <c r="I15" i="8"/>
  <c r="H15" i="8" s="1"/>
  <c r="D15" i="8"/>
  <c r="C15" i="8" s="1"/>
  <c r="N14" i="8"/>
  <c r="M14" i="8" s="1"/>
  <c r="I14" i="8"/>
  <c r="D14" i="8"/>
  <c r="C14" i="8" s="1"/>
  <c r="N13" i="8"/>
  <c r="M13" i="8" s="1"/>
  <c r="I13" i="8"/>
  <c r="H13" i="8" s="1"/>
  <c r="D13" i="8"/>
  <c r="N12" i="8"/>
  <c r="M12" i="8" s="1"/>
  <c r="I12" i="8"/>
  <c r="H12" i="8" s="1"/>
  <c r="D12" i="8"/>
  <c r="N11" i="8"/>
  <c r="M11" i="8" s="1"/>
  <c r="I11" i="8"/>
  <c r="H11" i="8" s="1"/>
  <c r="D11" i="8"/>
  <c r="C11" i="8" s="1"/>
  <c r="N10" i="8"/>
  <c r="M10" i="8" s="1"/>
  <c r="I10" i="8"/>
  <c r="H10" i="8" s="1"/>
  <c r="D10" i="8"/>
  <c r="C10" i="8" s="1"/>
  <c r="N9" i="8"/>
  <c r="M9" i="8" s="1"/>
  <c r="I9" i="8"/>
  <c r="H9" i="8" s="1"/>
  <c r="D9" i="8"/>
  <c r="C9" i="8" s="1"/>
  <c r="N8" i="8"/>
  <c r="M8" i="8" s="1"/>
  <c r="I8" i="8"/>
  <c r="H8" i="8" s="1"/>
  <c r="D8" i="8"/>
  <c r="C8" i="8" s="1"/>
  <c r="N7" i="8"/>
  <c r="M7" i="8" s="1"/>
  <c r="I7" i="8"/>
  <c r="H7" i="8" s="1"/>
  <c r="D7" i="8"/>
  <c r="C7" i="8" s="1"/>
  <c r="N6" i="8"/>
  <c r="M6" i="8" s="1"/>
  <c r="I6" i="8"/>
  <c r="H6" i="8" s="1"/>
  <c r="D6" i="8"/>
  <c r="N8" i="7"/>
  <c r="M8" i="7" s="1"/>
  <c r="N9" i="7"/>
  <c r="M9" i="7" s="1"/>
  <c r="N10" i="7"/>
  <c r="M10" i="7" s="1"/>
  <c r="N11" i="7"/>
  <c r="M11" i="7" s="1"/>
  <c r="N12" i="7"/>
  <c r="M12" i="7" s="1"/>
  <c r="N13" i="7"/>
  <c r="M13" i="7" s="1"/>
  <c r="N14" i="7"/>
  <c r="M14" i="7" s="1"/>
  <c r="N15" i="7"/>
  <c r="M15" i="7" s="1"/>
  <c r="N16" i="7"/>
  <c r="M16" i="7" s="1"/>
  <c r="N17" i="7"/>
  <c r="M17" i="7" s="1"/>
  <c r="N7" i="7"/>
  <c r="M7" i="7" s="1"/>
  <c r="N6" i="7"/>
  <c r="M6" i="7" s="1"/>
  <c r="I8" i="7"/>
  <c r="H8" i="7" s="1"/>
  <c r="I9" i="7"/>
  <c r="H9" i="7" s="1"/>
  <c r="I10" i="7"/>
  <c r="H10" i="7" s="1"/>
  <c r="I11" i="7"/>
  <c r="H11" i="7" s="1"/>
  <c r="I12" i="7"/>
  <c r="H12" i="7" s="1"/>
  <c r="I13" i="7"/>
  <c r="H13" i="7" s="1"/>
  <c r="I14" i="7"/>
  <c r="H14" i="7" s="1"/>
  <c r="I15" i="7"/>
  <c r="H15" i="7" s="1"/>
  <c r="I16" i="7"/>
  <c r="H16" i="7" s="1"/>
  <c r="I17" i="7"/>
  <c r="H17" i="7" s="1"/>
  <c r="I7" i="7"/>
  <c r="H7" i="7" s="1"/>
  <c r="I6" i="7"/>
  <c r="H6" i="7" s="1"/>
  <c r="D8" i="7"/>
  <c r="C8" i="7" s="1"/>
  <c r="D9" i="7"/>
  <c r="D10" i="7"/>
  <c r="C10" i="7" s="1"/>
  <c r="D11" i="7"/>
  <c r="C11" i="7" s="1"/>
  <c r="D12" i="7"/>
  <c r="C12" i="7" s="1"/>
  <c r="D13" i="7"/>
  <c r="C13" i="7" s="1"/>
  <c r="D14" i="7"/>
  <c r="C14" i="7" s="1"/>
  <c r="D15" i="7"/>
  <c r="C15" i="7" s="1"/>
  <c r="C7" i="7"/>
  <c r="J35" i="7"/>
  <c r="J37" i="12" l="1" a="1"/>
  <c r="J37" i="12" s="1"/>
  <c r="F37" i="12" a="1"/>
  <c r="F37" i="12" s="1"/>
  <c r="Q9" i="11"/>
  <c r="F37" i="11" a="1"/>
  <c r="F37" i="11" s="1"/>
  <c r="F37" i="7" a="1"/>
  <c r="F37" i="7" s="1"/>
  <c r="J37" i="9" a="1"/>
  <c r="J37" i="9" s="1"/>
  <c r="F37" i="9" a="1"/>
  <c r="F37" i="9" s="1"/>
  <c r="J37" i="8" a="1"/>
  <c r="J37" i="8" s="1"/>
  <c r="J37" i="7" a="1"/>
  <c r="J37" i="7" s="1"/>
  <c r="Q6" i="8"/>
  <c r="Q14" i="8"/>
  <c r="P8" i="10"/>
  <c r="P10" i="12"/>
  <c r="P8" i="12"/>
  <c r="Q8" i="12"/>
  <c r="P15" i="12"/>
  <c r="Q9" i="12"/>
  <c r="Q6" i="12"/>
  <c r="Q17" i="12"/>
  <c r="P7" i="12"/>
  <c r="Q14" i="12"/>
  <c r="Q16" i="12"/>
  <c r="Q10" i="12"/>
  <c r="C16" i="12"/>
  <c r="C17" i="12"/>
  <c r="P16" i="12"/>
  <c r="C14" i="12"/>
  <c r="Q7" i="12"/>
  <c r="Q15" i="12"/>
  <c r="C7" i="12"/>
  <c r="P9" i="12"/>
  <c r="C15" i="12"/>
  <c r="P17" i="12"/>
  <c r="P11" i="12"/>
  <c r="Q11" i="12"/>
  <c r="P12" i="12"/>
  <c r="Q12" i="12"/>
  <c r="P13" i="12"/>
  <c r="P6" i="12"/>
  <c r="Q13" i="12"/>
  <c r="P14" i="12"/>
  <c r="P15" i="11"/>
  <c r="Q7" i="11"/>
  <c r="C9" i="11"/>
  <c r="Q8" i="11"/>
  <c r="P8" i="11"/>
  <c r="Q14" i="11"/>
  <c r="P7" i="11"/>
  <c r="P17" i="11"/>
  <c r="P16" i="11"/>
  <c r="Q6" i="11"/>
  <c r="Q10" i="11"/>
  <c r="Q17" i="11"/>
  <c r="P9" i="11"/>
  <c r="R9" i="11" s="1"/>
  <c r="C6" i="11"/>
  <c r="Q16" i="11"/>
  <c r="M10" i="11"/>
  <c r="J37" i="11" s="1" a="1"/>
  <c r="J37" i="11" s="1"/>
  <c r="C14" i="11"/>
  <c r="Q15" i="11"/>
  <c r="C15" i="11"/>
  <c r="P10" i="11"/>
  <c r="P11" i="11"/>
  <c r="Q11" i="11"/>
  <c r="Q12" i="11"/>
  <c r="P13" i="11"/>
  <c r="P12" i="11"/>
  <c r="P6" i="11"/>
  <c r="Q13" i="11"/>
  <c r="P14" i="11"/>
  <c r="H8" i="10"/>
  <c r="P17" i="10"/>
  <c r="Q17" i="10"/>
  <c r="Q8" i="10"/>
  <c r="P9" i="10"/>
  <c r="P16" i="10"/>
  <c r="Q7" i="10"/>
  <c r="P15" i="10"/>
  <c r="P7" i="10"/>
  <c r="P10" i="10"/>
  <c r="Q12" i="10"/>
  <c r="C10" i="10"/>
  <c r="C15" i="10"/>
  <c r="C12" i="10"/>
  <c r="Q13" i="10"/>
  <c r="Q16" i="10"/>
  <c r="Q15" i="10"/>
  <c r="Q9" i="10"/>
  <c r="C16" i="10"/>
  <c r="Q10" i="10"/>
  <c r="P11" i="10"/>
  <c r="Q11" i="10"/>
  <c r="P12" i="10"/>
  <c r="M7" i="10"/>
  <c r="J37" i="10" s="1" a="1"/>
  <c r="J37" i="10" s="1"/>
  <c r="H9" i="10"/>
  <c r="P13" i="10"/>
  <c r="P14" i="10"/>
  <c r="Q6" i="10"/>
  <c r="Q14" i="10"/>
  <c r="P6" i="10"/>
  <c r="P13" i="9"/>
  <c r="Q12" i="9"/>
  <c r="Q13" i="9"/>
  <c r="Q16" i="9"/>
  <c r="Q8" i="9"/>
  <c r="P16" i="9"/>
  <c r="Q14" i="9"/>
  <c r="P6" i="9"/>
  <c r="P15" i="9"/>
  <c r="Q6" i="9"/>
  <c r="C12" i="9"/>
  <c r="B37" i="9" s="1" a="1"/>
  <c r="Q15" i="9"/>
  <c r="P14" i="9"/>
  <c r="Q7" i="9"/>
  <c r="P10" i="9"/>
  <c r="P9" i="9"/>
  <c r="Q9" i="9"/>
  <c r="Q10" i="9"/>
  <c r="P11" i="9"/>
  <c r="P7" i="9"/>
  <c r="P8" i="9"/>
  <c r="Q11" i="9"/>
  <c r="P12" i="9"/>
  <c r="Q13" i="8"/>
  <c r="H14" i="8"/>
  <c r="F37" i="8" s="1" a="1"/>
  <c r="F37" i="8" s="1"/>
  <c r="P14" i="8"/>
  <c r="Q12" i="8"/>
  <c r="P17" i="8"/>
  <c r="Q16" i="8"/>
  <c r="C6" i="8"/>
  <c r="P8" i="8"/>
  <c r="P13" i="8"/>
  <c r="C13" i="8"/>
  <c r="P6" i="8"/>
  <c r="C12" i="8"/>
  <c r="P15" i="8"/>
  <c r="Q7" i="8"/>
  <c r="Q15" i="8"/>
  <c r="Q9" i="8"/>
  <c r="Q17" i="8"/>
  <c r="Q8" i="8"/>
  <c r="P10" i="8"/>
  <c r="Q10" i="8"/>
  <c r="P11" i="8"/>
  <c r="P16" i="8"/>
  <c r="P9" i="8"/>
  <c r="Q11" i="8"/>
  <c r="P12" i="8"/>
  <c r="P7" i="8"/>
  <c r="Q17" i="7"/>
  <c r="P17" i="7"/>
  <c r="Q9" i="7"/>
  <c r="C9" i="7"/>
  <c r="B37" i="7" s="1" a="1"/>
  <c r="Q11" i="7"/>
  <c r="P10" i="7"/>
  <c r="Q15" i="7"/>
  <c r="P13" i="7"/>
  <c r="Q7" i="7"/>
  <c r="P11" i="7"/>
  <c r="Q10" i="7"/>
  <c r="P15" i="7"/>
  <c r="P12" i="7"/>
  <c r="Q12" i="7"/>
  <c r="P6" i="7"/>
  <c r="Q13" i="7"/>
  <c r="Q6" i="7"/>
  <c r="P16" i="7"/>
  <c r="P14" i="7"/>
  <c r="P7" i="7"/>
  <c r="P8" i="7"/>
  <c r="Q8" i="7"/>
  <c r="Q16" i="7"/>
  <c r="Q14" i="7"/>
  <c r="P9" i="7"/>
  <c r="B37" i="12" l="1" a="1"/>
  <c r="N38" i="12" s="1"/>
  <c r="C7" i="13" s="1"/>
  <c r="R11" i="12"/>
  <c r="R7" i="12"/>
  <c r="B37" i="11" a="1"/>
  <c r="N38" i="11" s="1"/>
  <c r="C6" i="13" s="1"/>
  <c r="F37" i="10" a="1"/>
  <c r="F37" i="10" s="1"/>
  <c r="B37" i="10" a="1"/>
  <c r="B37" i="10" s="1"/>
  <c r="N38" i="9"/>
  <c r="C4" i="13" s="1"/>
  <c r="B37" i="9"/>
  <c r="N37" i="9" s="1"/>
  <c r="B4" i="13" s="1"/>
  <c r="B37" i="8" a="1"/>
  <c r="B37" i="7"/>
  <c r="N37" i="7" s="1"/>
  <c r="B2" i="13" s="1"/>
  <c r="N38" i="7"/>
  <c r="C2" i="13" s="1"/>
  <c r="R8" i="10"/>
  <c r="R17" i="10"/>
  <c r="R13" i="8"/>
  <c r="R6" i="8"/>
  <c r="R14" i="8"/>
  <c r="R7" i="11"/>
  <c r="R13" i="7"/>
  <c r="R6" i="12"/>
  <c r="R16" i="12"/>
  <c r="R10" i="12"/>
  <c r="R9" i="12"/>
  <c r="R8" i="12"/>
  <c r="R12" i="12"/>
  <c r="R15" i="12"/>
  <c r="R14" i="12"/>
  <c r="R17" i="12"/>
  <c r="R13" i="12"/>
  <c r="R8" i="11"/>
  <c r="R15" i="11"/>
  <c r="R13" i="11"/>
  <c r="R17" i="11"/>
  <c r="R16" i="11"/>
  <c r="R14" i="11"/>
  <c r="R11" i="11"/>
  <c r="R6" i="11"/>
  <c r="R10" i="11"/>
  <c r="R12" i="11"/>
  <c r="R11" i="10"/>
  <c r="R9" i="10"/>
  <c r="R15" i="10"/>
  <c r="R7" i="10"/>
  <c r="R10" i="10"/>
  <c r="R12" i="10"/>
  <c r="R16" i="10"/>
  <c r="R14" i="10"/>
  <c r="R13" i="10"/>
  <c r="R6" i="10"/>
  <c r="R8" i="9"/>
  <c r="R13" i="9"/>
  <c r="R12" i="9"/>
  <c r="R6" i="9"/>
  <c r="R14" i="9"/>
  <c r="R15" i="9"/>
  <c r="R9" i="9"/>
  <c r="R16" i="9"/>
  <c r="R11" i="9"/>
  <c r="R7" i="9"/>
  <c r="R10" i="9"/>
  <c r="R17" i="8"/>
  <c r="R16" i="8"/>
  <c r="R12" i="8"/>
  <c r="R10" i="8"/>
  <c r="R11" i="8"/>
  <c r="R9" i="8"/>
  <c r="R8" i="8"/>
  <c r="R15" i="8"/>
  <c r="R7" i="8"/>
  <c r="R9" i="7"/>
  <c r="R17" i="7"/>
  <c r="R10" i="7"/>
  <c r="R11" i="7"/>
  <c r="R8" i="7"/>
  <c r="R12" i="7"/>
  <c r="R15" i="7"/>
  <c r="R7" i="7"/>
  <c r="R16" i="7"/>
  <c r="R6" i="7"/>
  <c r="R14" i="7"/>
  <c r="B37" i="12" l="1"/>
  <c r="N37" i="12" s="1"/>
  <c r="B7" i="13" s="1"/>
  <c r="B37" i="11"/>
  <c r="N37" i="11" s="1"/>
  <c r="N37" i="10"/>
  <c r="B5" i="13" s="1"/>
  <c r="N38" i="10"/>
  <c r="C5" i="13" s="1"/>
  <c r="N38" i="8"/>
  <c r="C3" i="13" s="1"/>
  <c r="B37" i="8"/>
  <c r="N37" i="8" s="1"/>
  <c r="B3" i="13" s="1"/>
  <c r="R19" i="12"/>
  <c r="R19" i="11"/>
  <c r="H16" i="13" s="1"/>
  <c r="R19" i="10"/>
  <c r="H15" i="13" s="1"/>
  <c r="R19" i="9"/>
  <c r="H14" i="13" s="1"/>
  <c r="R19" i="8"/>
  <c r="H13" i="13" s="1"/>
  <c r="R19" i="7"/>
  <c r="H12" i="1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<sst xmlns="http://schemas.openxmlformats.org/spreadsheetml/2006/main" count="164" uniqueCount="39">
  <si>
    <t>a</t>
  </si>
  <si>
    <t>b</t>
  </si>
  <si>
    <t>R</t>
  </si>
  <si>
    <t>G</t>
  </si>
  <si>
    <t>B</t>
  </si>
  <si>
    <t>Y</t>
  </si>
  <si>
    <t>W</t>
  </si>
  <si>
    <t>Avg. % Dev.</t>
  </si>
  <si>
    <t>Temp</t>
  </si>
  <si>
    <t>°C</t>
  </si>
  <si>
    <t>Density</t>
  </si>
  <si>
    <t>g/mL</t>
  </si>
  <si>
    <t>Pump R1</t>
  </si>
  <si>
    <t>Pump R2</t>
  </si>
  <si>
    <t>Pump R3</t>
  </si>
  <si>
    <t>Time Run</t>
  </si>
  <si>
    <t>Total Mass</t>
  </si>
  <si>
    <t>Vol</t>
  </si>
  <si>
    <t>Mass</t>
  </si>
  <si>
    <t>Mean</t>
  </si>
  <si>
    <t>Std. Dev</t>
  </si>
  <si>
    <t>% Dev</t>
  </si>
  <si>
    <t>AVG</t>
  </si>
  <si>
    <t>Pump G1</t>
  </si>
  <si>
    <t>Pump G2</t>
  </si>
  <si>
    <t>Pump G3</t>
  </si>
  <si>
    <t>Pump B1</t>
  </si>
  <si>
    <t>Pump B2</t>
  </si>
  <si>
    <t>Pump B3</t>
  </si>
  <si>
    <t>Pump Y1</t>
  </si>
  <si>
    <t>Pump Y2</t>
  </si>
  <si>
    <t>Pump Y3</t>
  </si>
  <si>
    <t>Pump W1</t>
  </si>
  <si>
    <t>Pump W2</t>
  </si>
  <si>
    <t>Pump W3</t>
  </si>
  <si>
    <t>D</t>
  </si>
  <si>
    <t>Pump D1</t>
  </si>
  <si>
    <t>Pump D2</t>
  </si>
  <si>
    <t>Pump 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</si>
</sst>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1" xfId="0" applyFont="1" applyBorder="1"/>
    <xf numFmtId="0" fontId="2" fillId="0" borderId="2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9" fontId="0" fillId="0" borderId="0" xfId="1" applyFont="1" applyFill="1" applyBorder="1"/>
    <xf numFmtId="0" fontId="4" fillId="0" borderId="0" xfId="0" applyFont="1"/>
    <xf numFmtId="0" fontId="2" fillId="0" borderId="3" xfId="0" applyFont="1" applyBorder="1"/>
    <xf numFmtId="9" fontId="0" fillId="0" borderId="5" xfId="1" applyFont="1" applyFill="1" applyBorder="1"/>
    <xf numFmtId="9" fontId="0" fillId="0" borderId="8" xfId="1" applyFont="1" applyFill="1" applyBorder="1"/>
    <xf numFmtId="0" fontId="2" fillId="0" borderId="9" xfId="0" applyFont="1" applyBorder="1"/>
    <xf numFmtId="9" fontId="0" fillId="0" borderId="10" xfId="0" applyNumberFormat="1" applyBorder="1"/>
    <xf numFmtId="0" fontId="0" fillId="0" borderId="3" xfId="0" applyBorder="1"/>
    <xf numFmtId="0" fontId="2" fillId="0" borderId="6" xfId="0" applyFont="1" applyBorder="1"/>
    <xf numFmtId="0" fontId="0" fillId="3" borderId="0" xfId="0" applyFill="1"/>
    <xf numFmtId="0" fontId="2" fillId="3" borderId="0" xfId="0" applyFont="1" applyFill="1"/>
    <xf numFmtId="0" fontId="2" fillId="3" borderId="11" xfId="0" applyFont="1" applyFill="1" applyBorder="1"/>
    <xf numFmtId="9" fontId="0" fillId="3" borderId="11" xfId="0" applyNumberFormat="1" applyFill="1" applyBorder="1"/>
    <xf numFmtId="9" fontId="0" fillId="3" borderId="12" xfId="0" applyNumberFormat="1" applyFill="1" applyBorder="1"/>
    <xf numFmtId="165" fontId="0" fillId="0" borderId="0" xfId="0" applyNumberFormat="1"/>
    <xf numFmtId="165" fontId="0" fillId="0" borderId="7" xfId="0" applyNumberFormat="1" applyBorder="1"/>
  </cellXfs>
  <cellStyles count="2">
    <cellStyle name="Normal" xfId="0" builtinId="0"/>
    <cellStyle name="Pro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'R'!$C$6:$C$18</c:f>
              <c:numCache>
                <c:formatCode>General</c:formatCode>
                <c:ptCount val="13"/>
                <c:pt idx="0">
                  <c:v>0.13640554842847979</c:v>
                </c:pt>
                <c:pt idx="1">
                  <c:v>0.37283515073765233</c:v>
                </c:pt>
                <c:pt idx="2">
                  <c:v>0.90893601667735735</c:v>
                </c:pt>
                <c:pt idx="3">
                  <c:v>1.8735968569595898</c:v>
                </c:pt>
                <c:pt idx="4">
                  <c:v>2.2973460551635663</c:v>
                </c:pt>
                <c:pt idx="5">
                  <c:v>3.7484966324567042</c:v>
                </c:pt>
                <c:pt idx="6">
                  <c:v>4.6682568954457988</c:v>
                </c:pt>
                <c:pt idx="7">
                  <c:v>5.8123195958948051</c:v>
                </c:pt>
                <c:pt idx="8">
                  <c:v>6.949166132135983</c:v>
                </c:pt>
                <c:pt idx="9">
                  <c:v>11.6276459268762</c:v>
                </c:pt>
                <c:pt idx="10">
                  <c:v>16.182548909557411</c:v>
                </c:pt>
                <c:pt idx="11">
                  <c:v>18.5863333867864</c:v>
                </c:pt>
              </c:numCache>
            </c:numRef>
          </c:xVal>
          <c:yVal>
            <c:numRef>
              <c:f>'R'!$A$6:$A$18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CD-1647-9DEE-DA87FE2E25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'R'!$H$6:$H$18</c:f>
              <c:numCache>
                <c:formatCode>General</c:formatCode>
                <c:ptCount val="13"/>
                <c:pt idx="0">
                  <c:v>0.13640554842847979</c:v>
                </c:pt>
                <c:pt idx="1">
                  <c:v>0.37283515073765233</c:v>
                </c:pt>
                <c:pt idx="2">
                  <c:v>0.90893601667735735</c:v>
                </c:pt>
                <c:pt idx="3">
                  <c:v>1.8735968569595898</c:v>
                </c:pt>
                <c:pt idx="4">
                  <c:v>2.2973460551635663</c:v>
                </c:pt>
                <c:pt idx="5">
                  <c:v>3.7484966324567042</c:v>
                </c:pt>
                <c:pt idx="6">
                  <c:v>4.6682568954457988</c:v>
                </c:pt>
                <c:pt idx="7">
                  <c:v>5.8123195958948051</c:v>
                </c:pt>
                <c:pt idx="8">
                  <c:v>6.949166132135983</c:v>
                </c:pt>
                <c:pt idx="9">
                  <c:v>11.6276459268762</c:v>
                </c:pt>
                <c:pt idx="10">
                  <c:v>16.182548909557411</c:v>
                </c:pt>
                <c:pt idx="11">
                  <c:v>18.5863333867864</c:v>
                </c:pt>
              </c:numCache>
            </c:numRef>
          </c:xVal>
          <c:yVal>
            <c:numRef>
              <c:f>'R'!$F$6:$F$18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77-7C4D-B863-8BB4A60EE5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'R'!$M$6:$M$18</c:f>
              <c:numCache>
                <c:formatCode>General</c:formatCode>
                <c:ptCount val="13"/>
                <c:pt idx="0">
                  <c:v>0.13640554842847979</c:v>
                </c:pt>
                <c:pt idx="1">
                  <c:v>0.37283515073765233</c:v>
                </c:pt>
                <c:pt idx="2">
                  <c:v>0.90893601667735735</c:v>
                </c:pt>
                <c:pt idx="3">
                  <c:v>1.8735968569595898</c:v>
                </c:pt>
                <c:pt idx="4">
                  <c:v>2.2973460551635663</c:v>
                </c:pt>
                <c:pt idx="5">
                  <c:v>3.7484966324567042</c:v>
                </c:pt>
                <c:pt idx="6">
                  <c:v>4.6682568954457988</c:v>
                </c:pt>
                <c:pt idx="7">
                  <c:v>5.8123195958948051</c:v>
                </c:pt>
                <c:pt idx="8">
                  <c:v>6.949166132135983</c:v>
                </c:pt>
                <c:pt idx="9">
                  <c:v>11.6276459268762</c:v>
                </c:pt>
                <c:pt idx="10">
                  <c:v>16.182548909557411</c:v>
                </c:pt>
                <c:pt idx="11">
                  <c:v>18.5863333867864</c:v>
                </c:pt>
              </c:numCache>
            </c:numRef>
          </c:xVal>
          <c:yVal>
            <c:numRef>
              <c:f>'R'!$K$6:$K$18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FD6-DD46-85BA-AA1A86AA21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G!$C$6:$C$18</c:f>
              <c:numCache>
                <c:formatCode>General</c:formatCode>
                <c:ptCount val="13"/>
                <c:pt idx="0">
                  <c:v>0.20074967928159076</c:v>
                </c:pt>
                <c:pt idx="1">
                  <c:v>0.4042054201411161</c:v>
                </c:pt>
                <c:pt idx="2">
                  <c:v>0.86373476587556131</c:v>
                </c:pt>
                <c:pt idx="3">
                  <c:v>1.8965482681205901</c:v>
                </c:pt>
                <c:pt idx="4">
                  <c:v>2.2694836433611285</c:v>
                </c:pt>
                <c:pt idx="5">
                  <c:v>3.7393762026940345</c:v>
                </c:pt>
                <c:pt idx="6">
                  <c:v>4.5841685375240537</c:v>
                </c:pt>
                <c:pt idx="7">
                  <c:v>5.7305364015394495</c:v>
                </c:pt>
                <c:pt idx="8">
                  <c:v>6.9854474021808848</c:v>
                </c:pt>
                <c:pt idx="9">
                  <c:v>11.522309974342525</c:v>
                </c:pt>
                <c:pt idx="10">
                  <c:v>16.176334990378454</c:v>
                </c:pt>
                <c:pt idx="11">
                  <c:v>18.790991821680564</c:v>
                </c:pt>
              </c:numCache>
            </c:numRef>
          </c:xVal>
          <c:yVal>
            <c:numRef>
              <c:f>G!$A$6:$A$18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B5-3945-B149-18772C928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G!$H$6:$H$18</c:f>
              <c:numCache>
                <c:formatCode>General</c:formatCode>
                <c:ptCount val="13"/>
                <c:pt idx="0">
                  <c:v>0.20074967928159076</c:v>
                </c:pt>
                <c:pt idx="1">
                  <c:v>0.4042054201411161</c:v>
                </c:pt>
                <c:pt idx="2">
                  <c:v>0.86373476587556131</c:v>
                </c:pt>
                <c:pt idx="3">
                  <c:v>1.8965482681205901</c:v>
                </c:pt>
                <c:pt idx="4">
                  <c:v>2.2694836433611285</c:v>
                </c:pt>
                <c:pt idx="5">
                  <c:v>3.7393762026940345</c:v>
                </c:pt>
                <c:pt idx="6">
                  <c:v>4.5841685375240537</c:v>
                </c:pt>
                <c:pt idx="7">
                  <c:v>5.7305364015394495</c:v>
                </c:pt>
                <c:pt idx="8">
                  <c:v>6.9854474021808848</c:v>
                </c:pt>
                <c:pt idx="9">
                  <c:v>11.522309974342525</c:v>
                </c:pt>
                <c:pt idx="10">
                  <c:v>16.176334990378454</c:v>
                </c:pt>
                <c:pt idx="11">
                  <c:v>18.790991821680564</c:v>
                </c:pt>
              </c:numCache>
            </c:numRef>
          </c:xVal>
          <c:yVal>
            <c:numRef>
              <c:f>G!$F$6:$F$18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13-0E45-ACDC-9FA1F2A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G!$M$6:$M$18</c:f>
              <c:numCache>
                <c:formatCode>General</c:formatCode>
                <c:ptCount val="13"/>
                <c:pt idx="0">
                  <c:v>0.20074967928159076</c:v>
                </c:pt>
                <c:pt idx="1">
                  <c:v>0.4042054201411161</c:v>
                </c:pt>
                <c:pt idx="2">
                  <c:v>0.86373476587556131</c:v>
                </c:pt>
                <c:pt idx="3">
                  <c:v>1.8965482681205901</c:v>
                </c:pt>
                <c:pt idx="4">
                  <c:v>2.2694836433611285</c:v>
                </c:pt>
                <c:pt idx="5">
                  <c:v>3.7393762026940345</c:v>
                </c:pt>
                <c:pt idx="6">
                  <c:v>4.5841685375240537</c:v>
                </c:pt>
                <c:pt idx="7">
                  <c:v>5.7305364015394495</c:v>
                </c:pt>
                <c:pt idx="8">
                  <c:v>6.9854474021808848</c:v>
                </c:pt>
                <c:pt idx="9">
                  <c:v>11.522309974342525</c:v>
                </c:pt>
                <c:pt idx="10">
                  <c:v>16.176334990378454</c:v>
                </c:pt>
                <c:pt idx="11">
                  <c:v>18.790991821680564</c:v>
                </c:pt>
              </c:numCache>
            </c:numRef>
          </c:xVal>
          <c:yVal>
            <c:numRef>
              <c:f>G!$K$6:$K$18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60-FE4A-818D-D4ED0A333E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B!$C$6:$C$18</c:f>
              <c:numCache>
                <c:formatCode>General</c:formatCode>
                <c:ptCount val="13"/>
                <c:pt idx="0">
                  <c:v>0.24078936818473379</c:v>
                </c:pt>
                <c:pt idx="1">
                  <c:v>0.46609405067350873</c:v>
                </c:pt>
                <c:pt idx="2">
                  <c:v>0.96879008980115466</c:v>
                </c:pt>
                <c:pt idx="3">
                  <c:v>1.9485447402180884</c:v>
                </c:pt>
                <c:pt idx="4">
                  <c:v>2.4097077453495834</c:v>
                </c:pt>
                <c:pt idx="5">
                  <c:v>3.8480195638229628</c:v>
                </c:pt>
                <c:pt idx="6">
                  <c:v>4.84634581462476</c:v>
                </c:pt>
                <c:pt idx="7">
                  <c:v>5.8589239897370113</c:v>
                </c:pt>
                <c:pt idx="8">
                  <c:v>6.9245109044259134</c:v>
                </c:pt>
                <c:pt idx="9">
                  <c:v>11.476306927517641</c:v>
                </c:pt>
                <c:pt idx="10">
                  <c:v>15.697662764592689</c:v>
                </c:pt>
                <c:pt idx="11">
                  <c:v>17.847077453495828</c:v>
                </c:pt>
              </c:numCache>
            </c:numRef>
          </c:xVal>
          <c:yVal>
            <c:numRef>
              <c:f>B!$A$6:$A$18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F6-4449-A4BB-42FC2565F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B!$H$6:$H$18</c:f>
              <c:numCache>
                <c:formatCode>General</c:formatCode>
                <c:ptCount val="13"/>
                <c:pt idx="0">
                  <c:v>0.24078936818473379</c:v>
                </c:pt>
                <c:pt idx="1">
                  <c:v>0.46609405067350873</c:v>
                </c:pt>
                <c:pt idx="2">
                  <c:v>0.96879008980115466</c:v>
                </c:pt>
                <c:pt idx="3">
                  <c:v>1.9485447402180884</c:v>
                </c:pt>
                <c:pt idx="4">
                  <c:v>2.4097077453495834</c:v>
                </c:pt>
                <c:pt idx="5">
                  <c:v>3.8480195638229628</c:v>
                </c:pt>
                <c:pt idx="6">
                  <c:v>4.84634581462476</c:v>
                </c:pt>
                <c:pt idx="7">
                  <c:v>5.8589239897370113</c:v>
                </c:pt>
                <c:pt idx="8">
                  <c:v>6.9245109044259134</c:v>
                </c:pt>
                <c:pt idx="9">
                  <c:v>11.476306927517641</c:v>
                </c:pt>
                <c:pt idx="10">
                  <c:v>15.697662764592689</c:v>
                </c:pt>
                <c:pt idx="11">
                  <c:v>17.847077453495828</c:v>
                </c:pt>
              </c:numCache>
            </c:numRef>
          </c:xVal>
          <c:yVal>
            <c:numRef>
              <c:f>B!$F$6:$F$18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28-E54D-A6AD-305587EF4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B!$M$6:$M$18</c:f>
              <c:numCache>
                <c:formatCode>General</c:formatCode>
                <c:ptCount val="13"/>
                <c:pt idx="0">
                  <c:v>0.24078936818473379</c:v>
                </c:pt>
                <c:pt idx="1">
                  <c:v>0.46609405067350873</c:v>
                </c:pt>
                <c:pt idx="2">
                  <c:v>0.96879008980115466</c:v>
                </c:pt>
                <c:pt idx="3">
                  <c:v>1.9485447402180884</c:v>
                </c:pt>
                <c:pt idx="4">
                  <c:v>2.4097077453495834</c:v>
                </c:pt>
                <c:pt idx="5">
                  <c:v>3.8480195638229628</c:v>
                </c:pt>
                <c:pt idx="6">
                  <c:v>4.84634581462476</c:v>
                </c:pt>
                <c:pt idx="7">
                  <c:v>5.8589239897370113</c:v>
                </c:pt>
                <c:pt idx="8">
                  <c:v>6.9245109044259134</c:v>
                </c:pt>
                <c:pt idx="9">
                  <c:v>11.476306927517641</c:v>
                </c:pt>
                <c:pt idx="10">
                  <c:v>15.697662764592689</c:v>
                </c:pt>
                <c:pt idx="11">
                  <c:v>17.847077453495828</c:v>
                </c:pt>
              </c:numCache>
            </c:numRef>
          </c:xVal>
          <c:yVal>
            <c:numRef>
              <c:f>B!$K$6:$K$18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10-2C43-AAFF-F6D3FE14CF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Y!$C$6:$C$18</c:f>
              <c:numCache>
                <c:formatCode>General</c:formatCode>
                <c:ptCount val="13"/>
                <c:pt idx="0">
                  <c:v>0.19423508659397049</c:v>
                </c:pt>
                <c:pt idx="1">
                  <c:v>0.44549791533034</c:v>
                </c:pt>
                <c:pt idx="2">
                  <c:v>0.86269243104554216</c:v>
                </c:pt>
                <c:pt idx="3">
                  <c:v>1.7833346696600385</c:v>
                </c:pt>
                <c:pt idx="4">
                  <c:v>2.1896848941629252</c:v>
                </c:pt>
                <c:pt idx="5">
                  <c:v>3.470103030788966</c:v>
                </c:pt>
                <c:pt idx="6">
                  <c:v>4.2456101667735737</c:v>
                </c:pt>
                <c:pt idx="7">
                  <c:v>5.2993605676715863</c:v>
                </c:pt>
                <c:pt idx="8">
                  <c:v>6.2416813662604218</c:v>
                </c:pt>
                <c:pt idx="9">
                  <c:v>10.340262187299547</c:v>
                </c:pt>
                <c:pt idx="10">
                  <c:v>14.166332584990386</c:v>
                </c:pt>
                <c:pt idx="11">
                  <c:v>15.836373476587555</c:v>
                </c:pt>
              </c:numCache>
            </c:numRef>
          </c:xVal>
          <c:yVal>
            <c:numRef>
              <c:f>Y!$A$6:$A$18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D1-C94C-A7AB-9F8CB40F4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Y!$H$6:$H$18</c:f>
              <c:numCache>
                <c:formatCode>General</c:formatCode>
                <c:ptCount val="13"/>
                <c:pt idx="0">
                  <c:v>0.19423508659397049</c:v>
                </c:pt>
                <c:pt idx="1">
                  <c:v>0.44549791533034</c:v>
                </c:pt>
                <c:pt idx="2">
                  <c:v>0.86269243104554216</c:v>
                </c:pt>
                <c:pt idx="3">
                  <c:v>1.7833346696600385</c:v>
                </c:pt>
                <c:pt idx="4">
                  <c:v>2.1896848941629252</c:v>
                </c:pt>
                <c:pt idx="5">
                  <c:v>3.470103030788966</c:v>
                </c:pt>
                <c:pt idx="6">
                  <c:v>4.2456101667735737</c:v>
                </c:pt>
                <c:pt idx="7">
                  <c:v>5.2993605676715863</c:v>
                </c:pt>
                <c:pt idx="8">
                  <c:v>6.2416813662604218</c:v>
                </c:pt>
                <c:pt idx="9">
                  <c:v>10.340262187299547</c:v>
                </c:pt>
                <c:pt idx="10">
                  <c:v>14.166332584990386</c:v>
                </c:pt>
                <c:pt idx="11">
                  <c:v>15.836373476587555</c:v>
                </c:pt>
              </c:numCache>
            </c:numRef>
          </c:xVal>
          <c:yVal>
            <c:numRef>
              <c:f>Y!$F$6:$F$18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90-9949-A6D5-A8C304437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Y!$M$6:$M$18</c:f>
              <c:numCache>
                <c:formatCode>General</c:formatCode>
                <c:ptCount val="13"/>
                <c:pt idx="0">
                  <c:v>0.19423508659397049</c:v>
                </c:pt>
                <c:pt idx="1">
                  <c:v>0.44549791533034</c:v>
                </c:pt>
                <c:pt idx="2">
                  <c:v>0.86269243104554216</c:v>
                </c:pt>
                <c:pt idx="3">
                  <c:v>1.7833346696600385</c:v>
                </c:pt>
                <c:pt idx="4">
                  <c:v>2.1896848941629252</c:v>
                </c:pt>
                <c:pt idx="5">
                  <c:v>3.470103030788966</c:v>
                </c:pt>
                <c:pt idx="6">
                  <c:v>4.2456101667735737</c:v>
                </c:pt>
                <c:pt idx="7">
                  <c:v>5.2993605676715863</c:v>
                </c:pt>
                <c:pt idx="8">
                  <c:v>6.2416813662604218</c:v>
                </c:pt>
                <c:pt idx="9">
                  <c:v>10.340262187299547</c:v>
                </c:pt>
                <c:pt idx="10">
                  <c:v>14.166332584990386</c:v>
                </c:pt>
                <c:pt idx="11">
                  <c:v>15.836373476587555</c:v>
                </c:pt>
              </c:numCache>
            </c:numRef>
          </c:xVal>
          <c:yVal>
            <c:numRef>
              <c:f>Y!$K$6:$K$18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CE-D74C-896A-F719EB1BAD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W!$C$6:$C$18</c:f>
              <c:numCache>
                <c:formatCode>General</c:formatCode>
                <c:ptCount val="13"/>
                <c:pt idx="0">
                  <c:v>0.21648492623476587</c:v>
                </c:pt>
                <c:pt idx="1">
                  <c:v>0.47506414368184735</c:v>
                </c:pt>
                <c:pt idx="2">
                  <c:v>0.9501282873636947</c:v>
                </c:pt>
                <c:pt idx="3">
                  <c:v>1.8882296343810134</c:v>
                </c:pt>
                <c:pt idx="4">
                  <c:v>2.3322241821680567</c:v>
                </c:pt>
                <c:pt idx="5">
                  <c:v>3.7784637588197558</c:v>
                </c:pt>
                <c:pt idx="6">
                  <c:v>4.7556526619627979</c:v>
                </c:pt>
                <c:pt idx="7">
                  <c:v>5.8561177036561896</c:v>
                </c:pt>
                <c:pt idx="8">
                  <c:v>7.0477870429762666</c:v>
                </c:pt>
                <c:pt idx="9">
                  <c:v>11.690186016677355</c:v>
                </c:pt>
                <c:pt idx="10">
                  <c:v>16.442831943553561</c:v>
                </c:pt>
                <c:pt idx="11">
                  <c:v>18.792094291212315</c:v>
                </c:pt>
              </c:numCache>
            </c:numRef>
          </c:xVal>
          <c:yVal>
            <c:numRef>
              <c:f>W!$A$6:$A$18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137-B542-AB61-3C67768578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W!$H$6:$H$18</c:f>
              <c:numCache>
                <c:formatCode>General</c:formatCode>
                <c:ptCount val="13"/>
                <c:pt idx="0">
                  <c:v>0.21648492623476587</c:v>
                </c:pt>
                <c:pt idx="1">
                  <c:v>0.47506414368184735</c:v>
                </c:pt>
                <c:pt idx="2">
                  <c:v>0.9501282873636947</c:v>
                </c:pt>
                <c:pt idx="3">
                  <c:v>1.8882296343810134</c:v>
                </c:pt>
                <c:pt idx="4">
                  <c:v>2.3322241821680567</c:v>
                </c:pt>
                <c:pt idx="5">
                  <c:v>3.7784637588197558</c:v>
                </c:pt>
                <c:pt idx="6">
                  <c:v>4.7556526619627979</c:v>
                </c:pt>
                <c:pt idx="7">
                  <c:v>5.8561177036561896</c:v>
                </c:pt>
                <c:pt idx="8">
                  <c:v>7.0477870429762666</c:v>
                </c:pt>
                <c:pt idx="9">
                  <c:v>11.690186016677355</c:v>
                </c:pt>
                <c:pt idx="10">
                  <c:v>16.442831943553561</c:v>
                </c:pt>
                <c:pt idx="11">
                  <c:v>18.792094291212315</c:v>
                </c:pt>
              </c:numCache>
            </c:numRef>
          </c:xVal>
          <c:yVal>
            <c:numRef>
              <c:f>W!$F$6:$F$18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44-7B46-AD7C-C32FF4E8F1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W!$M$6:$M$18</c:f>
              <c:numCache>
                <c:formatCode>General</c:formatCode>
                <c:ptCount val="13"/>
                <c:pt idx="0">
                  <c:v>0.21648492623476587</c:v>
                </c:pt>
                <c:pt idx="1">
                  <c:v>0.47506414368184735</c:v>
                </c:pt>
                <c:pt idx="2">
                  <c:v>0.9501282873636947</c:v>
                </c:pt>
                <c:pt idx="3">
                  <c:v>1.8882296343810134</c:v>
                </c:pt>
                <c:pt idx="4">
                  <c:v>2.3322241821680567</c:v>
                </c:pt>
                <c:pt idx="5">
                  <c:v>3.7784637588197558</c:v>
                </c:pt>
                <c:pt idx="6">
                  <c:v>4.7556526619627979</c:v>
                </c:pt>
                <c:pt idx="7">
                  <c:v>5.8561177036561896</c:v>
                </c:pt>
                <c:pt idx="8">
                  <c:v>7.0477870429762666</c:v>
                </c:pt>
                <c:pt idx="9">
                  <c:v>11.690186016677355</c:v>
                </c:pt>
                <c:pt idx="10">
                  <c:v>16.442831943553561</c:v>
                </c:pt>
                <c:pt idx="11">
                  <c:v>18.792094291212315</c:v>
                </c:pt>
              </c:numCache>
            </c:numRef>
          </c:xVal>
          <c:yVal>
            <c:numRef>
              <c:f>W!$K$6:$K$18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BE-0040-9738-2E56261E3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D!$C$6:$C$18</c:f>
              <c:numCache>
                <c:formatCode>General</c:formatCode>
                <c:ptCount val="13"/>
                <c:pt idx="0">
                  <c:v>0.1302918537524054</c:v>
                </c:pt>
                <c:pt idx="1">
                  <c:v>0.33474983964079541</c:v>
                </c:pt>
                <c:pt idx="2">
                  <c:v>0.83086112892880049</c:v>
                </c:pt>
                <c:pt idx="3">
                  <c:v>1.6647289929441953</c:v>
                </c:pt>
                <c:pt idx="4">
                  <c:v>2.0566067992302761</c:v>
                </c:pt>
                <c:pt idx="5">
                  <c:v>3.3454939063502236</c:v>
                </c:pt>
                <c:pt idx="6">
                  <c:v>4.1362652341244397</c:v>
                </c:pt>
                <c:pt idx="7">
                  <c:v>5.2106719050673522</c:v>
                </c:pt>
                <c:pt idx="8">
                  <c:v>6.2069034637588176</c:v>
                </c:pt>
                <c:pt idx="9">
                  <c:v>10.326130532392558</c:v>
                </c:pt>
                <c:pt idx="10">
                  <c:v>14.332103912764596</c:v>
                </c:pt>
                <c:pt idx="11">
                  <c:v>16.257416613213596</c:v>
                </c:pt>
              </c:numCache>
            </c:numRef>
          </c:xVal>
          <c:yVal>
            <c:numRef>
              <c:f>D!$A$6:$A$18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D0-5F4E-8DB8-89AA321E0C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D!$H$6:$H$18</c:f>
              <c:numCache>
                <c:formatCode>General</c:formatCode>
                <c:ptCount val="13"/>
                <c:pt idx="0">
                  <c:v>0.1302918537524054</c:v>
                </c:pt>
                <c:pt idx="1">
                  <c:v>0.33474983964079541</c:v>
                </c:pt>
                <c:pt idx="2">
                  <c:v>0.83086112892880049</c:v>
                </c:pt>
                <c:pt idx="3">
                  <c:v>1.6647289929441953</c:v>
                </c:pt>
                <c:pt idx="4">
                  <c:v>2.0566067992302761</c:v>
                </c:pt>
                <c:pt idx="5">
                  <c:v>3.3454939063502236</c:v>
                </c:pt>
                <c:pt idx="6">
                  <c:v>4.1362652341244397</c:v>
                </c:pt>
                <c:pt idx="7">
                  <c:v>5.2106719050673522</c:v>
                </c:pt>
                <c:pt idx="8">
                  <c:v>6.2069034637588176</c:v>
                </c:pt>
                <c:pt idx="9">
                  <c:v>10.326130532392558</c:v>
                </c:pt>
                <c:pt idx="10">
                  <c:v>14.332103912764596</c:v>
                </c:pt>
                <c:pt idx="11">
                  <c:v>16.257416613213596</c:v>
                </c:pt>
              </c:numCache>
            </c:numRef>
          </c:xVal>
          <c:yVal>
            <c:numRef>
              <c:f>D!$F$6:$F$18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CA-F342-8CAD-A9C800B048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D!$M$6:$M$18</c:f>
              <c:numCache>
                <c:formatCode>General</c:formatCode>
                <c:ptCount val="13"/>
                <c:pt idx="0">
                  <c:v>0.1302918537524054</c:v>
                </c:pt>
                <c:pt idx="1">
                  <c:v>0.33474983964079541</c:v>
                </c:pt>
                <c:pt idx="2">
                  <c:v>0.83086112892880049</c:v>
                </c:pt>
                <c:pt idx="3">
                  <c:v>1.6647289929441953</c:v>
                </c:pt>
                <c:pt idx="4">
                  <c:v>2.0566067992302761</c:v>
                </c:pt>
                <c:pt idx="5">
                  <c:v>3.3454939063502236</c:v>
                </c:pt>
                <c:pt idx="6">
                  <c:v>4.1362652341244397</c:v>
                </c:pt>
                <c:pt idx="7">
                  <c:v>5.2106719050673522</c:v>
                </c:pt>
                <c:pt idx="8">
                  <c:v>6.2069034637588176</c:v>
                </c:pt>
                <c:pt idx="9">
                  <c:v>10.326130532392558</c:v>
                </c:pt>
                <c:pt idx="10">
                  <c:v>14.332103912764596</c:v>
                </c:pt>
                <c:pt idx="11">
                  <c:v>16.257416613213596</c:v>
                </c:pt>
              </c:numCache>
            </c:numRef>
          </c:xVal>
          <c:yVal>
            <c:numRef>
              <c:f>D!$K$6:$K$18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32-FF47-9E7F-804180093C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81063</xdr:rowOff>
    </xdr:from>
    <xdr:to>
      <xdr:col>4</xdr:col>
      <xdr:colOff>25400</xdr:colOff>
      <xdr:row>34</xdr:row>
      <xdr:rowOff>157263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20ADE9-2A58-A548-BB3D-7FB2D516AF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20266</xdr:colOff>
      <xdr:row>22</xdr:row>
      <xdr:rowOff>87819</xdr:rowOff>
    </xdr:from>
    <xdr:to>
      <xdr:col>8</xdr:col>
      <xdr:colOff>45667</xdr:colOff>
      <xdr:row>34</xdr:row>
      <xdr:rowOff>164019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6186577-F0BC-5343-88CC-73E8C6EA787C}"/>
            </a:ext>
            <a:ext uri="{147F2762-F138-4A5C-976F-8EAC2B608ADB}">
              <a16:predDERef xmlns:a16="http://schemas.microsoft.com/office/drawing/2014/main" pred="{8820ADE9-2A58-A548-BB3D-7FB2D516AF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54043</xdr:colOff>
      <xdr:row>22</xdr:row>
      <xdr:rowOff>101329</xdr:rowOff>
    </xdr:from>
    <xdr:to>
      <xdr:col>12</xdr:col>
      <xdr:colOff>79443</xdr:colOff>
      <xdr:row>34</xdr:row>
      <xdr:rowOff>177529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30C5577-ED61-1443-BC8E-02F4CAC9B9E4}"/>
            </a:ext>
            <a:ext uri="{147F2762-F138-4A5C-976F-8EAC2B608ADB}">
              <a16:predDERef xmlns:a16="http://schemas.microsoft.com/office/drawing/2014/main" pred="{26186577-F0BC-5343-88CC-73E8C6EA78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81063</xdr:rowOff>
    </xdr:from>
    <xdr:to>
      <xdr:col>4</xdr:col>
      <xdr:colOff>25400</xdr:colOff>
      <xdr:row>34</xdr:row>
      <xdr:rowOff>157263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B76117-2C4C-4C47-B228-E5D6A2B2BF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20266</xdr:colOff>
      <xdr:row>22</xdr:row>
      <xdr:rowOff>87819</xdr:rowOff>
    </xdr:from>
    <xdr:to>
      <xdr:col>8</xdr:col>
      <xdr:colOff>45667</xdr:colOff>
      <xdr:row>34</xdr:row>
      <xdr:rowOff>164019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3F98DF-7271-B44F-B209-BA23751A9D81}"/>
            </a:ext>
            <a:ext uri="{147F2762-F138-4A5C-976F-8EAC2B608ADB}">
              <a16:predDERef xmlns:a16="http://schemas.microsoft.com/office/drawing/2014/main" pred="{9CB76117-2C4C-4C47-B228-E5D6A2B2BF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54043</xdr:colOff>
      <xdr:row>22</xdr:row>
      <xdr:rowOff>101329</xdr:rowOff>
    </xdr:from>
    <xdr:to>
      <xdr:col>12</xdr:col>
      <xdr:colOff>79443</xdr:colOff>
      <xdr:row>34</xdr:row>
      <xdr:rowOff>177529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83C049-2E23-0046-AEE0-0444BEFF7398}"/>
            </a:ext>
            <a:ext uri="{147F2762-F138-4A5C-976F-8EAC2B608ADB}">
              <a16:predDERef xmlns:a16="http://schemas.microsoft.com/office/drawing/2014/main" pred="{743F98DF-7271-B44F-B209-BA23751A9D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81063</xdr:rowOff>
    </xdr:from>
    <xdr:to>
      <xdr:col>4</xdr:col>
      <xdr:colOff>25400</xdr:colOff>
      <xdr:row>34</xdr:row>
      <xdr:rowOff>157263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EA6F41-3F68-8747-A458-E95E885AE2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20266</xdr:colOff>
      <xdr:row>22</xdr:row>
      <xdr:rowOff>87819</xdr:rowOff>
    </xdr:from>
    <xdr:to>
      <xdr:col>8</xdr:col>
      <xdr:colOff>45667</xdr:colOff>
      <xdr:row>34</xdr:row>
      <xdr:rowOff>164019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E6EBFB-FDCE-634C-A28E-B3D1942E9126}"/>
            </a:ext>
            <a:ext uri="{147F2762-F138-4A5C-976F-8EAC2B608ADB}">
              <a16:predDERef xmlns:a16="http://schemas.microsoft.com/office/drawing/2014/main" pred="{F8EA6F41-3F68-8747-A458-E95E885AE2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54043</xdr:colOff>
      <xdr:row>22</xdr:row>
      <xdr:rowOff>101329</xdr:rowOff>
    </xdr:from>
    <xdr:to>
      <xdr:col>12</xdr:col>
      <xdr:colOff>79443</xdr:colOff>
      <xdr:row>34</xdr:row>
      <xdr:rowOff>177529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C6318DC-70F3-AF49-A430-B561020D011B}"/>
            </a:ext>
            <a:ext uri="{147F2762-F138-4A5C-976F-8EAC2B608ADB}">
              <a16:predDERef xmlns:a16="http://schemas.microsoft.com/office/drawing/2014/main" pred="{8BE6EBFB-FDCE-634C-A28E-B3D1942E91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81063</xdr:rowOff>
    </xdr:from>
    <xdr:to>
      <xdr:col>4</xdr:col>
      <xdr:colOff>25400</xdr:colOff>
      <xdr:row>34</xdr:row>
      <xdr:rowOff>157263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04580E-DB50-3442-BDE5-055849A395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20266</xdr:colOff>
      <xdr:row>22</xdr:row>
      <xdr:rowOff>87819</xdr:rowOff>
    </xdr:from>
    <xdr:to>
      <xdr:col>8</xdr:col>
      <xdr:colOff>45667</xdr:colOff>
      <xdr:row>34</xdr:row>
      <xdr:rowOff>164019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12D265-6157-1B4B-9AE3-0B6F790E29AB}"/>
            </a:ext>
            <a:ext uri="{147F2762-F138-4A5C-976F-8EAC2B608ADB}">
              <a16:predDERef xmlns:a16="http://schemas.microsoft.com/office/drawing/2014/main" pred="{3C04580E-DB50-3442-BDE5-055849A395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54043</xdr:colOff>
      <xdr:row>22</xdr:row>
      <xdr:rowOff>101329</xdr:rowOff>
    </xdr:from>
    <xdr:to>
      <xdr:col>12</xdr:col>
      <xdr:colOff>79443</xdr:colOff>
      <xdr:row>34</xdr:row>
      <xdr:rowOff>177529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B72E1C0-7D3D-1440-A305-144167AF1045}"/>
            </a:ext>
            <a:ext uri="{147F2762-F138-4A5C-976F-8EAC2B608ADB}">
              <a16:predDERef xmlns:a16="http://schemas.microsoft.com/office/drawing/2014/main" pred="{5A12D265-6157-1B4B-9AE3-0B6F790E29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81063</xdr:rowOff>
    </xdr:from>
    <xdr:to>
      <xdr:col>4</xdr:col>
      <xdr:colOff>25400</xdr:colOff>
      <xdr:row>34</xdr:row>
      <xdr:rowOff>157263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26F550-4693-5C41-A303-041BC563FD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20266</xdr:colOff>
      <xdr:row>22</xdr:row>
      <xdr:rowOff>87819</xdr:rowOff>
    </xdr:from>
    <xdr:to>
      <xdr:col>8</xdr:col>
      <xdr:colOff>45667</xdr:colOff>
      <xdr:row>34</xdr:row>
      <xdr:rowOff>164019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34DA278-D40B-2F45-B237-DA6DA327161D}"/>
            </a:ext>
            <a:ext uri="{147F2762-F138-4A5C-976F-8EAC2B608ADB}">
              <a16:predDERef xmlns:a16="http://schemas.microsoft.com/office/drawing/2014/main" pred="{D326F550-4693-5C41-A303-041BC563FD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54043</xdr:colOff>
      <xdr:row>22</xdr:row>
      <xdr:rowOff>101329</xdr:rowOff>
    </xdr:from>
    <xdr:to>
      <xdr:col>12</xdr:col>
      <xdr:colOff>79443</xdr:colOff>
      <xdr:row>34</xdr:row>
      <xdr:rowOff>177529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018128-1845-B84A-80FD-74CFFA1AD56F}"/>
            </a:ext>
            <a:ext uri="{147F2762-F138-4A5C-976F-8EAC2B608ADB}">
              <a16:predDERef xmlns:a16="http://schemas.microsoft.com/office/drawing/2014/main" pred="{B34DA278-D40B-2F45-B237-DA6DA32716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81063</xdr:rowOff>
    </xdr:from>
    <xdr:to>
      <xdr:col>4</xdr:col>
      <xdr:colOff>25400</xdr:colOff>
      <xdr:row>34</xdr:row>
      <xdr:rowOff>157263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4F0F6D-0AD0-E34D-AD2F-051E817787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20266</xdr:colOff>
      <xdr:row>22</xdr:row>
      <xdr:rowOff>87819</xdr:rowOff>
    </xdr:from>
    <xdr:to>
      <xdr:col>8</xdr:col>
      <xdr:colOff>45667</xdr:colOff>
      <xdr:row>34</xdr:row>
      <xdr:rowOff>164019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9C9012-545C-C342-9B26-D0FEFB795025}"/>
            </a:ext>
            <a:ext uri="{147F2762-F138-4A5C-976F-8EAC2B608ADB}">
              <a16:predDERef xmlns:a16="http://schemas.microsoft.com/office/drawing/2014/main" pred="{7C4F0F6D-0AD0-E34D-AD2F-051E817787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54043</xdr:colOff>
      <xdr:row>22</xdr:row>
      <xdr:rowOff>101329</xdr:rowOff>
    </xdr:from>
    <xdr:to>
      <xdr:col>12</xdr:col>
      <xdr:colOff>79443</xdr:colOff>
      <xdr:row>34</xdr:row>
      <xdr:rowOff>177529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95316E6-6A7A-434E-8D58-A1CC510CC7E7}"/>
            </a:ext>
            <a:ext uri="{147F2762-F138-4A5C-976F-8EAC2B608ADB}">
              <a16:predDERef xmlns:a16="http://schemas.microsoft.com/office/drawing/2014/main" pred="{339C9012-545C-C342-9B26-D0FEFB7950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F45D1-F90F-614F-B2D7-9C51A0E843C8}">
  <dimension ref="A1:I17"/>
  <sheetViews>
    <sheetView tabSelected="1" zoomScale="206" workbookViewId="0">
      <selection activeCell="C7" sqref="C7"/>
    </sheetView>
  </sheetViews>
  <sheetFormatPr baseColWidth="10" defaultColWidth="11" defaultRowHeight="16" x14ac:dyDescent="0.2"/>
  <sheetData>
    <row r="1" spans="1:9" x14ac:dyDescent="0.2">
      <c r="B1" s="1" t="s">
        <v>0</v>
      </c>
      <c r="C1" s="1" t="s">
        <v>1</v>
      </c>
    </row>
    <row r="2" spans="1:9" x14ac:dyDescent="0.2">
      <c r="A2" s="1" t="s">
        <v>2</v>
      </c>
      <c r="B2">
        <f>'R'!$N$37</f>
        <v>0.43005293915247189</v>
      </c>
      <c r="C2">
        <f>'R'!$N$38</f>
        <v>1.1304609146951972E-2</v>
      </c>
    </row>
    <row r="3" spans="1:9" x14ac:dyDescent="0.2">
      <c r="A3" s="1" t="s">
        <v>3</v>
      </c>
      <c r="B3">
        <f>G!$N$37</f>
        <v>0.42819207924423391</v>
      </c>
      <c r="C3">
        <f>G!$N$38</f>
        <v>2.2650254500992784E-2</v>
      </c>
    </row>
    <row r="4" spans="1:9" x14ac:dyDescent="0.2">
      <c r="A4" s="1" t="s">
        <v>4</v>
      </c>
      <c r="B4">
        <f>B!$N$37</f>
        <v>0.44860790818307428</v>
      </c>
      <c r="C4">
        <f>B!$N$38</f>
        <v>-7.8231312939446074E-2</v>
      </c>
    </row>
    <row r="5" spans="1:9" x14ac:dyDescent="0.2">
      <c r="A5" s="1" t="s">
        <v>5</v>
      </c>
      <c r="B5">
        <f>Y!$N$37</f>
        <v>0.50159668831070636</v>
      </c>
      <c r="C5">
        <f>Y!$N$38</f>
        <v>-8.6790745770624955E-2</v>
      </c>
    </row>
    <row r="6" spans="1:9" x14ac:dyDescent="0.2">
      <c r="A6" s="1" t="s">
        <v>6</v>
      </c>
      <c r="B6">
        <f>W!$N$37</f>
        <v>0.42608385718329905</v>
      </c>
      <c r="C6">
        <f>W!$N$38</f>
        <v>-2.1822531752748731E-3</v>
      </c>
    </row>
    <row r="7" spans="1:9" x14ac:dyDescent="0.2">
      <c r="A7" s="1" t="s">
        <v>35</v>
      </c>
      <c r="B7">
        <f>D!$N$37</f>
        <v>0.48910368097216156</v>
      </c>
      <c r="C7">
        <f>D!$N$38</f>
        <v>-9.1399577592312653E-3</v>
      </c>
    </row>
    <row r="10" spans="1:9" x14ac:dyDescent="0.2">
      <c r="F10" s="19"/>
      <c r="G10" s="19"/>
      <c r="H10" s="20"/>
      <c r="I10" s="19"/>
    </row>
    <row r="11" spans="1:9" x14ac:dyDescent="0.2">
      <c r="F11" s="19"/>
      <c r="G11" s="19"/>
      <c r="H11" s="21" t="s">
        <v>7</v>
      </c>
      <c r="I11" s="19"/>
    </row>
    <row r="12" spans="1:9" x14ac:dyDescent="0.2">
      <c r="F12" s="19"/>
      <c r="G12" s="21" t="s">
        <v>2</v>
      </c>
      <c r="H12" s="23">
        <f>'R'!R19</f>
        <v>6.7596892548185975E-17</v>
      </c>
      <c r="I12" s="19"/>
    </row>
    <row r="13" spans="1:9" x14ac:dyDescent="0.2">
      <c r="F13" s="19"/>
      <c r="G13" s="21" t="s">
        <v>3</v>
      </c>
      <c r="H13" s="22">
        <f>G!R19</f>
        <v>0</v>
      </c>
      <c r="I13" s="19"/>
    </row>
    <row r="14" spans="1:9" x14ac:dyDescent="0.2">
      <c r="F14" s="19"/>
      <c r="G14" s="21" t="s">
        <v>4</v>
      </c>
      <c r="H14" s="22">
        <f>B!R19</f>
        <v>3.8794582993047124E-17</v>
      </c>
      <c r="I14" s="19"/>
    </row>
    <row r="15" spans="1:9" x14ac:dyDescent="0.2">
      <c r="F15" s="19"/>
      <c r="G15" s="21" t="s">
        <v>5</v>
      </c>
      <c r="H15" s="22">
        <f>Y!R19</f>
        <v>3.8573137569446728E-17</v>
      </c>
      <c r="I15" s="19"/>
    </row>
    <row r="16" spans="1:9" x14ac:dyDescent="0.2">
      <c r="F16" s="19"/>
      <c r="G16" s="21" t="s">
        <v>6</v>
      </c>
      <c r="H16" s="22">
        <f>W!R19</f>
        <v>2.7572276946991296E-17</v>
      </c>
      <c r="I16" s="19"/>
    </row>
    <row r="17" spans="6:9" x14ac:dyDescent="0.2">
      <c r="F17" s="19"/>
      <c r="G17" s="19"/>
      <c r="H17" s="19"/>
      <c r="I17" s="19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152A4-CF22-5B4F-85C5-EC8F56431473}">
  <dimension ref="A1:W38"/>
  <sheetViews>
    <sheetView zoomScale="108" zoomScaleNormal="150" workbookViewId="0">
      <selection activeCell="O26" sqref="O26"/>
    </sheetView>
  </sheetViews>
  <sheetFormatPr baseColWidth="10" defaultColWidth="11" defaultRowHeight="16" x14ac:dyDescent="0.2"/>
  <cols>
    <col min="15" max="15" width="13.83203125" customWidth="1"/>
  </cols>
  <sheetData>
    <row r="1" spans="1:23" x14ac:dyDescent="0.2">
      <c r="A1" s="1" t="s">
        <v>8</v>
      </c>
      <c r="B1">
        <v>22</v>
      </c>
      <c r="C1" t="s">
        <v>9</v>
      </c>
    </row>
    <row r="2" spans="1:23" x14ac:dyDescent="0.2">
      <c r="A2" s="1" t="s">
        <v>10</v>
      </c>
      <c r="B2">
        <v>0.99775999999999998</v>
      </c>
      <c r="C2" t="s">
        <v>11</v>
      </c>
    </row>
    <row r="4" spans="1:23" ht="17" thickBot="1" x14ac:dyDescent="0.25">
      <c r="A4" s="2" t="s">
        <v>12</v>
      </c>
      <c r="F4" s="2" t="s">
        <v>13</v>
      </c>
      <c r="K4" s="2" t="s">
        <v>14</v>
      </c>
      <c r="O4" s="1"/>
      <c r="U4" s="1"/>
    </row>
    <row r="5" spans="1:23" x14ac:dyDescent="0.2">
      <c r="A5" s="3" t="s">
        <v>15</v>
      </c>
      <c r="B5" s="4" t="s">
        <v>16</v>
      </c>
      <c r="C5" s="4" t="s">
        <v>17</v>
      </c>
      <c r="D5" s="12" t="s">
        <v>18</v>
      </c>
      <c r="F5" s="3" t="s">
        <v>15</v>
      </c>
      <c r="G5" s="4" t="s">
        <v>16</v>
      </c>
      <c r="H5" s="4" t="s">
        <v>17</v>
      </c>
      <c r="I5" s="12" t="s">
        <v>18</v>
      </c>
      <c r="K5" s="3" t="s">
        <v>15</v>
      </c>
      <c r="L5" s="4" t="s">
        <v>16</v>
      </c>
      <c r="M5" s="4" t="s">
        <v>17</v>
      </c>
      <c r="N5" s="12" t="s">
        <v>18</v>
      </c>
      <c r="O5" s="1"/>
      <c r="P5" s="3" t="s">
        <v>19</v>
      </c>
      <c r="Q5" s="4" t="s">
        <v>20</v>
      </c>
      <c r="R5" s="12" t="s">
        <v>21</v>
      </c>
      <c r="S5" s="1"/>
      <c r="U5" s="1"/>
      <c r="V5" s="1"/>
      <c r="W5" s="1"/>
    </row>
    <row r="6" spans="1:23" x14ac:dyDescent="0.2">
      <c r="A6" s="5">
        <v>0.1</v>
      </c>
      <c r="B6" s="24">
        <v>0.1361</v>
      </c>
      <c r="C6">
        <f>D6/$B$2</f>
        <v>0.13640554842847979</v>
      </c>
      <c r="D6" s="6">
        <f>B6</f>
        <v>0.1361</v>
      </c>
      <c r="F6" s="5">
        <v>0.1</v>
      </c>
      <c r="G6" s="24">
        <v>0.1361</v>
      </c>
      <c r="H6">
        <f>I6/$B$2</f>
        <v>0.13640554842847979</v>
      </c>
      <c r="I6" s="6">
        <f>G6</f>
        <v>0.1361</v>
      </c>
      <c r="K6" s="5">
        <v>0.1</v>
      </c>
      <c r="L6" s="24">
        <v>0.1361</v>
      </c>
      <c r="M6">
        <f>N6/$B$2</f>
        <v>0.13640554842847979</v>
      </c>
      <c r="N6" s="6">
        <f>L6</f>
        <v>0.1361</v>
      </c>
      <c r="P6" s="5">
        <f t="shared" ref="P6:P17" si="0">AVERAGE(D6,I6,N6)</f>
        <v>0.1361</v>
      </c>
      <c r="Q6">
        <f t="shared" ref="Q6:Q17" si="1">STDEV(D6,I6,N6)</f>
        <v>0</v>
      </c>
      <c r="R6" s="13">
        <f>Q6/P6</f>
        <v>0</v>
      </c>
    </row>
    <row r="7" spans="1:23" x14ac:dyDescent="0.2">
      <c r="A7" s="5">
        <v>0.2</v>
      </c>
      <c r="B7" s="24">
        <v>0.5081</v>
      </c>
      <c r="C7">
        <f t="shared" ref="C7:C15" si="2">D7/$B$2</f>
        <v>0.37283515073765233</v>
      </c>
      <c r="D7" s="6">
        <f>B7-B6</f>
        <v>0.372</v>
      </c>
      <c r="F7" s="5">
        <v>0.2</v>
      </c>
      <c r="G7" s="24">
        <v>0.5081</v>
      </c>
      <c r="H7">
        <f t="shared" ref="H7:H17" si="3">I7/$B$2</f>
        <v>0.37283515073765233</v>
      </c>
      <c r="I7" s="6">
        <f>G7-G6</f>
        <v>0.372</v>
      </c>
      <c r="K7" s="5">
        <v>0.2</v>
      </c>
      <c r="L7" s="24">
        <v>0.5081</v>
      </c>
      <c r="M7">
        <f t="shared" ref="M7:M17" si="4">N7/$B$2</f>
        <v>0.37283515073765233</v>
      </c>
      <c r="N7" s="6">
        <f>L7-L6</f>
        <v>0.372</v>
      </c>
      <c r="P7" s="5">
        <f t="shared" si="0"/>
        <v>0.37200000000000005</v>
      </c>
      <c r="Q7">
        <f t="shared" si="1"/>
        <v>6.7986997775525911E-17</v>
      </c>
      <c r="R7" s="13">
        <f t="shared" ref="R7:R16" si="5">Q7/P7</f>
        <v>1.8276074670840295E-16</v>
      </c>
    </row>
    <row r="8" spans="1:23" x14ac:dyDescent="0.2">
      <c r="A8" s="5">
        <v>0.4</v>
      </c>
      <c r="B8" s="24">
        <v>1.415</v>
      </c>
      <c r="C8">
        <f t="shared" si="2"/>
        <v>0.90893601667735735</v>
      </c>
      <c r="D8" s="6">
        <f t="shared" ref="D8:D15" si="6">B8-B7</f>
        <v>0.90690000000000004</v>
      </c>
      <c r="F8" s="5">
        <v>0.4</v>
      </c>
      <c r="G8" s="24">
        <v>1.415</v>
      </c>
      <c r="H8">
        <f t="shared" si="3"/>
        <v>0.90893601667735735</v>
      </c>
      <c r="I8" s="6">
        <f t="shared" ref="I8:I17" si="7">G8-G7</f>
        <v>0.90690000000000004</v>
      </c>
      <c r="K8" s="5">
        <v>0.4</v>
      </c>
      <c r="L8" s="24">
        <v>1.415</v>
      </c>
      <c r="M8">
        <f t="shared" si="4"/>
        <v>0.90893601667735735</v>
      </c>
      <c r="N8" s="6">
        <f t="shared" ref="N8:N17" si="8">L8-L7</f>
        <v>0.90690000000000004</v>
      </c>
      <c r="P8" s="5">
        <f t="shared" si="0"/>
        <v>0.90689999999999993</v>
      </c>
      <c r="Q8">
        <f t="shared" si="1"/>
        <v>1.3597399555105182E-16</v>
      </c>
      <c r="R8" s="13">
        <f t="shared" si="5"/>
        <v>1.4993273299266935E-16</v>
      </c>
    </row>
    <row r="9" spans="1:23" x14ac:dyDescent="0.2">
      <c r="A9" s="5">
        <v>0.8</v>
      </c>
      <c r="B9" s="24">
        <v>3.2844000000000002</v>
      </c>
      <c r="C9">
        <f t="shared" si="2"/>
        <v>1.8735968569595898</v>
      </c>
      <c r="D9" s="6">
        <f t="shared" si="6"/>
        <v>1.8694000000000002</v>
      </c>
      <c r="F9" s="5">
        <v>0.8</v>
      </c>
      <c r="G9" s="24">
        <v>3.2844000000000002</v>
      </c>
      <c r="H9">
        <f t="shared" si="3"/>
        <v>1.8735968569595898</v>
      </c>
      <c r="I9" s="6">
        <f t="shared" si="7"/>
        <v>1.8694000000000002</v>
      </c>
      <c r="K9" s="5">
        <v>0.8</v>
      </c>
      <c r="L9" s="24">
        <v>3.2844000000000002</v>
      </c>
      <c r="M9">
        <f t="shared" si="4"/>
        <v>1.8735968569595898</v>
      </c>
      <c r="N9" s="6">
        <f t="shared" si="8"/>
        <v>1.8694000000000002</v>
      </c>
      <c r="P9" s="5">
        <f t="shared" si="0"/>
        <v>1.8694</v>
      </c>
      <c r="Q9">
        <f t="shared" si="1"/>
        <v>2.7194799110210365E-16</v>
      </c>
      <c r="R9" s="13">
        <f t="shared" si="5"/>
        <v>1.4547340916984255E-16</v>
      </c>
    </row>
    <row r="10" spans="1:23" x14ac:dyDescent="0.2">
      <c r="A10" s="5">
        <v>1</v>
      </c>
      <c r="B10" s="24">
        <v>5.5766</v>
      </c>
      <c r="C10">
        <f t="shared" si="2"/>
        <v>2.2973460551635663</v>
      </c>
      <c r="D10" s="6">
        <f t="shared" si="6"/>
        <v>2.2921999999999998</v>
      </c>
      <c r="F10" s="5">
        <v>1</v>
      </c>
      <c r="G10" s="24">
        <v>5.5766</v>
      </c>
      <c r="H10">
        <f t="shared" si="3"/>
        <v>2.2973460551635663</v>
      </c>
      <c r="I10" s="6">
        <f t="shared" si="7"/>
        <v>2.2921999999999998</v>
      </c>
      <c r="K10" s="5">
        <v>1</v>
      </c>
      <c r="L10" s="24">
        <v>5.5766</v>
      </c>
      <c r="M10">
        <f t="shared" si="4"/>
        <v>2.2973460551635663</v>
      </c>
      <c r="N10" s="6">
        <f t="shared" si="8"/>
        <v>2.2921999999999998</v>
      </c>
      <c r="P10" s="5">
        <f t="shared" si="0"/>
        <v>2.2921999999999998</v>
      </c>
      <c r="Q10">
        <f t="shared" si="1"/>
        <v>0</v>
      </c>
      <c r="R10" s="13">
        <f t="shared" si="5"/>
        <v>0</v>
      </c>
    </row>
    <row r="11" spans="1:23" x14ac:dyDescent="0.2">
      <c r="A11" s="5">
        <v>1.6</v>
      </c>
      <c r="B11" s="24">
        <v>9.3167000000000009</v>
      </c>
      <c r="C11">
        <f t="shared" si="2"/>
        <v>3.7484966324567042</v>
      </c>
      <c r="D11" s="6">
        <f t="shared" si="6"/>
        <v>3.7401000000000009</v>
      </c>
      <c r="F11" s="5">
        <v>1.6</v>
      </c>
      <c r="G11" s="24">
        <v>9.3167000000000009</v>
      </c>
      <c r="H11">
        <f t="shared" si="3"/>
        <v>3.7484966324567042</v>
      </c>
      <c r="I11" s="6">
        <f t="shared" si="7"/>
        <v>3.7401000000000009</v>
      </c>
      <c r="K11" s="5">
        <v>1.6</v>
      </c>
      <c r="L11" s="24">
        <v>9.3167000000000009</v>
      </c>
      <c r="M11">
        <f t="shared" si="4"/>
        <v>3.7484966324567042</v>
      </c>
      <c r="N11" s="6">
        <f t="shared" si="8"/>
        <v>3.7401000000000009</v>
      </c>
      <c r="P11" s="5">
        <f t="shared" si="0"/>
        <v>3.7401000000000004</v>
      </c>
      <c r="Q11">
        <f t="shared" si="1"/>
        <v>5.4389598220420729E-16</v>
      </c>
      <c r="R11" s="13">
        <f t="shared" si="5"/>
        <v>1.4542284489832015E-16</v>
      </c>
    </row>
    <row r="12" spans="1:23" x14ac:dyDescent="0.2">
      <c r="A12" s="5">
        <v>2</v>
      </c>
      <c r="B12" s="24">
        <v>13.974500000000001</v>
      </c>
      <c r="C12">
        <f t="shared" si="2"/>
        <v>4.6682568954457988</v>
      </c>
      <c r="D12" s="6">
        <f t="shared" si="6"/>
        <v>4.6577999999999999</v>
      </c>
      <c r="F12" s="5">
        <v>2</v>
      </c>
      <c r="G12" s="24">
        <v>13.974500000000001</v>
      </c>
      <c r="H12">
        <f t="shared" si="3"/>
        <v>4.6682568954457988</v>
      </c>
      <c r="I12" s="6">
        <f t="shared" si="7"/>
        <v>4.6577999999999999</v>
      </c>
      <c r="K12" s="5">
        <v>2</v>
      </c>
      <c r="L12" s="24">
        <v>13.974500000000001</v>
      </c>
      <c r="M12">
        <f t="shared" si="4"/>
        <v>4.6682568954457988</v>
      </c>
      <c r="N12" s="6">
        <f t="shared" si="8"/>
        <v>4.6577999999999999</v>
      </c>
      <c r="P12" s="5">
        <f t="shared" si="0"/>
        <v>4.6577999999999999</v>
      </c>
      <c r="Q12">
        <f t="shared" si="1"/>
        <v>0</v>
      </c>
      <c r="R12" s="13">
        <f t="shared" si="5"/>
        <v>0</v>
      </c>
    </row>
    <row r="13" spans="1:23" x14ac:dyDescent="0.2">
      <c r="A13" s="5">
        <v>2.5</v>
      </c>
      <c r="B13" s="24">
        <v>19.773800000000001</v>
      </c>
      <c r="C13">
        <f t="shared" si="2"/>
        <v>5.8123195958948051</v>
      </c>
      <c r="D13" s="6">
        <f t="shared" si="6"/>
        <v>5.7993000000000006</v>
      </c>
      <c r="F13" s="5">
        <v>2.5</v>
      </c>
      <c r="G13" s="24">
        <v>19.773800000000001</v>
      </c>
      <c r="H13">
        <f t="shared" si="3"/>
        <v>5.8123195958948051</v>
      </c>
      <c r="I13" s="6">
        <f t="shared" si="7"/>
        <v>5.7993000000000006</v>
      </c>
      <c r="K13" s="5">
        <v>2.5</v>
      </c>
      <c r="L13" s="24">
        <v>19.773800000000001</v>
      </c>
      <c r="M13">
        <f t="shared" si="4"/>
        <v>5.8123195958948051</v>
      </c>
      <c r="N13" s="6">
        <f t="shared" si="8"/>
        <v>5.7993000000000006</v>
      </c>
      <c r="P13" s="5">
        <f t="shared" si="0"/>
        <v>5.7992999999999997</v>
      </c>
      <c r="Q13">
        <f t="shared" si="1"/>
        <v>1.0877919644084146E-15</v>
      </c>
      <c r="R13" s="13">
        <f t="shared" si="5"/>
        <v>1.8757297680899671E-16</v>
      </c>
    </row>
    <row r="14" spans="1:23" x14ac:dyDescent="0.2">
      <c r="A14" s="5">
        <v>3</v>
      </c>
      <c r="B14" s="24">
        <v>26.7074</v>
      </c>
      <c r="C14">
        <f t="shared" si="2"/>
        <v>6.949166132135983</v>
      </c>
      <c r="D14" s="6">
        <f t="shared" si="6"/>
        <v>6.9335999999999984</v>
      </c>
      <c r="F14" s="5">
        <v>3</v>
      </c>
      <c r="G14" s="24">
        <v>26.7074</v>
      </c>
      <c r="H14">
        <f t="shared" si="3"/>
        <v>6.949166132135983</v>
      </c>
      <c r="I14" s="6">
        <f t="shared" si="7"/>
        <v>6.9335999999999984</v>
      </c>
      <c r="K14" s="5">
        <v>3</v>
      </c>
      <c r="L14" s="24">
        <v>26.7074</v>
      </c>
      <c r="M14">
        <f t="shared" si="4"/>
        <v>6.949166132135983</v>
      </c>
      <c r="N14" s="6">
        <f t="shared" si="8"/>
        <v>6.9335999999999984</v>
      </c>
      <c r="P14" s="5">
        <f t="shared" si="0"/>
        <v>6.9335999999999984</v>
      </c>
      <c r="Q14">
        <f t="shared" si="1"/>
        <v>0</v>
      </c>
      <c r="R14" s="13">
        <f t="shared" si="5"/>
        <v>0</v>
      </c>
    </row>
    <row r="15" spans="1:23" x14ac:dyDescent="0.2">
      <c r="A15" s="5">
        <v>5</v>
      </c>
      <c r="B15" s="24">
        <v>38.308999999999997</v>
      </c>
      <c r="C15">
        <f t="shared" si="2"/>
        <v>11.6276459268762</v>
      </c>
      <c r="D15" s="6">
        <f t="shared" si="6"/>
        <v>11.601599999999998</v>
      </c>
      <c r="F15" s="5">
        <v>5</v>
      </c>
      <c r="G15" s="24">
        <v>38.308999999999997</v>
      </c>
      <c r="H15">
        <f t="shared" si="3"/>
        <v>11.6276459268762</v>
      </c>
      <c r="I15" s="6">
        <f t="shared" si="7"/>
        <v>11.601599999999998</v>
      </c>
      <c r="K15" s="5">
        <v>5</v>
      </c>
      <c r="L15" s="24">
        <v>38.308999999999997</v>
      </c>
      <c r="M15">
        <f t="shared" si="4"/>
        <v>11.6276459268762</v>
      </c>
      <c r="N15" s="6">
        <f t="shared" si="8"/>
        <v>11.601599999999998</v>
      </c>
      <c r="P15" s="5">
        <f t="shared" si="0"/>
        <v>11.601599999999998</v>
      </c>
      <c r="Q15">
        <f t="shared" si="1"/>
        <v>0</v>
      </c>
      <c r="R15" s="13">
        <f t="shared" si="5"/>
        <v>0</v>
      </c>
    </row>
    <row r="16" spans="1:23" x14ac:dyDescent="0.2">
      <c r="A16" s="5">
        <v>7</v>
      </c>
      <c r="B16" s="24">
        <v>54.455300000000001</v>
      </c>
      <c r="C16">
        <f t="shared" ref="C16:C17" si="9">D16/$B$2</f>
        <v>16.182548909557411</v>
      </c>
      <c r="D16" s="6">
        <f t="shared" ref="D16:D17" si="10">B16-B15</f>
        <v>16.146300000000004</v>
      </c>
      <c r="F16" s="5">
        <v>7</v>
      </c>
      <c r="G16" s="24">
        <v>54.455300000000001</v>
      </c>
      <c r="H16">
        <f t="shared" si="3"/>
        <v>16.182548909557411</v>
      </c>
      <c r="I16" s="6">
        <f t="shared" si="7"/>
        <v>16.146300000000004</v>
      </c>
      <c r="K16" s="5">
        <v>7</v>
      </c>
      <c r="L16" s="24">
        <v>54.455300000000001</v>
      </c>
      <c r="M16">
        <f t="shared" si="4"/>
        <v>16.182548909557411</v>
      </c>
      <c r="N16" s="6">
        <f t="shared" si="8"/>
        <v>16.146300000000004</v>
      </c>
      <c r="P16" s="5">
        <f t="shared" si="0"/>
        <v>16.146300000000004</v>
      </c>
      <c r="Q16">
        <f t="shared" si="1"/>
        <v>0</v>
      </c>
      <c r="R16" s="13">
        <f t="shared" si="5"/>
        <v>0</v>
      </c>
    </row>
    <row r="17" spans="1:18" ht="17" thickBot="1" x14ac:dyDescent="0.25">
      <c r="A17" s="7">
        <v>8</v>
      </c>
      <c r="B17" s="25">
        <v>73</v>
      </c>
      <c r="C17" s="8">
        <f t="shared" si="9"/>
        <v>18.5863333867864</v>
      </c>
      <c r="D17" s="9">
        <f t="shared" si="10"/>
        <v>18.544699999999999</v>
      </c>
      <c r="F17" s="7">
        <v>8</v>
      </c>
      <c r="G17" s="25">
        <v>73</v>
      </c>
      <c r="H17" s="8">
        <f t="shared" si="3"/>
        <v>18.5863333867864</v>
      </c>
      <c r="I17" s="9">
        <f t="shared" si="7"/>
        <v>18.544699999999999</v>
      </c>
      <c r="K17" s="7">
        <v>8</v>
      </c>
      <c r="L17" s="25">
        <v>73</v>
      </c>
      <c r="M17" s="8">
        <f t="shared" si="4"/>
        <v>18.5863333867864</v>
      </c>
      <c r="N17" s="9">
        <f t="shared" si="8"/>
        <v>18.544699999999999</v>
      </c>
      <c r="P17" s="7">
        <f t="shared" si="0"/>
        <v>18.544699999999999</v>
      </c>
      <c r="Q17" s="8">
        <f t="shared" si="1"/>
        <v>0</v>
      </c>
      <c r="R17" s="14">
        <f>Q17/P17</f>
        <v>0</v>
      </c>
    </row>
    <row r="18" spans="1:18" ht="17" thickBot="1" x14ac:dyDescent="0.25">
      <c r="R18" s="10"/>
    </row>
    <row r="19" spans="1:18" ht="17" thickBot="1" x14ac:dyDescent="0.25">
      <c r="Q19" s="15" t="s">
        <v>22</v>
      </c>
      <c r="R19" s="16">
        <f>AVERAGE(R6:R17)</f>
        <v>6.7596892548185975E-17</v>
      </c>
    </row>
    <row r="35" spans="2:14" x14ac:dyDescent="0.2">
      <c r="J35">
        <f>0.5032 * 16 - 0.0256</f>
        <v>8.025599999999999</v>
      </c>
    </row>
    <row r="36" spans="2:14" ht="17" thickBot="1" x14ac:dyDescent="0.25"/>
    <row r="37" spans="2:14" x14ac:dyDescent="0.2">
      <c r="B37" cm="1">
        <f t="array" ref="B37:C37">LINEST(A6:A17,C6:C17)</f>
        <v>0.43005293915247189</v>
      </c>
      <c r="C37">
        <v>1.1304609146951972E-2</v>
      </c>
      <c r="F37" cm="1">
        <f t="array" ref="F37:G37">LINEST(F6:F17,H6:H17)</f>
        <v>0.43005293915247189</v>
      </c>
      <c r="G37">
        <v>1.1304609146951972E-2</v>
      </c>
      <c r="J37" cm="1">
        <f t="array" ref="J37:K37">LINEST(K6:K17,M6:M17)</f>
        <v>0.43005293915247189</v>
      </c>
      <c r="K37">
        <v>1.1304609146951972E-2</v>
      </c>
      <c r="M37" s="3" t="s">
        <v>0</v>
      </c>
      <c r="N37" s="17">
        <f>AVERAGE(B37,F37,J37)</f>
        <v>0.43005293915247189</v>
      </c>
    </row>
    <row r="38" spans="2:14" ht="17" thickBot="1" x14ac:dyDescent="0.25">
      <c r="M38" s="18" t="s">
        <v>1</v>
      </c>
      <c r="N38" s="9">
        <f>AVERAGE(C37,G37,K37)</f>
        <v>1.1304609146951972E-2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1C131-931B-D843-9F8D-D9788B802A5A}">
  <dimension ref="A1:W38"/>
  <sheetViews>
    <sheetView topLeftCell="A2" zoomScale="124" zoomScaleNormal="346" workbookViewId="0">
      <selection activeCell="N22" sqref="N22"/>
    </sheetView>
  </sheetViews>
  <sheetFormatPr baseColWidth="10" defaultColWidth="11" defaultRowHeight="16" x14ac:dyDescent="0.2"/>
  <cols>
    <col min="15" max="15" width="13.83203125" customWidth="1"/>
  </cols>
  <sheetData>
    <row r="1" spans="1:23" x14ac:dyDescent="0.2">
      <c r="A1" s="1" t="s">
        <v>8</v>
      </c>
      <c r="B1">
        <v>22</v>
      </c>
      <c r="C1" t="s">
        <v>9</v>
      </c>
    </row>
    <row r="2" spans="1:23" x14ac:dyDescent="0.2">
      <c r="A2" s="1" t="s">
        <v>10</v>
      </c>
      <c r="B2">
        <v>0.99775999999999998</v>
      </c>
      <c r="C2" t="s">
        <v>11</v>
      </c>
    </row>
    <row r="4" spans="1:23" ht="17" thickBot="1" x14ac:dyDescent="0.25">
      <c r="A4" s="2" t="s">
        <v>23</v>
      </c>
      <c r="F4" s="2" t="s">
        <v>24</v>
      </c>
      <c r="K4" s="2" t="s">
        <v>25</v>
      </c>
      <c r="O4" s="1"/>
      <c r="U4" s="1"/>
    </row>
    <row r="5" spans="1:23" x14ac:dyDescent="0.2">
      <c r="A5" s="3" t="s">
        <v>15</v>
      </c>
      <c r="B5" s="4" t="s">
        <v>16</v>
      </c>
      <c r="C5" s="4" t="s">
        <v>17</v>
      </c>
      <c r="D5" s="12" t="s">
        <v>18</v>
      </c>
      <c r="F5" s="3" t="s">
        <v>15</v>
      </c>
      <c r="G5" s="4" t="s">
        <v>16</v>
      </c>
      <c r="H5" s="4" t="s">
        <v>17</v>
      </c>
      <c r="I5" s="12" t="s">
        <v>18</v>
      </c>
      <c r="K5" s="3" t="s">
        <v>15</v>
      </c>
      <c r="L5" s="4" t="s">
        <v>16</v>
      </c>
      <c r="M5" s="4" t="s">
        <v>17</v>
      </c>
      <c r="N5" s="12" t="s">
        <v>18</v>
      </c>
      <c r="O5" s="1"/>
      <c r="P5" s="3" t="s">
        <v>19</v>
      </c>
      <c r="Q5" s="4" t="s">
        <v>20</v>
      </c>
      <c r="R5" s="12" t="s">
        <v>21</v>
      </c>
      <c r="S5" s="1"/>
      <c r="U5" s="1"/>
      <c r="V5" s="1"/>
      <c r="W5" s="1"/>
    </row>
    <row r="6" spans="1:23" x14ac:dyDescent="0.2">
      <c r="A6" s="5">
        <v>0.1</v>
      </c>
      <c r="B6" s="11">
        <v>0.20030000000000001</v>
      </c>
      <c r="C6">
        <f>D6/$B$2</f>
        <v>0.20074967928159076</v>
      </c>
      <c r="D6" s="6">
        <f>B6</f>
        <v>0.20030000000000001</v>
      </c>
      <c r="F6" s="5">
        <v>0.1</v>
      </c>
      <c r="G6" s="11">
        <v>0.20030000000000001</v>
      </c>
      <c r="H6">
        <f>I6/$B$2</f>
        <v>0.20074967928159076</v>
      </c>
      <c r="I6" s="6">
        <f>G6</f>
        <v>0.20030000000000001</v>
      </c>
      <c r="K6" s="5">
        <v>0.1</v>
      </c>
      <c r="L6" s="11">
        <v>0.20030000000000001</v>
      </c>
      <c r="M6">
        <f>N6/$B$2</f>
        <v>0.20074967928159076</v>
      </c>
      <c r="N6" s="6">
        <f>L6</f>
        <v>0.20030000000000001</v>
      </c>
      <c r="P6" s="5">
        <f t="shared" ref="P6:P17" si="0">AVERAGE(D6,I6,N6)</f>
        <v>0.20030000000000001</v>
      </c>
      <c r="Q6">
        <f t="shared" ref="Q6:Q17" si="1">STDEV(D6,I6,N6)</f>
        <v>0</v>
      </c>
      <c r="R6" s="13">
        <f>Q6/P6</f>
        <v>0</v>
      </c>
    </row>
    <row r="7" spans="1:23" x14ac:dyDescent="0.2">
      <c r="A7" s="5">
        <v>0.2</v>
      </c>
      <c r="B7" s="11">
        <v>0.60360000000000003</v>
      </c>
      <c r="C7">
        <f t="shared" ref="C7:C16" si="2">D7/$B$2</f>
        <v>0.4042054201411161</v>
      </c>
      <c r="D7" s="6">
        <f>B7-B6</f>
        <v>0.40329999999999999</v>
      </c>
      <c r="F7" s="5">
        <v>0.2</v>
      </c>
      <c r="G7" s="11">
        <v>0.60360000000000003</v>
      </c>
      <c r="H7">
        <f t="shared" ref="H7:H17" si="3">I7/$B$2</f>
        <v>0.4042054201411161</v>
      </c>
      <c r="I7" s="6">
        <f>G7-G6</f>
        <v>0.40329999999999999</v>
      </c>
      <c r="K7" s="5">
        <v>0.2</v>
      </c>
      <c r="L7" s="11">
        <v>0.60360000000000003</v>
      </c>
      <c r="M7">
        <f t="shared" ref="M7:M17" si="4">N7/$B$2</f>
        <v>0.4042054201411161</v>
      </c>
      <c r="N7" s="6">
        <f>L7-L6</f>
        <v>0.40329999999999999</v>
      </c>
      <c r="P7" s="5">
        <f t="shared" si="0"/>
        <v>0.40329999999999999</v>
      </c>
      <c r="Q7">
        <f t="shared" si="1"/>
        <v>0</v>
      </c>
      <c r="R7" s="13">
        <f t="shared" ref="R7:R16" si="5">Q7/P7</f>
        <v>0</v>
      </c>
    </row>
    <row r="8" spans="1:23" x14ac:dyDescent="0.2">
      <c r="A8" s="5">
        <v>0.4</v>
      </c>
      <c r="B8" s="11">
        <v>1.4654</v>
      </c>
      <c r="C8">
        <f t="shared" si="2"/>
        <v>0.86373476587556131</v>
      </c>
      <c r="D8" s="6">
        <f t="shared" ref="D8:D17" si="6">B8-B7</f>
        <v>0.86180000000000001</v>
      </c>
      <c r="F8" s="5">
        <v>0.4</v>
      </c>
      <c r="G8" s="11">
        <v>1.4654</v>
      </c>
      <c r="H8">
        <f t="shared" si="3"/>
        <v>0.86373476587556131</v>
      </c>
      <c r="I8" s="6">
        <f t="shared" ref="I8:I17" si="7">G8-G7</f>
        <v>0.86180000000000001</v>
      </c>
      <c r="K8" s="5">
        <v>0.4</v>
      </c>
      <c r="L8" s="11">
        <v>1.4654</v>
      </c>
      <c r="M8">
        <f t="shared" si="4"/>
        <v>0.86373476587556131</v>
      </c>
      <c r="N8" s="6">
        <f t="shared" ref="N8:N17" si="8">L8-L7</f>
        <v>0.86180000000000001</v>
      </c>
      <c r="P8" s="5">
        <f t="shared" si="0"/>
        <v>0.86180000000000001</v>
      </c>
      <c r="Q8">
        <f t="shared" si="1"/>
        <v>0</v>
      </c>
      <c r="R8" s="13">
        <f t="shared" si="5"/>
        <v>0</v>
      </c>
    </row>
    <row r="9" spans="1:23" x14ac:dyDescent="0.2">
      <c r="A9" s="5">
        <v>0.8</v>
      </c>
      <c r="B9" s="11">
        <v>3.3576999999999999</v>
      </c>
      <c r="C9">
        <f t="shared" si="2"/>
        <v>1.8965482681205901</v>
      </c>
      <c r="D9" s="6">
        <f t="shared" si="6"/>
        <v>1.8922999999999999</v>
      </c>
      <c r="F9" s="5">
        <v>0.8</v>
      </c>
      <c r="G9" s="11">
        <v>3.3576999999999999</v>
      </c>
      <c r="H9">
        <f t="shared" si="3"/>
        <v>1.8965482681205901</v>
      </c>
      <c r="I9" s="6">
        <f t="shared" si="7"/>
        <v>1.8922999999999999</v>
      </c>
      <c r="K9" s="5">
        <v>0.8</v>
      </c>
      <c r="L9" s="11">
        <v>3.3576999999999999</v>
      </c>
      <c r="M9">
        <f t="shared" si="4"/>
        <v>1.8965482681205901</v>
      </c>
      <c r="N9" s="6">
        <f t="shared" si="8"/>
        <v>1.8922999999999999</v>
      </c>
      <c r="P9" s="5">
        <f t="shared" si="0"/>
        <v>1.8922999999999999</v>
      </c>
      <c r="Q9">
        <f t="shared" si="1"/>
        <v>0</v>
      </c>
      <c r="R9" s="13">
        <f t="shared" si="5"/>
        <v>0</v>
      </c>
    </row>
    <row r="10" spans="1:23" x14ac:dyDescent="0.2">
      <c r="A10" s="5">
        <v>1</v>
      </c>
      <c r="B10" s="11">
        <v>5.6220999999999997</v>
      </c>
      <c r="C10">
        <f t="shared" si="2"/>
        <v>2.2694836433611285</v>
      </c>
      <c r="D10" s="6">
        <f t="shared" si="6"/>
        <v>2.2643999999999997</v>
      </c>
      <c r="F10" s="5">
        <v>1</v>
      </c>
      <c r="G10" s="11">
        <v>5.6220999999999997</v>
      </c>
      <c r="H10">
        <f t="shared" si="3"/>
        <v>2.2694836433611285</v>
      </c>
      <c r="I10" s="6">
        <f t="shared" si="7"/>
        <v>2.2643999999999997</v>
      </c>
      <c r="K10" s="5">
        <v>1</v>
      </c>
      <c r="L10" s="11">
        <v>5.6220999999999997</v>
      </c>
      <c r="M10">
        <f t="shared" si="4"/>
        <v>2.2694836433611285</v>
      </c>
      <c r="N10" s="6">
        <f t="shared" si="8"/>
        <v>2.2643999999999997</v>
      </c>
      <c r="P10" s="5">
        <f t="shared" si="0"/>
        <v>2.2643999999999997</v>
      </c>
      <c r="Q10">
        <f t="shared" si="1"/>
        <v>0</v>
      </c>
      <c r="R10" s="13">
        <f t="shared" si="5"/>
        <v>0</v>
      </c>
    </row>
    <row r="11" spans="1:23" x14ac:dyDescent="0.2">
      <c r="A11" s="5">
        <v>1.6</v>
      </c>
      <c r="B11" s="11">
        <v>9.3530999999999995</v>
      </c>
      <c r="C11">
        <f t="shared" si="2"/>
        <v>3.7393762026940345</v>
      </c>
      <c r="D11" s="6">
        <f t="shared" si="6"/>
        <v>3.7309999999999999</v>
      </c>
      <c r="F11" s="5">
        <v>1.6</v>
      </c>
      <c r="G11" s="11">
        <v>9.3530999999999995</v>
      </c>
      <c r="H11">
        <f t="shared" si="3"/>
        <v>3.7393762026940345</v>
      </c>
      <c r="I11" s="6">
        <f t="shared" si="7"/>
        <v>3.7309999999999999</v>
      </c>
      <c r="K11" s="5">
        <v>1.6</v>
      </c>
      <c r="L11" s="11">
        <v>9.3530999999999995</v>
      </c>
      <c r="M11">
        <f t="shared" si="4"/>
        <v>3.7393762026940345</v>
      </c>
      <c r="N11" s="6">
        <f t="shared" si="8"/>
        <v>3.7309999999999999</v>
      </c>
      <c r="P11" s="5">
        <f t="shared" si="0"/>
        <v>3.7309999999999999</v>
      </c>
      <c r="Q11">
        <f t="shared" si="1"/>
        <v>0</v>
      </c>
      <c r="R11" s="13">
        <f t="shared" si="5"/>
        <v>0</v>
      </c>
    </row>
    <row r="12" spans="1:23" x14ac:dyDescent="0.2">
      <c r="A12" s="5">
        <v>2</v>
      </c>
      <c r="B12" s="11">
        <v>13.927</v>
      </c>
      <c r="C12">
        <f t="shared" si="2"/>
        <v>4.5841685375240537</v>
      </c>
      <c r="D12" s="6">
        <f t="shared" si="6"/>
        <v>4.5739000000000001</v>
      </c>
      <c r="F12" s="5">
        <v>2</v>
      </c>
      <c r="G12" s="11">
        <v>13.927</v>
      </c>
      <c r="H12">
        <f t="shared" si="3"/>
        <v>4.5841685375240537</v>
      </c>
      <c r="I12" s="6">
        <f t="shared" si="7"/>
        <v>4.5739000000000001</v>
      </c>
      <c r="K12" s="5">
        <v>2</v>
      </c>
      <c r="L12" s="11">
        <v>13.927</v>
      </c>
      <c r="M12">
        <f t="shared" si="4"/>
        <v>4.5841685375240537</v>
      </c>
      <c r="N12" s="6">
        <f t="shared" si="8"/>
        <v>4.5739000000000001</v>
      </c>
      <c r="P12" s="5">
        <f t="shared" si="0"/>
        <v>4.5739000000000001</v>
      </c>
      <c r="Q12">
        <f t="shared" si="1"/>
        <v>0</v>
      </c>
      <c r="R12" s="13">
        <f t="shared" si="5"/>
        <v>0</v>
      </c>
    </row>
    <row r="13" spans="1:23" x14ac:dyDescent="0.2">
      <c r="A13" s="5">
        <v>2.5</v>
      </c>
      <c r="B13" s="11">
        <v>19.6447</v>
      </c>
      <c r="C13">
        <f t="shared" si="2"/>
        <v>5.7305364015394495</v>
      </c>
      <c r="D13" s="6">
        <f t="shared" si="6"/>
        <v>5.7177000000000007</v>
      </c>
      <c r="F13" s="5">
        <v>2.5</v>
      </c>
      <c r="G13" s="11">
        <v>19.6447</v>
      </c>
      <c r="H13">
        <f t="shared" si="3"/>
        <v>5.7305364015394495</v>
      </c>
      <c r="I13" s="6">
        <f t="shared" si="7"/>
        <v>5.7177000000000007</v>
      </c>
      <c r="K13" s="5">
        <v>2.5</v>
      </c>
      <c r="L13" s="11">
        <v>19.6447</v>
      </c>
      <c r="M13">
        <f t="shared" si="4"/>
        <v>5.7305364015394495</v>
      </c>
      <c r="N13" s="6">
        <f t="shared" si="8"/>
        <v>5.7177000000000007</v>
      </c>
      <c r="P13" s="5">
        <f t="shared" si="0"/>
        <v>5.7177000000000007</v>
      </c>
      <c r="Q13">
        <f t="shared" si="1"/>
        <v>0</v>
      </c>
      <c r="R13" s="13">
        <f t="shared" si="5"/>
        <v>0</v>
      </c>
    </row>
    <row r="14" spans="1:23" x14ac:dyDescent="0.2">
      <c r="A14" s="5">
        <v>3</v>
      </c>
      <c r="B14" s="11">
        <v>26.6145</v>
      </c>
      <c r="C14">
        <f t="shared" si="2"/>
        <v>6.9854474021808848</v>
      </c>
      <c r="D14" s="6">
        <f t="shared" si="6"/>
        <v>6.9697999999999993</v>
      </c>
      <c r="F14" s="5">
        <v>3</v>
      </c>
      <c r="G14" s="11">
        <v>26.6145</v>
      </c>
      <c r="H14">
        <f t="shared" si="3"/>
        <v>6.9854474021808848</v>
      </c>
      <c r="I14" s="6">
        <f t="shared" si="7"/>
        <v>6.9697999999999993</v>
      </c>
      <c r="K14" s="5">
        <v>3</v>
      </c>
      <c r="L14" s="11">
        <v>26.6145</v>
      </c>
      <c r="M14">
        <f t="shared" si="4"/>
        <v>6.9854474021808848</v>
      </c>
      <c r="N14" s="6">
        <f t="shared" si="8"/>
        <v>6.9697999999999993</v>
      </c>
      <c r="P14" s="5">
        <f t="shared" si="0"/>
        <v>6.9697999999999993</v>
      </c>
      <c r="Q14">
        <f t="shared" si="1"/>
        <v>0</v>
      </c>
      <c r="R14" s="13">
        <f t="shared" si="5"/>
        <v>0</v>
      </c>
    </row>
    <row r="15" spans="1:23" x14ac:dyDescent="0.2">
      <c r="A15" s="5">
        <v>5</v>
      </c>
      <c r="B15" s="11">
        <v>38.110999999999997</v>
      </c>
      <c r="C15">
        <f t="shared" si="2"/>
        <v>11.522309974342525</v>
      </c>
      <c r="D15" s="6">
        <f t="shared" si="6"/>
        <v>11.496499999999997</v>
      </c>
      <c r="F15" s="5">
        <v>5</v>
      </c>
      <c r="G15" s="11">
        <v>38.110999999999997</v>
      </c>
      <c r="H15">
        <f t="shared" si="3"/>
        <v>11.522309974342525</v>
      </c>
      <c r="I15" s="6">
        <f t="shared" si="7"/>
        <v>11.496499999999997</v>
      </c>
      <c r="K15" s="5">
        <v>5</v>
      </c>
      <c r="L15" s="11">
        <v>38.110999999999997</v>
      </c>
      <c r="M15">
        <f t="shared" si="4"/>
        <v>11.522309974342525</v>
      </c>
      <c r="N15" s="6">
        <f t="shared" si="8"/>
        <v>11.496499999999997</v>
      </c>
      <c r="P15" s="5">
        <f t="shared" si="0"/>
        <v>11.496499999999997</v>
      </c>
      <c r="Q15">
        <f t="shared" si="1"/>
        <v>0</v>
      </c>
      <c r="R15" s="13">
        <f t="shared" si="5"/>
        <v>0</v>
      </c>
    </row>
    <row r="16" spans="1:23" x14ac:dyDescent="0.2">
      <c r="A16" s="5">
        <v>7</v>
      </c>
      <c r="B16" s="11">
        <v>54.251100000000001</v>
      </c>
      <c r="C16">
        <f t="shared" si="2"/>
        <v>16.176334990378454</v>
      </c>
      <c r="D16" s="6">
        <f t="shared" si="6"/>
        <v>16.140100000000004</v>
      </c>
      <c r="F16" s="5">
        <v>7</v>
      </c>
      <c r="G16" s="11">
        <v>54.251100000000001</v>
      </c>
      <c r="H16">
        <f t="shared" si="3"/>
        <v>16.176334990378454</v>
      </c>
      <c r="I16" s="6">
        <f t="shared" si="7"/>
        <v>16.140100000000004</v>
      </c>
      <c r="K16" s="5">
        <v>7</v>
      </c>
      <c r="L16" s="11">
        <v>54.251100000000001</v>
      </c>
      <c r="M16">
        <f t="shared" si="4"/>
        <v>16.176334990378454</v>
      </c>
      <c r="N16" s="6">
        <f t="shared" si="8"/>
        <v>16.140100000000004</v>
      </c>
      <c r="P16" s="5">
        <f t="shared" si="0"/>
        <v>16.140100000000004</v>
      </c>
      <c r="Q16">
        <f t="shared" si="1"/>
        <v>0</v>
      </c>
      <c r="R16" s="13">
        <f t="shared" si="5"/>
        <v>0</v>
      </c>
    </row>
    <row r="17" spans="1:18" ht="17" thickBot="1" x14ac:dyDescent="0.25">
      <c r="A17" s="7">
        <v>8</v>
      </c>
      <c r="B17" s="8">
        <v>73</v>
      </c>
      <c r="C17" s="8">
        <f>D17/$B$2</f>
        <v>18.790991821680564</v>
      </c>
      <c r="D17" s="9">
        <f t="shared" si="6"/>
        <v>18.748899999999999</v>
      </c>
      <c r="F17" s="7">
        <v>8</v>
      </c>
      <c r="G17" s="8">
        <v>73</v>
      </c>
      <c r="H17" s="8">
        <f t="shared" si="3"/>
        <v>18.790991821680564</v>
      </c>
      <c r="I17" s="9">
        <f t="shared" si="7"/>
        <v>18.748899999999999</v>
      </c>
      <c r="K17" s="7">
        <v>8</v>
      </c>
      <c r="L17" s="8">
        <v>73</v>
      </c>
      <c r="M17" s="8">
        <f t="shared" si="4"/>
        <v>18.790991821680564</v>
      </c>
      <c r="N17" s="9">
        <f t="shared" si="8"/>
        <v>18.748899999999999</v>
      </c>
      <c r="P17" s="7">
        <f t="shared" si="0"/>
        <v>18.748899999999999</v>
      </c>
      <c r="Q17" s="8">
        <f t="shared" si="1"/>
        <v>0</v>
      </c>
      <c r="R17" s="14">
        <f>Q17/P17</f>
        <v>0</v>
      </c>
    </row>
    <row r="18" spans="1:18" ht="17" thickBot="1" x14ac:dyDescent="0.25">
      <c r="R18" s="10"/>
    </row>
    <row r="19" spans="1:18" ht="17" thickBot="1" x14ac:dyDescent="0.25">
      <c r="Q19" s="15" t="s">
        <v>22</v>
      </c>
      <c r="R19" s="16">
        <f>AVERAGE(R6:R17)</f>
        <v>0</v>
      </c>
    </row>
    <row r="35" spans="2:14" x14ac:dyDescent="0.2">
      <c r="J35">
        <f>0.5032 * 16 - 0.0256</f>
        <v>8.025599999999999</v>
      </c>
    </row>
    <row r="36" spans="2:14" ht="17" thickBot="1" x14ac:dyDescent="0.25"/>
    <row r="37" spans="2:14" x14ac:dyDescent="0.2">
      <c r="B37" cm="1">
        <f t="array" ref="B37:C37">LINEST(A6:A17,C6:C17)</f>
        <v>0.42819207924423391</v>
      </c>
      <c r="C37">
        <v>2.2650254500992784E-2</v>
      </c>
      <c r="F37" cm="1">
        <f t="array" ref="F37:G37">LINEST(F6:F17,H6:H17)</f>
        <v>0.42819207924423391</v>
      </c>
      <c r="G37">
        <v>2.2650254500992784E-2</v>
      </c>
      <c r="J37" cm="1">
        <f t="array" ref="J37:K37">LINEST(K6:K17,M6:M17)</f>
        <v>0.42819207924423391</v>
      </c>
      <c r="K37">
        <v>2.2650254500992784E-2</v>
      </c>
      <c r="M37" s="3" t="s">
        <v>0</v>
      </c>
      <c r="N37" s="17">
        <f>AVERAGE(B37,F37,J37)</f>
        <v>0.42819207924423391</v>
      </c>
    </row>
    <row r="38" spans="2:14" ht="17" thickBot="1" x14ac:dyDescent="0.25">
      <c r="M38" s="18" t="s">
        <v>1</v>
      </c>
      <c r="N38" s="9">
        <f>AVERAGE(C37,G37,K37)</f>
        <v>2.2650254500992784E-2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A0C17-61AB-C04F-B236-F219956678CC}">
  <dimension ref="A1:W38"/>
  <sheetViews>
    <sheetView zoomScaleNormal="346" workbookViewId="0">
      <selection activeCell="O25" sqref="O25"/>
    </sheetView>
  </sheetViews>
  <sheetFormatPr baseColWidth="10" defaultColWidth="11" defaultRowHeight="16" x14ac:dyDescent="0.2"/>
  <cols>
    <col min="15" max="15" width="13.83203125" customWidth="1"/>
  </cols>
  <sheetData>
    <row r="1" spans="1:23" x14ac:dyDescent="0.2">
      <c r="A1" s="1" t="s">
        <v>8</v>
      </c>
      <c r="B1">
        <v>22</v>
      </c>
      <c r="C1" t="s">
        <v>9</v>
      </c>
    </row>
    <row r="2" spans="1:23" x14ac:dyDescent="0.2">
      <c r="A2" s="1" t="s">
        <v>10</v>
      </c>
      <c r="B2">
        <v>0.99775999999999998</v>
      </c>
      <c r="C2" t="s">
        <v>11</v>
      </c>
    </row>
    <row r="4" spans="1:23" ht="17" thickBot="1" x14ac:dyDescent="0.25">
      <c r="A4" s="2" t="s">
        <v>26</v>
      </c>
      <c r="F4" s="2" t="s">
        <v>27</v>
      </c>
      <c r="K4" s="2" t="s">
        <v>28</v>
      </c>
      <c r="O4" s="1"/>
      <c r="U4" s="1"/>
    </row>
    <row r="5" spans="1:23" x14ac:dyDescent="0.2">
      <c r="A5" s="3" t="s">
        <v>15</v>
      </c>
      <c r="B5" s="4" t="s">
        <v>16</v>
      </c>
      <c r="C5" s="4" t="s">
        <v>17</v>
      </c>
      <c r="D5" s="12" t="s">
        <v>18</v>
      </c>
      <c r="F5" s="3" t="s">
        <v>15</v>
      </c>
      <c r="G5" s="4" t="s">
        <v>16</v>
      </c>
      <c r="H5" s="4" t="s">
        <v>17</v>
      </c>
      <c r="I5" s="12" t="s">
        <v>18</v>
      </c>
      <c r="K5" s="3" t="s">
        <v>15</v>
      </c>
      <c r="L5" s="4" t="s">
        <v>16</v>
      </c>
      <c r="M5" s="4" t="s">
        <v>17</v>
      </c>
      <c r="N5" s="12" t="s">
        <v>18</v>
      </c>
      <c r="O5" s="1"/>
      <c r="P5" s="3" t="s">
        <v>19</v>
      </c>
      <c r="Q5" s="4" t="s">
        <v>20</v>
      </c>
      <c r="R5" s="12" t="s">
        <v>21</v>
      </c>
      <c r="S5" s="1"/>
      <c r="U5" s="1"/>
      <c r="V5" s="1"/>
      <c r="W5" s="1"/>
    </row>
    <row r="6" spans="1:23" x14ac:dyDescent="0.2">
      <c r="A6" s="5">
        <v>0.1</v>
      </c>
      <c r="B6">
        <v>0.24024999999999999</v>
      </c>
      <c r="C6">
        <f>D6/$B$2</f>
        <v>0.24078936818473379</v>
      </c>
      <c r="D6" s="6">
        <f>B6</f>
        <v>0.24024999999999999</v>
      </c>
      <c r="F6" s="5">
        <v>0.1</v>
      </c>
      <c r="G6">
        <v>0.24024999999999999</v>
      </c>
      <c r="H6">
        <f>I6/$B$2</f>
        <v>0.24078936818473379</v>
      </c>
      <c r="I6" s="6">
        <f>G6</f>
        <v>0.24024999999999999</v>
      </c>
      <c r="K6" s="5">
        <v>0.1</v>
      </c>
      <c r="L6">
        <v>0.24024999999999999</v>
      </c>
      <c r="M6">
        <f>N6/$B$2</f>
        <v>0.24078936818473379</v>
      </c>
      <c r="N6" s="6">
        <f>L6</f>
        <v>0.24024999999999999</v>
      </c>
      <c r="P6" s="5">
        <f t="shared" ref="P6:P16" si="0">AVERAGE(D6,I6,N6)</f>
        <v>0.24024999999999999</v>
      </c>
      <c r="Q6">
        <f t="shared" ref="Q6:Q16" si="1">STDEV(D6,I6,N6)</f>
        <v>0</v>
      </c>
      <c r="R6" s="13">
        <f>Q6/P6</f>
        <v>0</v>
      </c>
    </row>
    <row r="7" spans="1:23" x14ac:dyDescent="0.2">
      <c r="A7" s="5">
        <v>0.2</v>
      </c>
      <c r="B7">
        <v>0.70530000000000004</v>
      </c>
      <c r="C7">
        <f t="shared" ref="C7:C16" si="2">D7/$B$2</f>
        <v>0.46609405067350873</v>
      </c>
      <c r="D7" s="6">
        <f>B7-B6</f>
        <v>0.46505000000000007</v>
      </c>
      <c r="F7" s="5">
        <v>0.2</v>
      </c>
      <c r="G7">
        <v>0.70530000000000004</v>
      </c>
      <c r="H7">
        <f t="shared" ref="H7:H17" si="3">I7/$B$2</f>
        <v>0.46609405067350873</v>
      </c>
      <c r="I7" s="6">
        <f>G7-G6</f>
        <v>0.46505000000000007</v>
      </c>
      <c r="K7" s="5">
        <v>0.2</v>
      </c>
      <c r="L7">
        <v>0.70530000000000004</v>
      </c>
      <c r="M7">
        <f t="shared" ref="M7:M15" si="4">N7/$B$2</f>
        <v>0.46609405067350873</v>
      </c>
      <c r="N7" s="6">
        <f>L7-L6</f>
        <v>0.46505000000000007</v>
      </c>
      <c r="P7" s="5">
        <f t="shared" si="0"/>
        <v>0.46505000000000002</v>
      </c>
      <c r="Q7">
        <f t="shared" si="1"/>
        <v>6.7986997775525911E-17</v>
      </c>
      <c r="R7" s="13">
        <f t="shared" ref="R7:R16" si="5">Q7/P7</f>
        <v>1.461928777024533E-16</v>
      </c>
    </row>
    <row r="8" spans="1:23" x14ac:dyDescent="0.2">
      <c r="A8" s="5">
        <v>0.4</v>
      </c>
      <c r="B8">
        <v>1.6719200000000001</v>
      </c>
      <c r="C8">
        <f t="shared" si="2"/>
        <v>0.96879008980115466</v>
      </c>
      <c r="D8" s="6">
        <f t="shared" ref="D8:D16" si="6">B8-B7</f>
        <v>0.96662000000000003</v>
      </c>
      <c r="F8" s="5">
        <v>0.4</v>
      </c>
      <c r="G8">
        <v>1.6719200000000001</v>
      </c>
      <c r="H8">
        <f t="shared" si="3"/>
        <v>0.96879008980115466</v>
      </c>
      <c r="I8" s="6">
        <f t="shared" ref="I8:I17" si="7">G8-G7</f>
        <v>0.96662000000000003</v>
      </c>
      <c r="K8" s="5">
        <v>0.4</v>
      </c>
      <c r="L8">
        <v>1.6719200000000001</v>
      </c>
      <c r="M8">
        <f t="shared" si="4"/>
        <v>0.96879008980115466</v>
      </c>
      <c r="N8" s="6">
        <f t="shared" ref="N8:N15" si="8">L8-L7</f>
        <v>0.96662000000000003</v>
      </c>
      <c r="P8" s="5">
        <f t="shared" si="0"/>
        <v>0.96662000000000015</v>
      </c>
      <c r="Q8">
        <f t="shared" si="1"/>
        <v>1.3597399555105182E-16</v>
      </c>
      <c r="R8" s="13">
        <f t="shared" si="5"/>
        <v>1.4066954496187934E-16</v>
      </c>
    </row>
    <row r="9" spans="1:23" x14ac:dyDescent="0.2">
      <c r="A9" s="5">
        <v>0.8</v>
      </c>
      <c r="B9">
        <v>3.6160999999999999</v>
      </c>
      <c r="C9">
        <f t="shared" si="2"/>
        <v>1.9485447402180884</v>
      </c>
      <c r="D9" s="6">
        <f t="shared" si="6"/>
        <v>1.9441799999999998</v>
      </c>
      <c r="F9" s="5">
        <v>0.8</v>
      </c>
      <c r="G9">
        <v>3.6160999999999999</v>
      </c>
      <c r="H9">
        <f t="shared" si="3"/>
        <v>1.9485447402180884</v>
      </c>
      <c r="I9" s="6">
        <f t="shared" si="7"/>
        <v>1.9441799999999998</v>
      </c>
      <c r="K9" s="5">
        <v>0.8</v>
      </c>
      <c r="L9">
        <v>3.6160999999999999</v>
      </c>
      <c r="M9">
        <f t="shared" si="4"/>
        <v>1.9485447402180884</v>
      </c>
      <c r="N9" s="6">
        <f t="shared" si="8"/>
        <v>1.9441799999999998</v>
      </c>
      <c r="P9" s="5">
        <f t="shared" si="0"/>
        <v>1.94418</v>
      </c>
      <c r="Q9">
        <f t="shared" si="1"/>
        <v>2.7194799110210365E-16</v>
      </c>
      <c r="R9" s="13">
        <f t="shared" si="5"/>
        <v>1.3987799025918568E-16</v>
      </c>
    </row>
    <row r="10" spans="1:23" x14ac:dyDescent="0.2">
      <c r="A10" s="5">
        <v>1</v>
      </c>
      <c r="B10">
        <v>6.02041</v>
      </c>
      <c r="C10">
        <f t="shared" si="2"/>
        <v>2.4097077453495834</v>
      </c>
      <c r="D10" s="6">
        <f t="shared" si="6"/>
        <v>2.4043100000000002</v>
      </c>
      <c r="F10" s="5">
        <v>1</v>
      </c>
      <c r="G10">
        <v>6.02041</v>
      </c>
      <c r="H10">
        <f t="shared" si="3"/>
        <v>2.4097077453495834</v>
      </c>
      <c r="I10" s="6">
        <f t="shared" si="7"/>
        <v>2.4043100000000002</v>
      </c>
      <c r="K10" s="5">
        <v>1</v>
      </c>
      <c r="L10">
        <v>6.02041</v>
      </c>
      <c r="M10">
        <f t="shared" si="4"/>
        <v>2.4097077453495834</v>
      </c>
      <c r="N10" s="6">
        <f t="shared" si="8"/>
        <v>2.4043100000000002</v>
      </c>
      <c r="P10" s="5">
        <f t="shared" si="0"/>
        <v>2.4043100000000002</v>
      </c>
      <c r="Q10">
        <f t="shared" si="1"/>
        <v>0</v>
      </c>
      <c r="R10" s="13">
        <f t="shared" si="5"/>
        <v>0</v>
      </c>
    </row>
    <row r="11" spans="1:23" x14ac:dyDescent="0.2">
      <c r="A11" s="5">
        <v>1.6</v>
      </c>
      <c r="B11">
        <v>9.8598099999999995</v>
      </c>
      <c r="C11">
        <f t="shared" si="2"/>
        <v>3.8480195638229628</v>
      </c>
      <c r="D11" s="6">
        <f t="shared" si="6"/>
        <v>3.8393999999999995</v>
      </c>
      <c r="F11" s="5">
        <v>1.6</v>
      </c>
      <c r="G11">
        <v>9.8598099999999995</v>
      </c>
      <c r="H11">
        <f t="shared" si="3"/>
        <v>3.8480195638229628</v>
      </c>
      <c r="I11" s="6">
        <f t="shared" si="7"/>
        <v>3.8393999999999995</v>
      </c>
      <c r="K11" s="5">
        <v>1.6</v>
      </c>
      <c r="L11">
        <v>9.8598099999999995</v>
      </c>
      <c r="M11">
        <f t="shared" si="4"/>
        <v>3.8480195638229628</v>
      </c>
      <c r="N11" s="6">
        <f t="shared" si="8"/>
        <v>3.8393999999999995</v>
      </c>
      <c r="P11" s="5">
        <f t="shared" si="0"/>
        <v>3.8393999999999995</v>
      </c>
      <c r="Q11">
        <f t="shared" si="1"/>
        <v>0</v>
      </c>
      <c r="R11" s="13">
        <f t="shared" si="5"/>
        <v>0</v>
      </c>
    </row>
    <row r="12" spans="1:23" x14ac:dyDescent="0.2">
      <c r="A12" s="5">
        <v>2</v>
      </c>
      <c r="B12">
        <v>14.6953</v>
      </c>
      <c r="C12">
        <f t="shared" si="2"/>
        <v>4.84634581462476</v>
      </c>
      <c r="D12" s="6">
        <f t="shared" si="6"/>
        <v>4.8354900000000001</v>
      </c>
      <c r="F12" s="5">
        <v>2</v>
      </c>
      <c r="G12">
        <v>14.6953</v>
      </c>
      <c r="H12">
        <f t="shared" si="3"/>
        <v>4.84634581462476</v>
      </c>
      <c r="I12" s="6">
        <f t="shared" si="7"/>
        <v>4.8354900000000001</v>
      </c>
      <c r="K12" s="5">
        <v>2</v>
      </c>
      <c r="L12">
        <v>14.6953</v>
      </c>
      <c r="M12">
        <f t="shared" si="4"/>
        <v>4.84634581462476</v>
      </c>
      <c r="N12" s="6">
        <f t="shared" si="8"/>
        <v>4.8354900000000001</v>
      </c>
      <c r="P12" s="5">
        <f t="shared" si="0"/>
        <v>4.8354900000000001</v>
      </c>
      <c r="Q12">
        <f t="shared" si="1"/>
        <v>0</v>
      </c>
      <c r="R12" s="13">
        <f t="shared" si="5"/>
        <v>0</v>
      </c>
    </row>
    <row r="13" spans="1:23" x14ac:dyDescent="0.2">
      <c r="A13" s="5">
        <v>2.5</v>
      </c>
      <c r="B13">
        <v>20.5411</v>
      </c>
      <c r="C13">
        <f t="shared" si="2"/>
        <v>5.8589239897370113</v>
      </c>
      <c r="D13" s="6">
        <f t="shared" si="6"/>
        <v>5.8458000000000006</v>
      </c>
      <c r="F13" s="5">
        <v>2.5</v>
      </c>
      <c r="G13">
        <v>20.5411</v>
      </c>
      <c r="H13">
        <f t="shared" si="3"/>
        <v>5.8589239897370113</v>
      </c>
      <c r="I13" s="6">
        <f t="shared" si="7"/>
        <v>5.8458000000000006</v>
      </c>
      <c r="K13" s="5">
        <v>2.5</v>
      </c>
      <c r="L13">
        <v>20.5411</v>
      </c>
      <c r="M13">
        <f t="shared" si="4"/>
        <v>5.8589239897370113</v>
      </c>
      <c r="N13" s="6">
        <f t="shared" si="8"/>
        <v>5.8458000000000006</v>
      </c>
      <c r="P13" s="5">
        <f t="shared" si="0"/>
        <v>5.8458000000000006</v>
      </c>
      <c r="Q13">
        <f t="shared" si="1"/>
        <v>0</v>
      </c>
      <c r="R13" s="13">
        <f t="shared" si="5"/>
        <v>0</v>
      </c>
    </row>
    <row r="14" spans="1:23" x14ac:dyDescent="0.2">
      <c r="A14" s="5">
        <v>3</v>
      </c>
      <c r="B14">
        <v>27.450099999999999</v>
      </c>
      <c r="C14">
        <f t="shared" si="2"/>
        <v>6.9245109044259134</v>
      </c>
      <c r="D14" s="6">
        <f t="shared" si="6"/>
        <v>6.9089999999999989</v>
      </c>
      <c r="F14" s="5">
        <v>3</v>
      </c>
      <c r="G14">
        <v>27.450099999999999</v>
      </c>
      <c r="H14">
        <f t="shared" si="3"/>
        <v>6.9245109044259134</v>
      </c>
      <c r="I14" s="6">
        <f t="shared" si="7"/>
        <v>6.9089999999999989</v>
      </c>
      <c r="K14" s="5">
        <v>3</v>
      </c>
      <c r="L14">
        <v>27.450099999999999</v>
      </c>
      <c r="M14">
        <f t="shared" si="4"/>
        <v>6.9245109044259134</v>
      </c>
      <c r="N14" s="6">
        <f t="shared" si="8"/>
        <v>6.9089999999999989</v>
      </c>
      <c r="P14" s="5">
        <f t="shared" si="0"/>
        <v>6.9089999999999989</v>
      </c>
      <c r="Q14">
        <f t="shared" si="1"/>
        <v>0</v>
      </c>
      <c r="R14" s="13">
        <f t="shared" si="5"/>
        <v>0</v>
      </c>
    </row>
    <row r="15" spans="1:23" x14ac:dyDescent="0.2">
      <c r="A15" s="5">
        <v>5</v>
      </c>
      <c r="B15">
        <v>38.900700000000001</v>
      </c>
      <c r="C15">
        <f t="shared" si="2"/>
        <v>11.476306927517641</v>
      </c>
      <c r="D15" s="6">
        <f t="shared" si="6"/>
        <v>11.450600000000001</v>
      </c>
      <c r="F15" s="5">
        <v>5</v>
      </c>
      <c r="G15">
        <v>38.900700000000001</v>
      </c>
      <c r="H15">
        <f t="shared" si="3"/>
        <v>11.476306927517641</v>
      </c>
      <c r="I15" s="6">
        <f t="shared" si="7"/>
        <v>11.450600000000001</v>
      </c>
      <c r="K15" s="5">
        <v>5</v>
      </c>
      <c r="L15">
        <v>38.900700000000001</v>
      </c>
      <c r="M15">
        <f t="shared" si="4"/>
        <v>11.476306927517641</v>
      </c>
      <c r="N15" s="6">
        <f t="shared" si="8"/>
        <v>11.450600000000001</v>
      </c>
      <c r="P15" s="5">
        <f t="shared" si="0"/>
        <v>11.450600000000001</v>
      </c>
      <c r="Q15">
        <f t="shared" si="1"/>
        <v>0</v>
      </c>
      <c r="R15" s="13">
        <f t="shared" si="5"/>
        <v>0</v>
      </c>
    </row>
    <row r="16" spans="1:23" x14ac:dyDescent="0.2">
      <c r="A16" s="5">
        <v>7</v>
      </c>
      <c r="B16">
        <v>54.563200000000002</v>
      </c>
      <c r="C16">
        <f t="shared" si="2"/>
        <v>15.697662764592689</v>
      </c>
      <c r="D16" s="6">
        <f t="shared" si="6"/>
        <v>15.662500000000001</v>
      </c>
      <c r="F16" s="5">
        <v>7</v>
      </c>
      <c r="G16">
        <v>54.563200000000002</v>
      </c>
      <c r="H16">
        <f t="shared" si="3"/>
        <v>15.697662764592689</v>
      </c>
      <c r="I16" s="6">
        <f t="shared" si="7"/>
        <v>15.662500000000001</v>
      </c>
      <c r="K16" s="5">
        <v>7</v>
      </c>
      <c r="L16">
        <v>54.563200000000002</v>
      </c>
      <c r="M16">
        <f t="shared" ref="M16:M17" si="9">N16/$B$2</f>
        <v>15.697662764592689</v>
      </c>
      <c r="N16" s="6">
        <f t="shared" ref="N16:N17" si="10">L16-L15</f>
        <v>15.662500000000001</v>
      </c>
      <c r="P16" s="5">
        <f t="shared" si="0"/>
        <v>15.662500000000001</v>
      </c>
      <c r="Q16">
        <f t="shared" si="1"/>
        <v>0</v>
      </c>
      <c r="R16" s="13">
        <f t="shared" si="5"/>
        <v>0</v>
      </c>
    </row>
    <row r="17" spans="1:18" x14ac:dyDescent="0.2">
      <c r="A17" s="7">
        <v>8</v>
      </c>
      <c r="B17" s="8">
        <v>72.3703</v>
      </c>
      <c r="C17">
        <f t="shared" ref="C17" si="11">D17/$B$2</f>
        <v>17.847077453495828</v>
      </c>
      <c r="D17" s="6">
        <f t="shared" ref="D17" si="12">B17-B16</f>
        <v>17.807099999999998</v>
      </c>
      <c r="F17" s="7">
        <v>8</v>
      </c>
      <c r="G17" s="8">
        <v>72.3703</v>
      </c>
      <c r="H17" s="8">
        <f t="shared" si="3"/>
        <v>17.847077453495828</v>
      </c>
      <c r="I17" s="9">
        <f t="shared" si="7"/>
        <v>17.807099999999998</v>
      </c>
      <c r="K17" s="7">
        <v>8</v>
      </c>
      <c r="L17" s="8">
        <v>72.3703</v>
      </c>
      <c r="M17">
        <f t="shared" si="9"/>
        <v>17.847077453495828</v>
      </c>
      <c r="N17" s="6">
        <f t="shared" si="10"/>
        <v>17.807099999999998</v>
      </c>
      <c r="P17" s="7"/>
      <c r="Q17" s="8"/>
      <c r="R17" s="14"/>
    </row>
    <row r="18" spans="1:18" x14ac:dyDescent="0.2">
      <c r="M18" s="8"/>
      <c r="N18" s="9"/>
      <c r="R18" s="10"/>
    </row>
    <row r="19" spans="1:18" ht="17" thickBot="1" x14ac:dyDescent="0.25">
      <c r="Q19" s="15" t="s">
        <v>22</v>
      </c>
      <c r="R19" s="16">
        <f>AVERAGE(R6:R17)</f>
        <v>3.8794582993047124E-17</v>
      </c>
    </row>
    <row r="35" spans="2:14" x14ac:dyDescent="0.2">
      <c r="J35">
        <f>0.5032 * 16 - 0.0256</f>
        <v>8.025599999999999</v>
      </c>
    </row>
    <row r="36" spans="2:14" ht="17" thickBot="1" x14ac:dyDescent="0.25"/>
    <row r="37" spans="2:14" x14ac:dyDescent="0.2">
      <c r="B37" cm="1">
        <f t="array" ref="B37:C37">LINEST(A6:A17,C6:C17)</f>
        <v>0.44860790818307428</v>
      </c>
      <c r="C37">
        <v>-7.8231312939446074E-2</v>
      </c>
      <c r="F37" cm="1">
        <f t="array" ref="F37:G37">LINEST(F6:F17,H6:H17)</f>
        <v>0.44860790818307428</v>
      </c>
      <c r="G37">
        <v>-7.8231312939446074E-2</v>
      </c>
      <c r="J37" cm="1">
        <f t="array" ref="J37:K37">LINEST(K6:K17,M6:M17)</f>
        <v>0.44860790818307428</v>
      </c>
      <c r="K37">
        <v>-7.8231312939446074E-2</v>
      </c>
      <c r="M37" s="3" t="s">
        <v>0</v>
      </c>
      <c r="N37" s="17">
        <f>AVERAGE(B37,F37,J37)</f>
        <v>0.44860790818307428</v>
      </c>
    </row>
    <row r="38" spans="2:14" ht="17" thickBot="1" x14ac:dyDescent="0.25">
      <c r="M38" s="18" t="s">
        <v>1</v>
      </c>
      <c r="N38" s="9">
        <f>AVERAGE(C37,G37,K37)</f>
        <v>-7.8231312939446074E-2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07F3-8529-104E-ACD0-7C5186387B4C}">
  <dimension ref="A1:W38"/>
  <sheetViews>
    <sheetView topLeftCell="D1" zoomScaleNormal="346" workbookViewId="0">
      <selection activeCell="O26" sqref="O26"/>
    </sheetView>
  </sheetViews>
  <sheetFormatPr baseColWidth="10" defaultColWidth="11" defaultRowHeight="16" x14ac:dyDescent="0.2"/>
  <cols>
    <col min="15" max="15" width="13.83203125" customWidth="1"/>
  </cols>
  <sheetData>
    <row r="1" spans="1:23" x14ac:dyDescent="0.2">
      <c r="A1" s="1" t="s">
        <v>8</v>
      </c>
      <c r="B1">
        <v>22</v>
      </c>
      <c r="C1" t="s">
        <v>9</v>
      </c>
    </row>
    <row r="2" spans="1:23" x14ac:dyDescent="0.2">
      <c r="A2" s="1" t="s">
        <v>10</v>
      </c>
      <c r="B2">
        <v>0.99775999999999998</v>
      </c>
      <c r="C2" t="s">
        <v>11</v>
      </c>
    </row>
    <row r="4" spans="1:23" ht="17" thickBot="1" x14ac:dyDescent="0.25">
      <c r="A4" s="2" t="s">
        <v>29</v>
      </c>
      <c r="F4" s="2" t="s">
        <v>30</v>
      </c>
      <c r="K4" s="2" t="s">
        <v>31</v>
      </c>
      <c r="O4" s="1"/>
      <c r="U4" s="1"/>
    </row>
    <row r="5" spans="1:23" x14ac:dyDescent="0.2">
      <c r="A5" s="3" t="s">
        <v>15</v>
      </c>
      <c r="B5" s="4" t="s">
        <v>16</v>
      </c>
      <c r="C5" s="4" t="s">
        <v>17</v>
      </c>
      <c r="D5" s="12" t="s">
        <v>18</v>
      </c>
      <c r="F5" s="3" t="s">
        <v>15</v>
      </c>
      <c r="G5" s="4" t="s">
        <v>16</v>
      </c>
      <c r="H5" s="4" t="s">
        <v>17</v>
      </c>
      <c r="I5" s="12" t="s">
        <v>18</v>
      </c>
      <c r="K5" s="3" t="s">
        <v>15</v>
      </c>
      <c r="L5" s="4" t="s">
        <v>16</v>
      </c>
      <c r="M5" s="4" t="s">
        <v>17</v>
      </c>
      <c r="N5" s="12" t="s">
        <v>18</v>
      </c>
      <c r="O5" s="1"/>
      <c r="P5" s="3" t="s">
        <v>19</v>
      </c>
      <c r="Q5" s="4" t="s">
        <v>20</v>
      </c>
      <c r="R5" s="12" t="s">
        <v>21</v>
      </c>
      <c r="S5" s="1"/>
      <c r="U5" s="1"/>
      <c r="V5" s="1"/>
      <c r="W5" s="1"/>
    </row>
    <row r="6" spans="1:23" x14ac:dyDescent="0.2">
      <c r="A6" s="5">
        <v>0.1</v>
      </c>
      <c r="B6">
        <v>0.1938</v>
      </c>
      <c r="C6">
        <f>D6/$B$2</f>
        <v>0.19423508659397049</v>
      </c>
      <c r="D6" s="6">
        <f>B6</f>
        <v>0.1938</v>
      </c>
      <c r="F6" s="5">
        <v>0.1</v>
      </c>
      <c r="G6">
        <v>0.1938</v>
      </c>
      <c r="H6">
        <f>I6/$B$2</f>
        <v>0.19423508659397049</v>
      </c>
      <c r="I6" s="6">
        <f>G6</f>
        <v>0.1938</v>
      </c>
      <c r="K6" s="5">
        <v>0.1</v>
      </c>
      <c r="L6">
        <v>0.1938</v>
      </c>
      <c r="M6">
        <f>N6/$B$2</f>
        <v>0.19423508659397049</v>
      </c>
      <c r="N6" s="6">
        <f>L6</f>
        <v>0.1938</v>
      </c>
      <c r="P6" s="5">
        <f t="shared" ref="P6:P17" si="0">AVERAGE(D6,I6,N6)</f>
        <v>0.1938</v>
      </c>
      <c r="Q6">
        <f t="shared" ref="Q6:Q17" si="1">STDEV(D6,I6,N6)</f>
        <v>0</v>
      </c>
      <c r="R6" s="13">
        <f>Q6/P6</f>
        <v>0</v>
      </c>
    </row>
    <row r="7" spans="1:23" x14ac:dyDescent="0.2">
      <c r="A7" s="5">
        <v>0.2</v>
      </c>
      <c r="B7">
        <v>0.63829999999999998</v>
      </c>
      <c r="C7">
        <f t="shared" ref="C7:C17" si="2">D7/$B$2</f>
        <v>0.44549791533034</v>
      </c>
      <c r="D7" s="6">
        <f>B7-B6</f>
        <v>0.44450000000000001</v>
      </c>
      <c r="F7" s="5">
        <v>0.2</v>
      </c>
      <c r="G7">
        <v>0.63829999999999998</v>
      </c>
      <c r="H7">
        <f t="shared" ref="H7:H17" si="3">I7/$B$2</f>
        <v>0.44549791533034</v>
      </c>
      <c r="I7" s="6">
        <f>G7-G6</f>
        <v>0.44450000000000001</v>
      </c>
      <c r="K7" s="5">
        <v>0.2</v>
      </c>
      <c r="L7">
        <v>0.63829999999999998</v>
      </c>
      <c r="M7">
        <f t="shared" ref="M7:M17" si="4">N7/$B$2</f>
        <v>0.44549791533034</v>
      </c>
      <c r="N7" s="6">
        <f>L7-L6</f>
        <v>0.44450000000000001</v>
      </c>
      <c r="P7" s="5">
        <f t="shared" si="0"/>
        <v>0.44449999999999995</v>
      </c>
      <c r="Q7">
        <f t="shared" si="1"/>
        <v>6.7986997775525911E-17</v>
      </c>
      <c r="R7" s="13">
        <f t="shared" ref="R7:R16" si="5">Q7/P7</f>
        <v>1.5295162604167811E-16</v>
      </c>
    </row>
    <row r="8" spans="1:23" x14ac:dyDescent="0.2">
      <c r="A8" s="5">
        <v>0.4</v>
      </c>
      <c r="B8">
        <v>1.4990600000000001</v>
      </c>
      <c r="C8">
        <f t="shared" si="2"/>
        <v>0.86269243104554216</v>
      </c>
      <c r="D8" s="6">
        <f t="shared" ref="D8:D16" si="6">B8-B7</f>
        <v>0.86076000000000008</v>
      </c>
      <c r="F8" s="5">
        <v>0.4</v>
      </c>
      <c r="G8">
        <v>1.4990600000000001</v>
      </c>
      <c r="H8">
        <f t="shared" si="3"/>
        <v>0.86269243104554216</v>
      </c>
      <c r="I8" s="6">
        <f t="shared" ref="I8:I17" si="7">G8-G7</f>
        <v>0.86076000000000008</v>
      </c>
      <c r="K8" s="5">
        <v>0.4</v>
      </c>
      <c r="L8">
        <v>1.4990600000000001</v>
      </c>
      <c r="M8">
        <f t="shared" si="4"/>
        <v>0.86269243104554216</v>
      </c>
      <c r="N8" s="6">
        <f t="shared" ref="N8:N17" si="8">L8-L7</f>
        <v>0.86076000000000008</v>
      </c>
      <c r="P8" s="5">
        <f t="shared" si="0"/>
        <v>0.86076000000000008</v>
      </c>
      <c r="Q8">
        <f t="shared" si="1"/>
        <v>0</v>
      </c>
      <c r="R8" s="13">
        <f t="shared" si="5"/>
        <v>0</v>
      </c>
    </row>
    <row r="9" spans="1:23" x14ac:dyDescent="0.2">
      <c r="A9" s="5">
        <v>0.8</v>
      </c>
      <c r="B9">
        <v>3.2784</v>
      </c>
      <c r="C9">
        <f t="shared" si="2"/>
        <v>1.7833346696600385</v>
      </c>
      <c r="D9" s="6">
        <f t="shared" si="6"/>
        <v>1.7793399999999999</v>
      </c>
      <c r="F9" s="5">
        <v>0.8</v>
      </c>
      <c r="G9">
        <v>3.2784</v>
      </c>
      <c r="H9">
        <f t="shared" si="3"/>
        <v>1.7833346696600385</v>
      </c>
      <c r="I9" s="6">
        <f t="shared" si="7"/>
        <v>1.7793399999999999</v>
      </c>
      <c r="K9" s="5">
        <v>0.8</v>
      </c>
      <c r="L9">
        <v>3.2784</v>
      </c>
      <c r="M9">
        <f t="shared" si="4"/>
        <v>1.7833346696600385</v>
      </c>
      <c r="N9" s="6">
        <f t="shared" si="8"/>
        <v>1.7793399999999999</v>
      </c>
      <c r="P9" s="5">
        <f t="shared" si="0"/>
        <v>1.7793400000000001</v>
      </c>
      <c r="Q9">
        <f t="shared" si="1"/>
        <v>2.7194799110210365E-16</v>
      </c>
      <c r="R9" s="13">
        <f t="shared" si="5"/>
        <v>1.5283643997330676E-16</v>
      </c>
    </row>
    <row r="10" spans="1:23" x14ac:dyDescent="0.2">
      <c r="A10" s="5">
        <v>1</v>
      </c>
      <c r="B10">
        <v>5.4631800000000004</v>
      </c>
      <c r="C10">
        <f t="shared" si="2"/>
        <v>2.1896848941629252</v>
      </c>
      <c r="D10" s="6">
        <f t="shared" si="6"/>
        <v>2.1847800000000004</v>
      </c>
      <c r="F10" s="5">
        <v>1</v>
      </c>
      <c r="G10">
        <v>5.4631800000000004</v>
      </c>
      <c r="H10">
        <f t="shared" si="3"/>
        <v>2.1896848941629252</v>
      </c>
      <c r="I10" s="6">
        <f t="shared" si="7"/>
        <v>2.1847800000000004</v>
      </c>
      <c r="K10" s="5">
        <v>1</v>
      </c>
      <c r="L10">
        <v>5.4631800000000004</v>
      </c>
      <c r="M10">
        <f t="shared" si="4"/>
        <v>2.1896848941629252</v>
      </c>
      <c r="N10" s="6">
        <f t="shared" si="8"/>
        <v>2.1847800000000004</v>
      </c>
      <c r="P10" s="5">
        <f t="shared" si="0"/>
        <v>2.1847800000000004</v>
      </c>
      <c r="Q10">
        <f t="shared" si="1"/>
        <v>0</v>
      </c>
      <c r="R10" s="13">
        <f t="shared" si="5"/>
        <v>0</v>
      </c>
    </row>
    <row r="11" spans="1:23" x14ac:dyDescent="0.2">
      <c r="A11" s="5">
        <v>1.6</v>
      </c>
      <c r="B11">
        <v>8.9255099999999992</v>
      </c>
      <c r="C11">
        <f t="shared" si="2"/>
        <v>3.470103030788966</v>
      </c>
      <c r="D11" s="6">
        <f t="shared" si="6"/>
        <v>3.4623299999999988</v>
      </c>
      <c r="F11" s="5">
        <v>1.6</v>
      </c>
      <c r="G11">
        <v>8.9255099999999992</v>
      </c>
      <c r="H11">
        <f t="shared" si="3"/>
        <v>3.470103030788966</v>
      </c>
      <c r="I11" s="6">
        <f t="shared" si="7"/>
        <v>3.4623299999999988</v>
      </c>
      <c r="K11" s="5">
        <v>1.6</v>
      </c>
      <c r="L11">
        <v>8.9255099999999992</v>
      </c>
      <c r="M11">
        <f t="shared" si="4"/>
        <v>3.470103030788966</v>
      </c>
      <c r="N11" s="6">
        <f t="shared" si="8"/>
        <v>3.4623299999999988</v>
      </c>
      <c r="P11" s="5">
        <f t="shared" si="0"/>
        <v>3.4623299999999992</v>
      </c>
      <c r="Q11">
        <f t="shared" si="1"/>
        <v>5.4389598220420729E-16</v>
      </c>
      <c r="R11" s="13">
        <f t="shared" si="5"/>
        <v>1.570895848183759E-16</v>
      </c>
    </row>
    <row r="12" spans="1:23" x14ac:dyDescent="0.2">
      <c r="A12" s="5">
        <v>2</v>
      </c>
      <c r="B12">
        <v>13.16161</v>
      </c>
      <c r="C12">
        <f t="shared" si="2"/>
        <v>4.2456101667735737</v>
      </c>
      <c r="D12" s="6">
        <f t="shared" si="6"/>
        <v>4.2361000000000004</v>
      </c>
      <c r="F12" s="5">
        <v>2</v>
      </c>
      <c r="G12">
        <v>13.16161</v>
      </c>
      <c r="H12">
        <f t="shared" si="3"/>
        <v>4.2456101667735737</v>
      </c>
      <c r="I12" s="6">
        <f t="shared" si="7"/>
        <v>4.2361000000000004</v>
      </c>
      <c r="K12" s="5">
        <v>2</v>
      </c>
      <c r="L12">
        <v>13.16161</v>
      </c>
      <c r="M12">
        <f t="shared" si="4"/>
        <v>4.2456101667735737</v>
      </c>
      <c r="N12" s="6">
        <f t="shared" si="8"/>
        <v>4.2361000000000004</v>
      </c>
      <c r="P12" s="5">
        <f t="shared" si="0"/>
        <v>4.2361000000000004</v>
      </c>
      <c r="Q12">
        <f t="shared" si="1"/>
        <v>0</v>
      </c>
      <c r="R12" s="13">
        <f t="shared" si="5"/>
        <v>0</v>
      </c>
    </row>
    <row r="13" spans="1:23" x14ac:dyDescent="0.2">
      <c r="A13" s="5">
        <v>2.5</v>
      </c>
      <c r="B13">
        <v>18.449100000000001</v>
      </c>
      <c r="C13">
        <f t="shared" si="2"/>
        <v>5.2993605676715863</v>
      </c>
      <c r="D13" s="6">
        <f t="shared" si="6"/>
        <v>5.2874900000000018</v>
      </c>
      <c r="F13" s="5">
        <v>2.5</v>
      </c>
      <c r="G13">
        <v>18.449100000000001</v>
      </c>
      <c r="H13">
        <f t="shared" si="3"/>
        <v>5.2993605676715863</v>
      </c>
      <c r="I13" s="6">
        <f t="shared" si="7"/>
        <v>5.2874900000000018</v>
      </c>
      <c r="K13" s="5">
        <v>2.5</v>
      </c>
      <c r="L13">
        <v>18.449100000000001</v>
      </c>
      <c r="M13">
        <f t="shared" si="4"/>
        <v>5.2993605676715863</v>
      </c>
      <c r="N13" s="6">
        <f t="shared" si="8"/>
        <v>5.2874900000000018</v>
      </c>
      <c r="P13" s="5">
        <f t="shared" si="0"/>
        <v>5.2874900000000018</v>
      </c>
      <c r="Q13">
        <f t="shared" si="1"/>
        <v>0</v>
      </c>
      <c r="R13" s="13">
        <f t="shared" si="5"/>
        <v>0</v>
      </c>
    </row>
    <row r="14" spans="1:23" x14ac:dyDescent="0.2">
      <c r="A14" s="5">
        <v>3</v>
      </c>
      <c r="B14">
        <v>24.6768</v>
      </c>
      <c r="C14">
        <f t="shared" si="2"/>
        <v>6.2416813662604218</v>
      </c>
      <c r="D14" s="6">
        <f t="shared" si="6"/>
        <v>6.2276999999999987</v>
      </c>
      <c r="F14" s="5">
        <v>3</v>
      </c>
      <c r="G14">
        <v>24.6768</v>
      </c>
      <c r="H14">
        <f t="shared" si="3"/>
        <v>6.2416813662604218</v>
      </c>
      <c r="I14" s="6">
        <f t="shared" si="7"/>
        <v>6.2276999999999987</v>
      </c>
      <c r="K14" s="5">
        <v>3</v>
      </c>
      <c r="L14">
        <v>24.6768</v>
      </c>
      <c r="M14">
        <f t="shared" si="4"/>
        <v>6.2416813662604218</v>
      </c>
      <c r="N14" s="6">
        <f t="shared" si="8"/>
        <v>6.2276999999999987</v>
      </c>
      <c r="P14" s="5">
        <f t="shared" si="0"/>
        <v>6.2276999999999987</v>
      </c>
      <c r="Q14">
        <f t="shared" si="1"/>
        <v>0</v>
      </c>
      <c r="R14" s="13">
        <f t="shared" si="5"/>
        <v>0</v>
      </c>
    </row>
    <row r="15" spans="1:23" x14ac:dyDescent="0.2">
      <c r="A15" s="5">
        <v>5</v>
      </c>
      <c r="B15">
        <v>34.993899999999996</v>
      </c>
      <c r="C15">
        <f t="shared" si="2"/>
        <v>10.340262187299547</v>
      </c>
      <c r="D15" s="6">
        <f t="shared" si="6"/>
        <v>10.317099999999996</v>
      </c>
      <c r="F15" s="5">
        <v>5</v>
      </c>
      <c r="G15">
        <v>34.993899999999996</v>
      </c>
      <c r="H15">
        <f t="shared" si="3"/>
        <v>10.340262187299547</v>
      </c>
      <c r="I15" s="6">
        <f t="shared" si="7"/>
        <v>10.317099999999996</v>
      </c>
      <c r="K15" s="5">
        <v>5</v>
      </c>
      <c r="L15">
        <v>34.993899999999996</v>
      </c>
      <c r="M15">
        <f t="shared" si="4"/>
        <v>10.340262187299547</v>
      </c>
      <c r="N15" s="6">
        <f t="shared" si="8"/>
        <v>10.317099999999996</v>
      </c>
      <c r="P15" s="5">
        <f t="shared" si="0"/>
        <v>10.317099999999996</v>
      </c>
      <c r="Q15">
        <f t="shared" si="1"/>
        <v>0</v>
      </c>
      <c r="R15" s="13">
        <f t="shared" si="5"/>
        <v>0</v>
      </c>
    </row>
    <row r="16" spans="1:23" x14ac:dyDescent="0.2">
      <c r="A16" s="5">
        <v>7</v>
      </c>
      <c r="B16">
        <v>49.128500000000003</v>
      </c>
      <c r="C16">
        <f t="shared" si="2"/>
        <v>14.166332584990386</v>
      </c>
      <c r="D16" s="6">
        <f t="shared" si="6"/>
        <v>14.134600000000006</v>
      </c>
      <c r="F16" s="5">
        <v>7</v>
      </c>
      <c r="G16">
        <v>49.128500000000003</v>
      </c>
      <c r="H16">
        <f t="shared" si="3"/>
        <v>14.166332584990386</v>
      </c>
      <c r="I16" s="6">
        <f t="shared" si="7"/>
        <v>14.134600000000006</v>
      </c>
      <c r="K16" s="5">
        <v>7</v>
      </c>
      <c r="L16">
        <v>49.128500000000003</v>
      </c>
      <c r="M16">
        <f t="shared" si="4"/>
        <v>14.166332584990386</v>
      </c>
      <c r="N16" s="6">
        <f t="shared" si="8"/>
        <v>14.134600000000006</v>
      </c>
      <c r="P16" s="5">
        <f t="shared" si="0"/>
        <v>14.134600000000006</v>
      </c>
      <c r="Q16">
        <f t="shared" si="1"/>
        <v>0</v>
      </c>
      <c r="R16" s="13">
        <f t="shared" si="5"/>
        <v>0</v>
      </c>
    </row>
    <row r="17" spans="1:18" ht="17" thickBot="1" x14ac:dyDescent="0.25">
      <c r="A17" s="7">
        <v>8</v>
      </c>
      <c r="B17" s="8">
        <v>64.929400000000001</v>
      </c>
      <c r="C17">
        <f t="shared" si="2"/>
        <v>15.836373476587555</v>
      </c>
      <c r="D17" s="6">
        <f t="shared" ref="D17" si="9">B17-B16</f>
        <v>15.800899999999999</v>
      </c>
      <c r="F17" s="7">
        <v>8</v>
      </c>
      <c r="G17" s="8">
        <v>64.929400000000001</v>
      </c>
      <c r="H17" s="8">
        <f t="shared" si="3"/>
        <v>15.836373476587555</v>
      </c>
      <c r="I17" s="9">
        <f t="shared" si="7"/>
        <v>15.800899999999999</v>
      </c>
      <c r="K17" s="7">
        <v>8</v>
      </c>
      <c r="L17" s="8">
        <v>64.929400000000001</v>
      </c>
      <c r="M17" s="8">
        <f t="shared" si="4"/>
        <v>15.836373476587555</v>
      </c>
      <c r="N17" s="9">
        <f t="shared" si="8"/>
        <v>15.800899999999999</v>
      </c>
      <c r="P17" s="5">
        <f t="shared" si="0"/>
        <v>15.800899999999999</v>
      </c>
      <c r="Q17">
        <f t="shared" si="1"/>
        <v>0</v>
      </c>
      <c r="R17" s="13">
        <f t="shared" ref="R17" si="10">Q17/P17</f>
        <v>0</v>
      </c>
    </row>
    <row r="18" spans="1:18" ht="17" thickBot="1" x14ac:dyDescent="0.25">
      <c r="R18" s="10"/>
    </row>
    <row r="19" spans="1:18" ht="17" thickBot="1" x14ac:dyDescent="0.25">
      <c r="Q19" s="15" t="s">
        <v>22</v>
      </c>
      <c r="R19" s="16">
        <f>AVERAGE(R6:R17)</f>
        <v>3.8573137569446728E-17</v>
      </c>
    </row>
    <row r="35" spans="2:14" x14ac:dyDescent="0.2">
      <c r="J35">
        <f>0.5032 * 16 - 0.0256</f>
        <v>8.025599999999999</v>
      </c>
    </row>
    <row r="36" spans="2:14" ht="17" thickBot="1" x14ac:dyDescent="0.25"/>
    <row r="37" spans="2:14" x14ac:dyDescent="0.2">
      <c r="B37" cm="1">
        <f t="array" ref="B37:C37">LINEST(A6:A17,C6:C17)</f>
        <v>0.50159668831070636</v>
      </c>
      <c r="C37">
        <v>-8.6790745770624955E-2</v>
      </c>
      <c r="F37" cm="1">
        <f t="array" ref="F37:G37">LINEST(F6:F17,H6:H17)</f>
        <v>0.50159668831070636</v>
      </c>
      <c r="G37">
        <v>-8.6790745770624955E-2</v>
      </c>
      <c r="J37" cm="1">
        <f t="array" ref="J37:K37">LINEST(K6:K17,M6:M17)</f>
        <v>0.50159668831070636</v>
      </c>
      <c r="K37">
        <v>-8.6790745770624955E-2</v>
      </c>
      <c r="M37" s="3" t="s">
        <v>0</v>
      </c>
      <c r="N37" s="17">
        <f>AVERAGE(B37,F37,J37)</f>
        <v>0.50159668831070636</v>
      </c>
    </row>
    <row r="38" spans="2:14" ht="17" thickBot="1" x14ac:dyDescent="0.25">
      <c r="M38" s="18" t="s">
        <v>1</v>
      </c>
      <c r="N38" s="9">
        <f>AVERAGE(C37,G37,K37)</f>
        <v>-8.6790745770624955E-2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FA869-5B89-B44D-A210-D121E612C575}">
  <dimension ref="A1:W38"/>
  <sheetViews>
    <sheetView topLeftCell="I8" zoomScale="125" zoomScaleNormal="346" workbookViewId="0">
      <selection activeCell="N24" sqref="N24"/>
    </sheetView>
  </sheetViews>
  <sheetFormatPr baseColWidth="10" defaultColWidth="11" defaultRowHeight="16" x14ac:dyDescent="0.2"/>
  <cols>
    <col min="15" max="15" width="13.83203125" customWidth="1"/>
  </cols>
  <sheetData>
    <row r="1" spans="1:23" x14ac:dyDescent="0.2">
      <c r="A1" s="1" t="s">
        <v>8</v>
      </c>
      <c r="B1">
        <v>22</v>
      </c>
      <c r="C1" t="s">
        <v>9</v>
      </c>
    </row>
    <row r="2" spans="1:23" x14ac:dyDescent="0.2">
      <c r="A2" s="1" t="s">
        <v>10</v>
      </c>
      <c r="B2">
        <v>0.99775999999999998</v>
      </c>
      <c r="C2" t="s">
        <v>11</v>
      </c>
    </row>
    <row r="4" spans="1:23" ht="17" thickBot="1" x14ac:dyDescent="0.25">
      <c r="A4" s="2" t="s">
        <v>32</v>
      </c>
      <c r="F4" s="2" t="s">
        <v>33</v>
      </c>
      <c r="K4" s="2" t="s">
        <v>34</v>
      </c>
      <c r="O4" s="1"/>
      <c r="U4" s="1"/>
    </row>
    <row r="5" spans="1:23" x14ac:dyDescent="0.2">
      <c r="A5" s="3" t="s">
        <v>15</v>
      </c>
      <c r="B5" s="4" t="s">
        <v>16</v>
      </c>
      <c r="C5" s="4" t="s">
        <v>17</v>
      </c>
      <c r="D5" s="12" t="s">
        <v>18</v>
      </c>
      <c r="F5" s="3" t="s">
        <v>15</v>
      </c>
      <c r="G5" s="4" t="s">
        <v>16</v>
      </c>
      <c r="H5" s="4" t="s">
        <v>17</v>
      </c>
      <c r="I5" s="12" t="s">
        <v>18</v>
      </c>
      <c r="K5" s="3" t="s">
        <v>15</v>
      </c>
      <c r="L5" s="4" t="s">
        <v>16</v>
      </c>
      <c r="M5" s="4" t="s">
        <v>17</v>
      </c>
      <c r="N5" s="12" t="s">
        <v>18</v>
      </c>
      <c r="O5" s="1"/>
      <c r="P5" s="3" t="s">
        <v>19</v>
      </c>
      <c r="Q5" s="4" t="s">
        <v>20</v>
      </c>
      <c r="R5" s="12" t="s">
        <v>21</v>
      </c>
      <c r="S5" s="1"/>
      <c r="U5" s="1"/>
      <c r="V5" s="1"/>
      <c r="W5" s="1"/>
    </row>
    <row r="6" spans="1:23" x14ac:dyDescent="0.2">
      <c r="A6" s="5">
        <v>0.1</v>
      </c>
      <c r="B6">
        <v>0.216</v>
      </c>
      <c r="C6">
        <f>D6/$B$2</f>
        <v>0.21648492623476587</v>
      </c>
      <c r="D6" s="6">
        <f>B6</f>
        <v>0.216</v>
      </c>
      <c r="F6" s="5">
        <v>0.1</v>
      </c>
      <c r="G6">
        <v>0.216</v>
      </c>
      <c r="H6">
        <f>I6/$B$2</f>
        <v>0.21648492623476587</v>
      </c>
      <c r="I6" s="6">
        <f>G6</f>
        <v>0.216</v>
      </c>
      <c r="K6" s="5">
        <v>0.1</v>
      </c>
      <c r="L6">
        <v>0.216</v>
      </c>
      <c r="M6">
        <f>N6/$B$2</f>
        <v>0.21648492623476587</v>
      </c>
      <c r="N6" s="6">
        <f>L6</f>
        <v>0.216</v>
      </c>
      <c r="P6" s="5">
        <f t="shared" ref="P6:P17" si="0">AVERAGE(D6,I6,N6)</f>
        <v>0.216</v>
      </c>
      <c r="Q6">
        <f t="shared" ref="Q6:Q17" si="1">STDEV(D6,I6,N6)</f>
        <v>0</v>
      </c>
      <c r="R6" s="13">
        <f>Q6/P6</f>
        <v>0</v>
      </c>
    </row>
    <row r="7" spans="1:23" x14ac:dyDescent="0.2">
      <c r="A7" s="5">
        <v>0.2</v>
      </c>
      <c r="B7">
        <v>0.69</v>
      </c>
      <c r="C7">
        <f t="shared" ref="C7:C17" si="2">D7/$B$2</f>
        <v>0.47506414368184735</v>
      </c>
      <c r="D7" s="6">
        <f>B7-B6</f>
        <v>0.47399999999999998</v>
      </c>
      <c r="F7" s="5">
        <v>0.2</v>
      </c>
      <c r="G7">
        <v>0.69</v>
      </c>
      <c r="H7">
        <f t="shared" ref="H7:H17" si="3">I7/$B$2</f>
        <v>0.47506414368184735</v>
      </c>
      <c r="I7" s="6">
        <f>G7-G6</f>
        <v>0.47399999999999998</v>
      </c>
      <c r="K7" s="5">
        <v>0.2</v>
      </c>
      <c r="L7">
        <v>0.69</v>
      </c>
      <c r="M7">
        <f t="shared" ref="M7:M17" si="4">N7/$B$2</f>
        <v>0.47506414368184735</v>
      </c>
      <c r="N7" s="6">
        <f>L7-L6</f>
        <v>0.47399999999999998</v>
      </c>
      <c r="P7" s="5">
        <f t="shared" si="0"/>
        <v>0.47399999999999998</v>
      </c>
      <c r="Q7">
        <f t="shared" si="1"/>
        <v>0</v>
      </c>
      <c r="R7" s="13">
        <f t="shared" ref="R7:R17" si="5">Q7/P7</f>
        <v>0</v>
      </c>
    </row>
    <row r="8" spans="1:23" x14ac:dyDescent="0.2">
      <c r="A8" s="5">
        <v>0.4</v>
      </c>
      <c r="B8">
        <v>1.6379999999999999</v>
      </c>
      <c r="C8">
        <f t="shared" si="2"/>
        <v>0.9501282873636947</v>
      </c>
      <c r="D8" s="6">
        <f t="shared" ref="D8:D17" si="6">B8-B7</f>
        <v>0.94799999999999995</v>
      </c>
      <c r="F8" s="5">
        <v>0.4</v>
      </c>
      <c r="G8">
        <v>1.6379999999999999</v>
      </c>
      <c r="H8">
        <f t="shared" si="3"/>
        <v>0.9501282873636947</v>
      </c>
      <c r="I8" s="6">
        <f t="shared" ref="I8:I17" si="7">G8-G7</f>
        <v>0.94799999999999995</v>
      </c>
      <c r="K8" s="5">
        <v>0.4</v>
      </c>
      <c r="L8">
        <v>1.6379999999999999</v>
      </c>
      <c r="M8">
        <f t="shared" si="4"/>
        <v>0.9501282873636947</v>
      </c>
      <c r="N8" s="6">
        <f t="shared" ref="N8:N17" si="8">L8-L7</f>
        <v>0.94799999999999995</v>
      </c>
      <c r="P8" s="5">
        <f t="shared" si="0"/>
        <v>0.94799999999999995</v>
      </c>
      <c r="Q8">
        <f t="shared" si="1"/>
        <v>0</v>
      </c>
      <c r="R8" s="13">
        <f t="shared" si="5"/>
        <v>0</v>
      </c>
    </row>
    <row r="9" spans="1:23" x14ac:dyDescent="0.2">
      <c r="A9" s="5">
        <v>0.8</v>
      </c>
      <c r="B9">
        <v>3.5219999999999998</v>
      </c>
      <c r="C9">
        <f t="shared" si="2"/>
        <v>1.8882296343810134</v>
      </c>
      <c r="D9" s="6">
        <f t="shared" si="6"/>
        <v>1.8839999999999999</v>
      </c>
      <c r="F9" s="5">
        <v>0.8</v>
      </c>
      <c r="G9">
        <v>3.5219999999999998</v>
      </c>
      <c r="H9">
        <f t="shared" si="3"/>
        <v>1.8882296343810134</v>
      </c>
      <c r="I9" s="6">
        <f t="shared" si="7"/>
        <v>1.8839999999999999</v>
      </c>
      <c r="K9" s="5">
        <v>0.8</v>
      </c>
      <c r="L9">
        <v>3.5219999999999998</v>
      </c>
      <c r="M9">
        <f t="shared" si="4"/>
        <v>1.8882296343810134</v>
      </c>
      <c r="N9" s="6">
        <f t="shared" si="8"/>
        <v>1.8839999999999999</v>
      </c>
      <c r="P9" s="5">
        <f t="shared" si="0"/>
        <v>1.8839999999999997</v>
      </c>
      <c r="Q9">
        <f t="shared" si="1"/>
        <v>2.7194799110210365E-16</v>
      </c>
      <c r="R9" s="13">
        <f t="shared" si="5"/>
        <v>1.4434606746396162E-16</v>
      </c>
    </row>
    <row r="10" spans="1:23" x14ac:dyDescent="0.2">
      <c r="A10" s="5">
        <v>1</v>
      </c>
      <c r="B10">
        <v>5.8490000000000002</v>
      </c>
      <c r="C10">
        <f t="shared" si="2"/>
        <v>2.3322241821680567</v>
      </c>
      <c r="D10" s="6">
        <f t="shared" si="6"/>
        <v>2.3270000000000004</v>
      </c>
      <c r="F10" s="5">
        <v>1</v>
      </c>
      <c r="G10">
        <v>5.8490000000000002</v>
      </c>
      <c r="H10">
        <f t="shared" si="3"/>
        <v>2.3322241821680567</v>
      </c>
      <c r="I10" s="6">
        <f t="shared" si="7"/>
        <v>2.3270000000000004</v>
      </c>
      <c r="K10" s="5">
        <v>1</v>
      </c>
      <c r="L10">
        <v>5.8490000000000002</v>
      </c>
      <c r="M10">
        <f t="shared" si="4"/>
        <v>2.3322241821680567</v>
      </c>
      <c r="N10" s="6">
        <f t="shared" si="8"/>
        <v>2.3270000000000004</v>
      </c>
      <c r="P10" s="5">
        <f t="shared" si="0"/>
        <v>2.3270000000000004</v>
      </c>
      <c r="Q10">
        <f t="shared" si="1"/>
        <v>0</v>
      </c>
      <c r="R10" s="13">
        <f t="shared" si="5"/>
        <v>0</v>
      </c>
    </row>
    <row r="11" spans="1:23" x14ac:dyDescent="0.2">
      <c r="A11" s="5">
        <v>1.6</v>
      </c>
      <c r="B11">
        <v>9.6189999999999998</v>
      </c>
      <c r="C11">
        <f t="shared" si="2"/>
        <v>3.7784637588197558</v>
      </c>
      <c r="D11" s="6">
        <f t="shared" si="6"/>
        <v>3.7699999999999996</v>
      </c>
      <c r="F11" s="5">
        <v>1.6</v>
      </c>
      <c r="G11">
        <v>9.6189999999999998</v>
      </c>
      <c r="H11">
        <f t="shared" si="3"/>
        <v>3.7784637588197558</v>
      </c>
      <c r="I11" s="6">
        <f t="shared" si="7"/>
        <v>3.7699999999999996</v>
      </c>
      <c r="K11" s="5">
        <v>1.6</v>
      </c>
      <c r="L11">
        <v>9.6189999999999998</v>
      </c>
      <c r="M11">
        <f t="shared" si="4"/>
        <v>3.7784637588197558</v>
      </c>
      <c r="N11" s="6">
        <f t="shared" si="8"/>
        <v>3.7699999999999996</v>
      </c>
      <c r="P11" s="5">
        <f t="shared" si="0"/>
        <v>3.7699999999999996</v>
      </c>
      <c r="Q11">
        <f t="shared" si="1"/>
        <v>0</v>
      </c>
      <c r="R11" s="13">
        <f t="shared" si="5"/>
        <v>0</v>
      </c>
    </row>
    <row r="12" spans="1:23" x14ac:dyDescent="0.2">
      <c r="A12" s="5">
        <v>2</v>
      </c>
      <c r="B12">
        <v>14.364000000000001</v>
      </c>
      <c r="C12">
        <f t="shared" si="2"/>
        <v>4.7556526619627979</v>
      </c>
      <c r="D12" s="6">
        <f t="shared" si="6"/>
        <v>4.745000000000001</v>
      </c>
      <c r="F12" s="5">
        <v>2</v>
      </c>
      <c r="G12">
        <v>14.364000000000001</v>
      </c>
      <c r="H12">
        <f t="shared" si="3"/>
        <v>4.7556526619627979</v>
      </c>
      <c r="I12" s="6">
        <f t="shared" si="7"/>
        <v>4.745000000000001</v>
      </c>
      <c r="K12" s="5">
        <v>2</v>
      </c>
      <c r="L12">
        <v>14.364000000000001</v>
      </c>
      <c r="M12">
        <f t="shared" si="4"/>
        <v>4.7556526619627979</v>
      </c>
      <c r="N12" s="6">
        <f t="shared" si="8"/>
        <v>4.745000000000001</v>
      </c>
      <c r="P12" s="5">
        <f t="shared" si="0"/>
        <v>4.745000000000001</v>
      </c>
      <c r="Q12">
        <f t="shared" si="1"/>
        <v>0</v>
      </c>
      <c r="R12" s="13">
        <f t="shared" si="5"/>
        <v>0</v>
      </c>
    </row>
    <row r="13" spans="1:23" x14ac:dyDescent="0.2">
      <c r="A13" s="5">
        <v>2.5</v>
      </c>
      <c r="B13">
        <v>20.207000000000001</v>
      </c>
      <c r="C13">
        <f t="shared" si="2"/>
        <v>5.8561177036561896</v>
      </c>
      <c r="D13" s="6">
        <f t="shared" si="6"/>
        <v>5.843</v>
      </c>
      <c r="F13" s="5">
        <v>2.5</v>
      </c>
      <c r="G13">
        <v>20.207000000000001</v>
      </c>
      <c r="H13">
        <f t="shared" si="3"/>
        <v>5.8561177036561896</v>
      </c>
      <c r="I13" s="6">
        <f t="shared" si="7"/>
        <v>5.843</v>
      </c>
      <c r="K13" s="5">
        <v>2.5</v>
      </c>
      <c r="L13">
        <v>20.207000000000001</v>
      </c>
      <c r="M13">
        <f t="shared" si="4"/>
        <v>5.8561177036561896</v>
      </c>
      <c r="N13" s="6">
        <f t="shared" si="8"/>
        <v>5.843</v>
      </c>
      <c r="P13" s="5">
        <f t="shared" si="0"/>
        <v>5.843</v>
      </c>
      <c r="Q13">
        <f t="shared" si="1"/>
        <v>0</v>
      </c>
      <c r="R13" s="13">
        <f t="shared" si="5"/>
        <v>0</v>
      </c>
    </row>
    <row r="14" spans="1:23" x14ac:dyDescent="0.2">
      <c r="A14" s="5">
        <v>3</v>
      </c>
      <c r="B14">
        <v>27.239000000000001</v>
      </c>
      <c r="C14">
        <f t="shared" si="2"/>
        <v>7.0477870429762666</v>
      </c>
      <c r="D14" s="6">
        <f t="shared" si="6"/>
        <v>7.032</v>
      </c>
      <c r="F14" s="5">
        <v>3</v>
      </c>
      <c r="G14">
        <v>27.239000000000001</v>
      </c>
      <c r="H14">
        <f t="shared" si="3"/>
        <v>7.0477870429762666</v>
      </c>
      <c r="I14" s="6">
        <f t="shared" si="7"/>
        <v>7.032</v>
      </c>
      <c r="K14" s="5">
        <v>3</v>
      </c>
      <c r="L14">
        <v>27.239000000000001</v>
      </c>
      <c r="M14">
        <f t="shared" si="4"/>
        <v>7.0477870429762666</v>
      </c>
      <c r="N14" s="6">
        <f t="shared" si="8"/>
        <v>7.032</v>
      </c>
      <c r="P14" s="5">
        <f t="shared" si="0"/>
        <v>7.032</v>
      </c>
      <c r="Q14">
        <f t="shared" si="1"/>
        <v>0</v>
      </c>
      <c r="R14" s="13">
        <f t="shared" si="5"/>
        <v>0</v>
      </c>
    </row>
    <row r="15" spans="1:23" x14ac:dyDescent="0.2">
      <c r="A15" s="5">
        <v>5</v>
      </c>
      <c r="B15">
        <v>38.902999999999999</v>
      </c>
      <c r="C15">
        <f t="shared" si="2"/>
        <v>11.690186016677355</v>
      </c>
      <c r="D15" s="6">
        <f t="shared" si="6"/>
        <v>11.663999999999998</v>
      </c>
      <c r="F15" s="5">
        <v>5</v>
      </c>
      <c r="G15">
        <v>38.902999999999999</v>
      </c>
      <c r="H15">
        <f t="shared" si="3"/>
        <v>11.690186016677355</v>
      </c>
      <c r="I15" s="6">
        <f t="shared" si="7"/>
        <v>11.663999999999998</v>
      </c>
      <c r="K15" s="5">
        <v>5</v>
      </c>
      <c r="L15">
        <v>38.902999999999999</v>
      </c>
      <c r="M15">
        <f t="shared" si="4"/>
        <v>11.690186016677355</v>
      </c>
      <c r="N15" s="6">
        <f t="shared" si="8"/>
        <v>11.663999999999998</v>
      </c>
      <c r="P15" s="5">
        <f t="shared" si="0"/>
        <v>11.663999999999996</v>
      </c>
      <c r="Q15">
        <f t="shared" si="1"/>
        <v>2.1755839288168292E-15</v>
      </c>
      <c r="R15" s="13">
        <f t="shared" si="5"/>
        <v>1.8652125589993397E-16</v>
      </c>
    </row>
    <row r="16" spans="1:23" x14ac:dyDescent="0.2">
      <c r="A16" s="5">
        <v>7</v>
      </c>
      <c r="B16">
        <v>55.308999999999997</v>
      </c>
      <c r="C16">
        <f t="shared" si="2"/>
        <v>16.442831943553561</v>
      </c>
      <c r="D16" s="6">
        <f t="shared" si="6"/>
        <v>16.405999999999999</v>
      </c>
      <c r="F16" s="5">
        <v>7</v>
      </c>
      <c r="G16">
        <v>55.308999999999997</v>
      </c>
      <c r="H16">
        <f t="shared" si="3"/>
        <v>16.442831943553561</v>
      </c>
      <c r="I16" s="6">
        <f t="shared" si="7"/>
        <v>16.405999999999999</v>
      </c>
      <c r="K16" s="5">
        <v>7</v>
      </c>
      <c r="L16">
        <v>55.308999999999997</v>
      </c>
      <c r="M16">
        <f t="shared" si="4"/>
        <v>16.442831943553561</v>
      </c>
      <c r="N16" s="6">
        <f t="shared" si="8"/>
        <v>16.405999999999999</v>
      </c>
      <c r="P16" s="5">
        <f t="shared" si="0"/>
        <v>16.405999999999999</v>
      </c>
      <c r="Q16">
        <f t="shared" si="1"/>
        <v>0</v>
      </c>
      <c r="R16" s="13">
        <f t="shared" si="5"/>
        <v>0</v>
      </c>
    </row>
    <row r="17" spans="1:18" ht="17" thickBot="1" x14ac:dyDescent="0.25">
      <c r="A17" s="7">
        <v>8</v>
      </c>
      <c r="B17" s="8">
        <v>74.058999999999997</v>
      </c>
      <c r="C17">
        <f t="shared" si="2"/>
        <v>18.792094291212315</v>
      </c>
      <c r="D17" s="6">
        <f t="shared" si="6"/>
        <v>18.75</v>
      </c>
      <c r="F17" s="7">
        <v>8</v>
      </c>
      <c r="G17" s="8">
        <v>74.058999999999997</v>
      </c>
      <c r="H17" s="8">
        <f t="shared" si="3"/>
        <v>18.792094291212315</v>
      </c>
      <c r="I17" s="9">
        <f t="shared" si="7"/>
        <v>18.75</v>
      </c>
      <c r="K17" s="7">
        <v>8</v>
      </c>
      <c r="L17" s="8">
        <v>74.058999999999997</v>
      </c>
      <c r="M17" s="8">
        <f t="shared" si="4"/>
        <v>18.792094291212315</v>
      </c>
      <c r="N17" s="9">
        <f t="shared" si="8"/>
        <v>18.75</v>
      </c>
      <c r="P17" s="5">
        <f t="shared" si="0"/>
        <v>18.75</v>
      </c>
      <c r="Q17">
        <f t="shared" si="1"/>
        <v>0</v>
      </c>
      <c r="R17" s="13">
        <f t="shared" si="5"/>
        <v>0</v>
      </c>
    </row>
    <row r="18" spans="1:18" ht="17" thickBot="1" x14ac:dyDescent="0.25">
      <c r="R18" s="10"/>
    </row>
    <row r="19" spans="1:18" ht="17" thickBot="1" x14ac:dyDescent="0.25">
      <c r="Q19" s="15" t="s">
        <v>22</v>
      </c>
      <c r="R19" s="16">
        <f>AVERAGE(R6:R17)</f>
        <v>2.7572276946991296E-17</v>
      </c>
    </row>
    <row r="35" spans="2:14" x14ac:dyDescent="0.2">
      <c r="J35">
        <f>0.5032 * 16 - 0.0256</f>
        <v>8.025599999999999</v>
      </c>
    </row>
    <row r="36" spans="2:14" ht="17" thickBot="1" x14ac:dyDescent="0.25"/>
    <row r="37" spans="2:14" x14ac:dyDescent="0.2">
      <c r="B37" cm="1">
        <f t="array" ref="B37:C37">LINEST(A6:A17,C6:C17)</f>
        <v>0.42608385718329911</v>
      </c>
      <c r="C37">
        <v>-2.1822531752748731E-3</v>
      </c>
      <c r="F37" cm="1">
        <f t="array" ref="F37:G37">LINEST(F6:F17,H6:H17)</f>
        <v>0.42608385718329911</v>
      </c>
      <c r="G37">
        <v>-2.1822531752748731E-3</v>
      </c>
      <c r="J37" cm="1">
        <f t="array" ref="J37:K37">LINEST(K6:K17,M6:M17)</f>
        <v>0.42608385718329911</v>
      </c>
      <c r="K37">
        <v>-2.1822531752748731E-3</v>
      </c>
      <c r="M37" s="3" t="s">
        <v>0</v>
      </c>
      <c r="N37" s="17">
        <f>AVERAGE(B37,F37,J37)</f>
        <v>0.42608385718329905</v>
      </c>
    </row>
    <row r="38" spans="2:14" ht="17" thickBot="1" x14ac:dyDescent="0.25">
      <c r="M38" s="18" t="s">
        <v>1</v>
      </c>
      <c r="N38" s="9">
        <f>AVERAGE(C37,G37,K37)</f>
        <v>-2.1822531752748731E-3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8D92C-F4D5-3F48-9F7D-D264C16D7ECC}">
  <dimension ref="A1:W38"/>
  <sheetViews>
    <sheetView topLeftCell="F1" zoomScale="125" zoomScaleNormal="346" workbookViewId="0">
      <selection activeCell="K21" sqref="K21"/>
    </sheetView>
  </sheetViews>
  <sheetFormatPr baseColWidth="10" defaultColWidth="11" defaultRowHeight="16" x14ac:dyDescent="0.2"/>
  <cols>
    <col min="15" max="15" width="13.83203125" customWidth="1"/>
  </cols>
  <sheetData>
    <row r="1" spans="1:23" x14ac:dyDescent="0.2">
      <c r="A1" s="1" t="s">
        <v>8</v>
      </c>
      <c r="B1">
        <v>22</v>
      </c>
      <c r="C1" t="s">
        <v>9</v>
      </c>
    </row>
    <row r="2" spans="1:23" x14ac:dyDescent="0.2">
      <c r="A2" s="1" t="s">
        <v>10</v>
      </c>
      <c r="B2">
        <v>0.99775999999999998</v>
      </c>
      <c r="C2" t="s">
        <v>11</v>
      </c>
    </row>
    <row r="4" spans="1:23" ht="17" thickBot="1" x14ac:dyDescent="0.25">
      <c r="A4" s="2" t="s">
        <v>36</v>
      </c>
      <c r="F4" s="2" t="s">
        <v>37</v>
      </c>
      <c r="K4" s="2" t="s">
        <v>38</v>
      </c>
      <c r="O4" s="1"/>
      <c r="U4" s="1"/>
    </row>
    <row r="5" spans="1:23" x14ac:dyDescent="0.2">
      <c r="A5" s="3" t="s">
        <v>15</v>
      </c>
      <c r="B5" s="4" t="s">
        <v>16</v>
      </c>
      <c r="C5" s="4" t="s">
        <v>17</v>
      </c>
      <c r="D5" s="12" t="s">
        <v>18</v>
      </c>
      <c r="F5" s="3" t="s">
        <v>15</v>
      </c>
      <c r="G5" s="4" t="s">
        <v>16</v>
      </c>
      <c r="H5" s="4" t="s">
        <v>17</v>
      </c>
      <c r="I5" s="12" t="s">
        <v>18</v>
      </c>
      <c r="K5" s="3" t="s">
        <v>15</v>
      </c>
      <c r="L5" s="4" t="s">
        <v>16</v>
      </c>
      <c r="M5" s="4" t="s">
        <v>17</v>
      </c>
      <c r="N5" s="12" t="s">
        <v>18</v>
      </c>
      <c r="O5" s="1"/>
      <c r="P5" s="3" t="s">
        <v>19</v>
      </c>
      <c r="Q5" s="4" t="s">
        <v>20</v>
      </c>
      <c r="R5" s="12" t="s">
        <v>21</v>
      </c>
      <c r="S5" s="1"/>
      <c r="U5" s="1"/>
      <c r="V5" s="1"/>
      <c r="W5" s="1"/>
    </row>
    <row r="6" spans="1:23" x14ac:dyDescent="0.2">
      <c r="A6" s="5">
        <v>0.1</v>
      </c>
      <c r="B6">
        <v>0.13</v>
      </c>
      <c r="C6">
        <f>D6/$B$2</f>
        <v>0.1302918537524054</v>
      </c>
      <c r="D6" s="6">
        <f>B6</f>
        <v>0.13</v>
      </c>
      <c r="F6" s="5">
        <v>0.1</v>
      </c>
      <c r="G6">
        <v>0.13</v>
      </c>
      <c r="H6">
        <f>I6/$B$2</f>
        <v>0.1302918537524054</v>
      </c>
      <c r="I6" s="6">
        <f>G6</f>
        <v>0.13</v>
      </c>
      <c r="K6" s="5">
        <v>0.1</v>
      </c>
      <c r="L6">
        <v>0.13</v>
      </c>
      <c r="M6">
        <f>N6/$B$2</f>
        <v>0.1302918537524054</v>
      </c>
      <c r="N6" s="6">
        <f>L6</f>
        <v>0.13</v>
      </c>
      <c r="P6" s="5">
        <f t="shared" ref="P6:P17" si="0">AVERAGE(D6,I6,N6)</f>
        <v>0.13</v>
      </c>
      <c r="Q6">
        <f t="shared" ref="Q6:Q17" si="1">STDEV(D6,I6,N6)</f>
        <v>0</v>
      </c>
      <c r="R6" s="13">
        <f>Q6/P6</f>
        <v>0</v>
      </c>
    </row>
    <row r="7" spans="1:23" x14ac:dyDescent="0.2">
      <c r="A7" s="5">
        <v>0.2</v>
      </c>
      <c r="B7">
        <v>0.46400000000000002</v>
      </c>
      <c r="C7">
        <f t="shared" ref="C7:C17" si="2">D7/$B$2</f>
        <v>0.33474983964079541</v>
      </c>
      <c r="D7" s="6">
        <f>B7-B6</f>
        <v>0.33400000000000002</v>
      </c>
      <c r="F7" s="5">
        <v>0.2</v>
      </c>
      <c r="G7">
        <v>0.46400000000000002</v>
      </c>
      <c r="H7">
        <f t="shared" ref="H7:H17" si="3">I7/$B$2</f>
        <v>0.33474983964079541</v>
      </c>
      <c r="I7" s="6">
        <f>G7-G6</f>
        <v>0.33400000000000002</v>
      </c>
      <c r="K7" s="5">
        <v>0.2</v>
      </c>
      <c r="L7">
        <v>0.46400000000000002</v>
      </c>
      <c r="M7">
        <f t="shared" ref="M7:M17" si="4">N7/$B$2</f>
        <v>0.33474983964079541</v>
      </c>
      <c r="N7" s="6">
        <f>L7-L6</f>
        <v>0.33400000000000002</v>
      </c>
      <c r="P7" s="5">
        <f t="shared" si="0"/>
        <v>0.33400000000000002</v>
      </c>
      <c r="Q7">
        <f t="shared" si="1"/>
        <v>0</v>
      </c>
      <c r="R7" s="13">
        <f t="shared" ref="R7:R17" si="5">Q7/P7</f>
        <v>0</v>
      </c>
    </row>
    <row r="8" spans="1:23" x14ac:dyDescent="0.2">
      <c r="A8" s="5">
        <v>0.4</v>
      </c>
      <c r="B8">
        <v>1.2929999999999999</v>
      </c>
      <c r="C8">
        <f t="shared" si="2"/>
        <v>0.83086112892880049</v>
      </c>
      <c r="D8" s="6">
        <f t="shared" ref="D8:D17" si="6">B8-B7</f>
        <v>0.82899999999999996</v>
      </c>
      <c r="F8" s="5">
        <v>0.4</v>
      </c>
      <c r="G8">
        <v>1.2929999999999999</v>
      </c>
      <c r="H8">
        <f t="shared" si="3"/>
        <v>0.83086112892880049</v>
      </c>
      <c r="I8" s="6">
        <f t="shared" ref="I8:I17" si="7">G8-G7</f>
        <v>0.82899999999999996</v>
      </c>
      <c r="K8" s="5">
        <v>0.4</v>
      </c>
      <c r="L8">
        <v>1.2929999999999999</v>
      </c>
      <c r="M8">
        <f t="shared" si="4"/>
        <v>0.83086112892880049</v>
      </c>
      <c r="N8" s="6">
        <f t="shared" ref="N8:N17" si="8">L8-L7</f>
        <v>0.82899999999999996</v>
      </c>
      <c r="P8" s="5">
        <f t="shared" si="0"/>
        <v>0.82900000000000007</v>
      </c>
      <c r="Q8">
        <f t="shared" si="1"/>
        <v>1.3597399555105182E-16</v>
      </c>
      <c r="R8" s="13">
        <f t="shared" si="5"/>
        <v>1.6402170754047262E-16</v>
      </c>
    </row>
    <row r="9" spans="1:23" x14ac:dyDescent="0.2">
      <c r="A9" s="5">
        <v>0.8</v>
      </c>
      <c r="B9">
        <v>2.9540000000000002</v>
      </c>
      <c r="C9">
        <f t="shared" si="2"/>
        <v>1.6647289929441953</v>
      </c>
      <c r="D9" s="6">
        <f t="shared" si="6"/>
        <v>1.6610000000000003</v>
      </c>
      <c r="F9" s="5">
        <v>0.8</v>
      </c>
      <c r="G9">
        <v>2.9540000000000002</v>
      </c>
      <c r="H9">
        <f t="shared" si="3"/>
        <v>1.6647289929441953</v>
      </c>
      <c r="I9" s="6">
        <f t="shared" si="7"/>
        <v>1.6610000000000003</v>
      </c>
      <c r="K9" s="5">
        <v>0.8</v>
      </c>
      <c r="L9">
        <v>2.9540000000000002</v>
      </c>
      <c r="M9">
        <f t="shared" si="4"/>
        <v>1.6647289929441953</v>
      </c>
      <c r="N9" s="6">
        <f t="shared" si="8"/>
        <v>1.6610000000000003</v>
      </c>
      <c r="P9" s="5">
        <f t="shared" si="0"/>
        <v>1.6610000000000003</v>
      </c>
      <c r="Q9">
        <f t="shared" si="1"/>
        <v>0</v>
      </c>
      <c r="R9" s="13">
        <f t="shared" si="5"/>
        <v>0</v>
      </c>
    </row>
    <row r="10" spans="1:23" x14ac:dyDescent="0.2">
      <c r="A10" s="5">
        <v>1</v>
      </c>
      <c r="B10">
        <v>5.0060000000000002</v>
      </c>
      <c r="C10">
        <f t="shared" si="2"/>
        <v>2.0566067992302761</v>
      </c>
      <c r="D10" s="6">
        <f t="shared" si="6"/>
        <v>2.052</v>
      </c>
      <c r="F10" s="5">
        <v>1</v>
      </c>
      <c r="G10">
        <v>5.0060000000000002</v>
      </c>
      <c r="H10">
        <f t="shared" si="3"/>
        <v>2.0566067992302761</v>
      </c>
      <c r="I10" s="6">
        <f t="shared" si="7"/>
        <v>2.052</v>
      </c>
      <c r="K10" s="5">
        <v>1</v>
      </c>
      <c r="L10">
        <v>5.0060000000000002</v>
      </c>
      <c r="M10">
        <f t="shared" si="4"/>
        <v>2.0566067992302761</v>
      </c>
      <c r="N10" s="6">
        <f t="shared" si="8"/>
        <v>2.052</v>
      </c>
      <c r="P10" s="5">
        <f t="shared" si="0"/>
        <v>2.052</v>
      </c>
      <c r="Q10">
        <f t="shared" si="1"/>
        <v>0</v>
      </c>
      <c r="R10" s="13">
        <f t="shared" si="5"/>
        <v>0</v>
      </c>
    </row>
    <row r="11" spans="1:23" x14ac:dyDescent="0.2">
      <c r="A11" s="5">
        <v>1.6</v>
      </c>
      <c r="B11">
        <v>8.3439999999999994</v>
      </c>
      <c r="C11">
        <f t="shared" si="2"/>
        <v>3.3454939063502236</v>
      </c>
      <c r="D11" s="6">
        <f t="shared" si="6"/>
        <v>3.3379999999999992</v>
      </c>
      <c r="F11" s="5">
        <v>1.6</v>
      </c>
      <c r="G11">
        <v>8.3439999999999994</v>
      </c>
      <c r="H11">
        <f t="shared" si="3"/>
        <v>3.3454939063502236</v>
      </c>
      <c r="I11" s="6">
        <f t="shared" si="7"/>
        <v>3.3379999999999992</v>
      </c>
      <c r="K11" s="5">
        <v>1.6</v>
      </c>
      <c r="L11">
        <v>8.3439999999999994</v>
      </c>
      <c r="M11">
        <f t="shared" si="4"/>
        <v>3.3454939063502236</v>
      </c>
      <c r="N11" s="6">
        <f t="shared" si="8"/>
        <v>3.3379999999999992</v>
      </c>
      <c r="P11" s="5">
        <f t="shared" si="0"/>
        <v>3.3379999999999992</v>
      </c>
      <c r="Q11">
        <f t="shared" si="1"/>
        <v>0</v>
      </c>
      <c r="R11" s="13">
        <f t="shared" si="5"/>
        <v>0</v>
      </c>
    </row>
    <row r="12" spans="1:23" x14ac:dyDescent="0.2">
      <c r="A12" s="5">
        <v>2</v>
      </c>
      <c r="B12">
        <v>12.471</v>
      </c>
      <c r="C12">
        <f t="shared" si="2"/>
        <v>4.1362652341244397</v>
      </c>
      <c r="D12" s="6">
        <f t="shared" si="6"/>
        <v>4.1270000000000007</v>
      </c>
      <c r="F12" s="5">
        <v>2</v>
      </c>
      <c r="G12">
        <v>12.471</v>
      </c>
      <c r="H12">
        <f t="shared" si="3"/>
        <v>4.1362652341244397</v>
      </c>
      <c r="I12" s="6">
        <f t="shared" si="7"/>
        <v>4.1270000000000007</v>
      </c>
      <c r="K12" s="5">
        <v>2</v>
      </c>
      <c r="L12">
        <v>12.471</v>
      </c>
      <c r="M12">
        <f t="shared" si="4"/>
        <v>4.1362652341244397</v>
      </c>
      <c r="N12" s="6">
        <f t="shared" si="8"/>
        <v>4.1270000000000007</v>
      </c>
      <c r="P12" s="5">
        <f t="shared" si="0"/>
        <v>4.1270000000000007</v>
      </c>
      <c r="Q12">
        <f t="shared" si="1"/>
        <v>0</v>
      </c>
      <c r="R12" s="13">
        <f t="shared" si="5"/>
        <v>0</v>
      </c>
    </row>
    <row r="13" spans="1:23" x14ac:dyDescent="0.2">
      <c r="A13" s="5">
        <v>2.5</v>
      </c>
      <c r="B13">
        <v>17.670000000000002</v>
      </c>
      <c r="C13">
        <f t="shared" si="2"/>
        <v>5.2106719050673522</v>
      </c>
      <c r="D13" s="6">
        <f t="shared" si="6"/>
        <v>5.1990000000000016</v>
      </c>
      <c r="F13" s="5">
        <v>2.5</v>
      </c>
      <c r="G13">
        <v>17.670000000000002</v>
      </c>
      <c r="H13">
        <f t="shared" si="3"/>
        <v>5.2106719050673522</v>
      </c>
      <c r="I13" s="6">
        <f t="shared" si="7"/>
        <v>5.1990000000000016</v>
      </c>
      <c r="K13" s="5">
        <v>2.5</v>
      </c>
      <c r="L13">
        <v>17.670000000000002</v>
      </c>
      <c r="M13">
        <f t="shared" si="4"/>
        <v>5.2106719050673522</v>
      </c>
      <c r="N13" s="6">
        <f t="shared" si="8"/>
        <v>5.1990000000000016</v>
      </c>
      <c r="P13" s="5">
        <f t="shared" si="0"/>
        <v>5.1990000000000016</v>
      </c>
      <c r="Q13">
        <f t="shared" si="1"/>
        <v>0</v>
      </c>
      <c r="R13" s="13">
        <f t="shared" si="5"/>
        <v>0</v>
      </c>
    </row>
    <row r="14" spans="1:23" x14ac:dyDescent="0.2">
      <c r="A14" s="5">
        <v>3</v>
      </c>
      <c r="B14">
        <v>23.863</v>
      </c>
      <c r="C14">
        <f t="shared" si="2"/>
        <v>6.2069034637588176</v>
      </c>
      <c r="D14" s="6">
        <f t="shared" si="6"/>
        <v>6.1929999999999978</v>
      </c>
      <c r="F14" s="5">
        <v>3</v>
      </c>
      <c r="G14">
        <v>23.863</v>
      </c>
      <c r="H14">
        <f t="shared" si="3"/>
        <v>6.2069034637588176</v>
      </c>
      <c r="I14" s="6">
        <f t="shared" si="7"/>
        <v>6.1929999999999978</v>
      </c>
      <c r="K14" s="5">
        <v>3</v>
      </c>
      <c r="L14">
        <v>23.863</v>
      </c>
      <c r="M14">
        <f t="shared" si="4"/>
        <v>6.2069034637588176</v>
      </c>
      <c r="N14" s="6">
        <f t="shared" si="8"/>
        <v>6.1929999999999978</v>
      </c>
      <c r="P14" s="5">
        <f t="shared" si="0"/>
        <v>6.1929999999999978</v>
      </c>
      <c r="Q14">
        <f t="shared" si="1"/>
        <v>0</v>
      </c>
      <c r="R14" s="13">
        <f t="shared" si="5"/>
        <v>0</v>
      </c>
    </row>
    <row r="15" spans="1:23" x14ac:dyDescent="0.2">
      <c r="A15" s="5">
        <v>5</v>
      </c>
      <c r="B15">
        <v>34.165999999999997</v>
      </c>
      <c r="C15">
        <f t="shared" si="2"/>
        <v>10.326130532392558</v>
      </c>
      <c r="D15" s="6">
        <f t="shared" si="6"/>
        <v>10.302999999999997</v>
      </c>
      <c r="F15" s="5">
        <v>5</v>
      </c>
      <c r="G15">
        <v>34.165999999999997</v>
      </c>
      <c r="H15">
        <f t="shared" si="3"/>
        <v>10.326130532392558</v>
      </c>
      <c r="I15" s="6">
        <f t="shared" si="7"/>
        <v>10.302999999999997</v>
      </c>
      <c r="K15" s="5">
        <v>5</v>
      </c>
      <c r="L15">
        <v>34.165999999999997</v>
      </c>
      <c r="M15">
        <f t="shared" si="4"/>
        <v>10.326130532392558</v>
      </c>
      <c r="N15" s="6">
        <f t="shared" si="8"/>
        <v>10.302999999999997</v>
      </c>
      <c r="P15" s="5">
        <f t="shared" si="0"/>
        <v>10.302999999999997</v>
      </c>
      <c r="Q15">
        <f t="shared" si="1"/>
        <v>0</v>
      </c>
      <c r="R15" s="13">
        <f t="shared" si="5"/>
        <v>0</v>
      </c>
    </row>
    <row r="16" spans="1:23" x14ac:dyDescent="0.2">
      <c r="A16" s="5">
        <v>7</v>
      </c>
      <c r="B16">
        <v>48.466000000000001</v>
      </c>
      <c r="C16">
        <f t="shared" si="2"/>
        <v>14.332103912764596</v>
      </c>
      <c r="D16" s="6">
        <f t="shared" si="6"/>
        <v>14.300000000000004</v>
      </c>
      <c r="F16" s="5">
        <v>7</v>
      </c>
      <c r="G16">
        <v>48.466000000000001</v>
      </c>
      <c r="H16">
        <f t="shared" si="3"/>
        <v>14.332103912764596</v>
      </c>
      <c r="I16" s="6">
        <f t="shared" si="7"/>
        <v>14.300000000000004</v>
      </c>
      <c r="K16" s="5">
        <v>7</v>
      </c>
      <c r="L16">
        <v>48.466000000000001</v>
      </c>
      <c r="M16">
        <f t="shared" si="4"/>
        <v>14.332103912764596</v>
      </c>
      <c r="N16" s="6">
        <f t="shared" si="8"/>
        <v>14.300000000000004</v>
      </c>
      <c r="P16" s="5">
        <f t="shared" si="0"/>
        <v>14.300000000000004</v>
      </c>
      <c r="Q16">
        <f t="shared" si="1"/>
        <v>0</v>
      </c>
      <c r="R16" s="13">
        <f t="shared" si="5"/>
        <v>0</v>
      </c>
    </row>
    <row r="17" spans="1:18" ht="17" thickBot="1" x14ac:dyDescent="0.25">
      <c r="A17" s="7">
        <v>8</v>
      </c>
      <c r="B17" s="8">
        <v>64.686999999999998</v>
      </c>
      <c r="C17">
        <f t="shared" si="2"/>
        <v>16.257416613213596</v>
      </c>
      <c r="D17" s="6">
        <f t="shared" si="6"/>
        <v>16.220999999999997</v>
      </c>
      <c r="F17" s="7">
        <v>8</v>
      </c>
      <c r="G17" s="8">
        <v>64.686999999999998</v>
      </c>
      <c r="H17" s="8">
        <f t="shared" si="3"/>
        <v>16.257416613213596</v>
      </c>
      <c r="I17" s="9">
        <f t="shared" si="7"/>
        <v>16.220999999999997</v>
      </c>
      <c r="K17" s="7">
        <v>8</v>
      </c>
      <c r="L17" s="8">
        <v>64.686999999999998</v>
      </c>
      <c r="M17" s="8">
        <f t="shared" si="4"/>
        <v>16.257416613213596</v>
      </c>
      <c r="N17" s="9">
        <f t="shared" si="8"/>
        <v>16.220999999999997</v>
      </c>
      <c r="P17" s="5">
        <f t="shared" si="0"/>
        <v>16.220999999999997</v>
      </c>
      <c r="Q17">
        <f t="shared" si="1"/>
        <v>0</v>
      </c>
      <c r="R17" s="13">
        <f t="shared" si="5"/>
        <v>0</v>
      </c>
    </row>
    <row r="18" spans="1:18" ht="17" thickBot="1" x14ac:dyDescent="0.25">
      <c r="R18" s="10"/>
    </row>
    <row r="19" spans="1:18" ht="17" thickBot="1" x14ac:dyDescent="0.25">
      <c r="Q19" s="15" t="s">
        <v>22</v>
      </c>
      <c r="R19" s="16">
        <f>AVERAGE(R6:R17)</f>
        <v>1.3668475628372718E-17</v>
      </c>
    </row>
    <row r="35" spans="2:14" x14ac:dyDescent="0.2">
      <c r="J35">
        <f>0.5032 * 16 - 0.0256</f>
        <v>8.025599999999999</v>
      </c>
    </row>
    <row r="36" spans="2:14" ht="17" thickBot="1" x14ac:dyDescent="0.25"/>
    <row r="37" spans="2:14" x14ac:dyDescent="0.2">
      <c r="B37" cm="1">
        <f t="array" ref="B37:C37">LINEST(A6:A17,C6:C17)</f>
        <v>0.4891036809721615</v>
      </c>
      <c r="C37">
        <v>-9.1399577592312653E-3</v>
      </c>
      <c r="F37" cm="1">
        <f t="array" ref="F37:G37">LINEST(F6:F17,H6:H17)</f>
        <v>0.4891036809721615</v>
      </c>
      <c r="G37">
        <v>-9.1399577592312653E-3</v>
      </c>
      <c r="J37" cm="1">
        <f t="array" ref="J37:K37">LINEST(K6:K17,M6:M17)</f>
        <v>0.4891036809721615</v>
      </c>
      <c r="K37">
        <v>-9.1399577592312653E-3</v>
      </c>
      <c r="M37" s="3" t="s">
        <v>0</v>
      </c>
      <c r="N37" s="17">
        <f>AVERAGE(B37,F37,J37)</f>
        <v>0.48910368097216156</v>
      </c>
    </row>
    <row r="38" spans="2:14" ht="17" thickBot="1" x14ac:dyDescent="0.25">
      <c r="M38" s="18" t="s">
        <v>1</v>
      </c>
      <c r="N38" s="9">
        <f>AVERAGE(C37,G37,K37)</f>
        <v>-9.1399577592312653E-3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Main</vt:lpstr>
      <vt:lpstr>R</vt:lpstr>
      <vt:lpstr>G</vt:lpstr>
      <vt:lpstr>B</vt:lpstr>
      <vt:lpstr>Y</vt:lpstr>
      <vt:lpstr>W</vt:lpstr>
      <vt:lpstr>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Kshitij Gambhir</dc:creator>
  <cp:keywords/>
  <dc:description/>
  <cp:lastModifiedBy>Kshitij Gambhir</cp:lastModifiedBy>
  <cp:revision/>
  <dcterms:created xsi:type="dcterms:W3CDTF">2024-01-16T12:51:51Z</dcterms:created>
  <dcterms:modified xsi:type="dcterms:W3CDTF">2024-05-31T16:17:45Z</dcterms:modified>
  <cp:category/>
  <cp:contentStatus/>
</cp:coreProperties>
</file>