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DISC Test" sheetId="1" r:id="rId1"/>
    <sheet name="Input" sheetId="2" r:id="rId2"/>
    <sheet name="Result" sheetId="3" r:id="rId3"/>
    <sheet name="Sheet3" sheetId="4" r:id="rId4" state="hidden"/>
    <sheet name="Sheet1" sheetId="5" r:id="rId5" state="hidden"/>
    <sheet name="Sheet3 (2)" sheetId="6" r:id="rId6" state="hidden"/>
    <sheet name="Def" sheetId="7" r:id="rId7" state="hidden"/>
  </sheets>
  <definedNames>
    <definedName name="_xlnm.Print_Area" localSheetId="6">Def!$B$2:$R$16</definedName>
    <definedName name="_xlnm.Print_Area" localSheetId="2">Result!$A$1:$V$93</definedName>
  </definedName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32">
    <numFmt numFmtId="5" formatCode="&quot;Rp&quot;#,##0;\-&quot;Rp&quot;#,##0"/>
    <numFmt numFmtId="6" formatCode="&quot;Rp&quot;#,##0;[Red]\-&quot;Rp&quot;#,##0"/>
    <numFmt numFmtId="7" formatCode="&quot;Rp&quot;#,##0.00;\-&quot;Rp&quot;#,##0.00"/>
    <numFmt numFmtId="8" formatCode="&quot;Rp&quot;#,##0.00;[Red]\-&quot;Rp&quot;#,##0.00"/>
    <numFmt numFmtId="41" formatCode="_-* #,##0_-;\-* #,##0_-;_-* &quot;-&quot;_-;_-@_-"/>
    <numFmt numFmtId="42" formatCode="_-&quot;Rp&quot;* #,##0_-;\-&quot;Rp&quot;* #,##0_-;_-&quot;Rp&quot;* &quot;-&quot;_-;_-@_-"/>
    <numFmt numFmtId="43" formatCode="_-* #,##0.00_-;\-* #,##0.00_-;_-* &quot;-&quot;??_-;_-@_-"/>
    <numFmt numFmtId="44" formatCode="_-&quot;Rp&quot;* #,##0.00_-;\-&quot;Rp&quot;* #,##0.00_-;_-&quot;Rp&quot;* &quot;-&quot;??_-;_-@_-"/>
    <numFmt numFmtId="56" formatCode="&quot;上午/下午 &quot;hh&quot;時&quot;mm&quot;分&quot;ss&quot;秒 &quot;"/>
    <numFmt numFmtId="164" formatCode="&quot;$&quot;#,##0_);\(&quot;$&quot;#,##0\)"/>
    <numFmt numFmtId="165" formatCode="&quot;$&quot;#,##0_);[Red]\(&quot;$&quot;#,##0\)"/>
    <numFmt numFmtId="166" formatCode="&quot;$&quot;#,##0.00_);\(&quot;$&quot;#,##0.00\)"/>
    <numFmt numFmtId="167" formatCode="&quot;$&quot;#,##0.00_);[Red]\(&quot;$&quot;#,##0.00\)"/>
    <numFmt numFmtId="168" formatCode="_(&quot;$&quot;* #,##0_);_(&quot;$&quot;* \(#,##0\);_(&quot;$&quot;* &quot;-&quot;_);_(@_)"/>
    <numFmt numFmtId="169" formatCode="_(* #,##0_);_(* \(#,##0\);_(* &quot;-&quot;_);_(@_)"/>
    <numFmt numFmtId="170" formatCode="_(&quot;$&quot;* #,##0.00_);_(&quot;$&quot;* \(#,##0.00\);_(&quot;$&quot;* &quot;-&quot;??_);_(@_)"/>
    <numFmt numFmtId="171" formatCode="_(* #,##0.00_);_(* \(#,##0.00\);_(* &quot;-&quot;??_);_(@_)"/>
    <numFmt numFmtId="172" formatCode="&quot;Rp&quot;#,##0_);\(&quot;Rp&quot;#,##0\)"/>
    <numFmt numFmtId="173" formatCode="&quot;Rp&quot;#,##0_);[Red]\(&quot;Rp&quot;#,##0\)"/>
    <numFmt numFmtId="174" formatCode="&quot;Rp&quot;#,##0.00_);\(&quot;Rp&quot;#,##0.00\)"/>
    <numFmt numFmtId="175" formatCode="&quot;Rp&quot;#,##0.00_);[Red]\(&quot;Rp&quot;#,##0.00\)"/>
    <numFmt numFmtId="176" formatCode="_(&quot;Rp&quot;* #,##0_);_(&quot;Rp&quot;* \(#,##0\);_(&quot;Rp&quot;* &quot;-&quot;_);_(@_)"/>
    <numFmt numFmtId="177" formatCode="_(&quot;Rp&quot;* #,##0.00_);_(&quot;Rp&quot;* \(#,##0.00\);_(&quot;Rp&quot;* &quot;-&quot;??_);_(@_)"/>
    <numFmt numFmtId="178" formatCode="[$-409]h:mm:ss\ AM/PM"/>
    <numFmt numFmtId="179" formatCode="[$-409]dddd\,\ mmmm\ dd\,\ yyyy"/>
    <numFmt numFmtId="180" formatCode="[$-421]dd\ mmmm\ yyyy;@"/>
    <numFmt numFmtId="181" formatCode="dd/mm/yyyy;@"/>
    <numFmt numFmtId="182" formatCode="#,##0.0"/>
    <numFmt numFmtId="183" formatCode="&quot;Yes&quot;;&quot;Yes&quot;;&quot;No&quot;"/>
    <numFmt numFmtId="184" formatCode="&quot;True&quot;;&quot;True&quot;;&quot;False&quot;"/>
    <numFmt numFmtId="185" formatCode="&quot;On&quot;;&quot;On&quot;;&quot;Off&quot;"/>
    <numFmt numFmtId="186" formatCode="[$€-2]\ #,##0.00_);[Red]\([$€-2]\ #,##0.00\)"/>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hyperlink" Target="http://profil-pribadi.com/MyProfile/CM_Careers01.asp-Career=Actuaries.htm" TargetMode="External"/></Relationships>
</file>

<file path=xl/worksheets/sheet1.xml><?xml version="1.0" encoding="utf-8"?>
<worksheet xmlns="http://schemas.openxmlformats.org/spreadsheetml/2006/main" xmlns:r="http://schemas.openxmlformats.org/officeDocument/2006/relationships">
  <dimension ref="A1:V60"/>
  <sheetViews>
    <sheetView workbookViewId="0" rightToLeft="0"/>
  </sheetViews>
  <sheetData>
    <row r="1">
      <c r="A1" t="str">
        <v>D.I.S.C. Test</v>
      </c>
    </row>
    <row r="2" ht="15" customHeight="1" xml:space="preserve">
      <c r="A2" t="str">
        <v>Nama</v>
      </c>
      <c r="H2" t="str" xml:space="preserve">
        <v xml:space="preserve">INSTRUKSI : Setiap nomor di bawah ini memuat 4 (empat) kalimat. Tugas anda adalah : 
1. Beri tanda [x] pada kolom di bawah huruf  [P] di samping kalimat yang PALING menggambarkan diri anda
2. Beri tanda [x] pada kolom di bawah huruf  [K] di samping kalimat yang PALING TIDAK menggambarkan diri anda
PERHATIKAN : Setiap nomor hanya ada 1 (satu) tanda [x] di bawah masing-masing kolom P dan K.</v>
      </c>
    </row>
    <row r="3" ht="12" customHeight="1">
      <c r="A3" t="str">
        <v>Usia</v>
      </c>
    </row>
    <row r="4" ht="14.25" customHeight="1">
      <c r="A4" t="str">
        <v>Jenis Kelamin</v>
      </c>
    </row>
    <row r="5" ht="18" customHeight="1">
      <c r="A5" t="str">
        <v>Tanggal Tes</v>
      </c>
    </row>
    <row r="7">
      <c r="A7" t="str">
        <v>No.</v>
      </c>
      <c r="B7" t="str">
        <v>P</v>
      </c>
      <c r="D7" t="str">
        <v>K</v>
      </c>
      <c r="F7" t="str">
        <v>Gambaran Diri</v>
      </c>
      <c r="H7" t="str">
        <v>No.</v>
      </c>
      <c r="I7" t="str">
        <v>P</v>
      </c>
      <c r="K7" t="str">
        <v>K</v>
      </c>
      <c r="M7" t="str">
        <v>Gambaran Diri</v>
      </c>
      <c r="O7" t="str">
        <v>No.</v>
      </c>
      <c r="P7" t="str">
        <v>P</v>
      </c>
      <c r="R7" t="str">
        <v>K</v>
      </c>
      <c r="T7" t="str">
        <v>Gambaran Diri</v>
      </c>
    </row>
    <row r="8">
      <c r="A8">
        <v>1</v>
      </c>
      <c r="B8" t="str">
        <v>x</v>
      </c>
      <c r="C8">
        <f>IF(B8="",0,1)</f>
        <v>0</v>
      </c>
      <c r="E8">
        <f>IF(D8="",0,1)</f>
        <v>0</v>
      </c>
      <c r="F8" t="str">
        <v>Gampangan, Mudah setuju</v>
      </c>
      <c r="H8">
        <v>9</v>
      </c>
      <c r="I8" t="str">
        <v>x</v>
      </c>
      <c r="J8">
        <f>IF(I8="",0,1)</f>
        <v>0</v>
      </c>
      <c r="L8">
        <f>IF(K8="",0,1)</f>
        <v>0</v>
      </c>
      <c r="M8" t="str">
        <v>Hasil adalah penting</v>
      </c>
      <c r="O8">
        <v>17</v>
      </c>
      <c r="Q8">
        <f>IF(P8="",0,1)</f>
        <v>0</v>
      </c>
      <c r="S8">
        <f>IF(R8="",0,1)</f>
        <v>0</v>
      </c>
      <c r="T8" t="str">
        <v>Pendidikan, Kebudayaan</v>
      </c>
    </row>
    <row r="9">
      <c r="C9">
        <f>IF(B9="",0,2)</f>
        <v>0</v>
      </c>
      <c r="D9" t="str">
        <v>x</v>
      </c>
      <c r="E9">
        <f>IF(D9="",0,2)</f>
        <v>0</v>
      </c>
      <c r="F9" t="str">
        <v>Percaya, Mudah percaya pada orang</v>
      </c>
      <c r="J9">
        <f>IF(I9="",0,2)</f>
        <v>0</v>
      </c>
      <c r="K9" t="str">
        <v>x</v>
      </c>
      <c r="L9">
        <f>IF(K9="",0,2)</f>
        <v>0</v>
      </c>
      <c r="M9" t="str">
        <v>Lakukan dengan benar, Akurasi penting</v>
      </c>
      <c r="Q9">
        <f>IF(P9="",0,2)</f>
        <v>0</v>
      </c>
      <c r="R9" t="str">
        <v>x</v>
      </c>
      <c r="S9">
        <f>IF(R9="",0,2)</f>
        <v>0</v>
      </c>
      <c r="T9" t="str">
        <v>Prestasi, Ganjaran</v>
      </c>
    </row>
    <row r="10">
      <c r="C10">
        <f>IF(B10="",0,3)</f>
        <v>0</v>
      </c>
      <c r="E10">
        <f>IF(D10="",0,3)</f>
        <v>0</v>
      </c>
      <c r="F10" t="str">
        <v>Petualang, Mengambil resiko</v>
      </c>
      <c r="J10">
        <f>IF(I10="",0,3)</f>
        <v>0</v>
      </c>
      <c r="L10">
        <f>IF(K10="",0,3)</f>
        <v>0</v>
      </c>
      <c r="M10" t="str">
        <v>Dibuat menyenangkan</v>
      </c>
      <c r="Q10">
        <f>IF(P10="",0,3)</f>
        <v>0</v>
      </c>
      <c r="S10">
        <f>IF(R10="",0,3)</f>
        <v>0</v>
      </c>
      <c r="T10" t="str">
        <v>Keselamatan, keamanan</v>
      </c>
    </row>
    <row r="11">
      <c r="C11">
        <f>IF(B11="",0,4)</f>
        <v>0</v>
      </c>
      <c r="E11">
        <f>IF(D11="",0,4)</f>
        <v>0</v>
      </c>
      <c r="F11" t="str">
        <v>Toleran, Menghormati</v>
      </c>
      <c r="J11">
        <f>IF(I11="",0,4)</f>
        <v>0</v>
      </c>
      <c r="L11">
        <f>IF(K11="",0,4)</f>
        <v>0</v>
      </c>
      <c r="M11" t="str">
        <v>Mari kerjakan bersama</v>
      </c>
      <c r="P11" t="str">
        <v>x</v>
      </c>
      <c r="Q11">
        <f>IF(P11="",0,4)</f>
        <v>0</v>
      </c>
      <c r="S11">
        <f>IF(R11="",0,4)</f>
        <v>0</v>
      </c>
      <c r="T11" t="str">
        <v>Sosial, Perkumpulan kelompok</v>
      </c>
    </row>
    <row r="12" ht="6" customHeight="1">
      <c r="B12">
        <f>(COUNTIF(B8:B11,"x"))</f>
        <v>0</v>
      </c>
      <c r="C12">
        <f>SUM(C8:C11)</f>
        <v>0</v>
      </c>
      <c r="D12">
        <f>(COUNTIF(D8:D11,"x"))</f>
        <v>0</v>
      </c>
      <c r="E12">
        <f>SUM(E8:E11)</f>
        <v>0</v>
      </c>
      <c r="I12">
        <f>(COUNTIF(I8:I11,"x"))</f>
        <v>0</v>
      </c>
      <c r="J12">
        <f>SUM(J8:J11)</f>
        <v>0</v>
      </c>
      <c r="K12">
        <f>(COUNTIF(K8:K11,"x"))</f>
        <v>0</v>
      </c>
      <c r="L12">
        <f>SUM(L8:L11)</f>
        <v>0</v>
      </c>
      <c r="P12">
        <f>(COUNTIF(P8:P11,"x"))</f>
        <v>0</v>
      </c>
      <c r="Q12">
        <f>SUM(Q8:Q11)</f>
        <v>0</v>
      </c>
      <c r="R12">
        <f>(COUNTIF(R8:R11,"x"))</f>
        <v>0</v>
      </c>
      <c r="S12">
        <f>SUM(S8:S11)</f>
        <v>0</v>
      </c>
      <c r="V12">
        <f>SUM(B12,D12,I12,K12,P12,R12)</f>
        <v>0</v>
      </c>
    </row>
    <row r="13">
      <c r="A13" t="str">
        <v>No.</v>
      </c>
      <c r="B13" t="str">
        <v>P</v>
      </c>
      <c r="D13" t="str">
        <v>K</v>
      </c>
      <c r="F13" t="str">
        <v>Gambaran Diri</v>
      </c>
      <c r="H13" t="str">
        <v>No.</v>
      </c>
      <c r="I13" t="str">
        <v>P</v>
      </c>
      <c r="K13" t="str">
        <v>K</v>
      </c>
      <c r="M13" t="str">
        <v>Gambaran Diri</v>
      </c>
      <c r="O13" t="str">
        <v>No.</v>
      </c>
      <c r="P13" t="str">
        <v>P</v>
      </c>
      <c r="R13" t="str">
        <v>K</v>
      </c>
      <c r="T13" t="str">
        <v>Gambaran Diri</v>
      </c>
    </row>
    <row r="14">
      <c r="A14">
        <v>2</v>
      </c>
      <c r="B14" t="str">
        <v>x</v>
      </c>
      <c r="C14">
        <f>IF(B14="",0,1)</f>
        <v>0</v>
      </c>
      <c r="E14">
        <f>IF(D14="",0,1)</f>
        <v>0</v>
      </c>
      <c r="F14" t="str">
        <v>Lembut suara, Pendiam</v>
      </c>
      <c r="H14">
        <f>H8+1</f>
        <v>10</v>
      </c>
      <c r="I14" t="str">
        <v>x</v>
      </c>
      <c r="J14">
        <f>IF(I14="",0,1)</f>
        <v>0</v>
      </c>
      <c r="L14">
        <f>IF(K14="",0,1)</f>
        <v>0</v>
      </c>
      <c r="M14" t="str">
        <v>Akan berjalan terus tanpa kontrol diri</v>
      </c>
      <c r="O14">
        <f>O8+1</f>
        <v>18</v>
      </c>
      <c r="P14" t="str">
        <v>x</v>
      </c>
      <c r="Q14">
        <f>IF(P14="",0,1)</f>
        <v>0</v>
      </c>
      <c r="S14">
        <f>IF(R14="",0,1)</f>
        <v>0</v>
      </c>
      <c r="T14" t="str">
        <v>Memimpin, Pendekatan langsung</v>
      </c>
    </row>
    <row r="15">
      <c r="C15">
        <f>IF(B15="",0,2)</f>
        <v>0</v>
      </c>
      <c r="D15" t="str">
        <v>x</v>
      </c>
      <c r="E15">
        <f>IF(D15="",0,2)</f>
        <v>0</v>
      </c>
      <c r="F15" t="str">
        <v>Optimistik, Visioner</v>
      </c>
      <c r="J15">
        <f>IF(I15="",0,2)</f>
        <v>0</v>
      </c>
      <c r="K15" t="str">
        <v>x</v>
      </c>
      <c r="L15">
        <f>IF(K15="",0,2)</f>
        <v>0</v>
      </c>
      <c r="M15" t="str">
        <v>Akan membeli sesuai dorongan hati</v>
      </c>
      <c r="Q15">
        <f>IF(P15="",0,2)</f>
        <v>0</v>
      </c>
      <c r="R15" t="str">
        <v>x</v>
      </c>
      <c r="S15">
        <f>IF(R15="",0,2)</f>
        <v>0</v>
      </c>
      <c r="T15" t="str">
        <v>Suka bergaul, Antusias</v>
      </c>
    </row>
    <row r="16">
      <c r="C16">
        <f>IF(B16="",0,3)</f>
        <v>0</v>
      </c>
      <c r="E16">
        <f>IF(D16="",0,3)</f>
        <v>0</v>
      </c>
      <c r="F16" t="str">
        <v>Pusat Perhatian, Suka gaul</v>
      </c>
      <c r="J16">
        <f>IF(I16="",0,3)</f>
        <v>0</v>
      </c>
      <c r="L16">
        <f>IF(K16="",0,3)</f>
        <v>0</v>
      </c>
      <c r="M16" t="str">
        <v>Akan menunggu, Tanpa tekanan</v>
      </c>
      <c r="Q16">
        <f>IF(P16="",0,3)</f>
        <v>0</v>
      </c>
      <c r="S16">
        <f>IF(R16="",0,3)</f>
        <v>0</v>
      </c>
      <c r="T16" t="str">
        <v>Dapat diramal, Konsisten</v>
      </c>
    </row>
    <row r="17">
      <c r="C17">
        <f>IF(B17="",0,4)</f>
        <v>0</v>
      </c>
      <c r="E17">
        <f>IF(D17="",0,4)</f>
        <v>0</v>
      </c>
      <c r="F17" t="str">
        <v>Pendamai, Membawa Harmoni</v>
      </c>
      <c r="J17">
        <f>IF(I17="",0,4)</f>
        <v>0</v>
      </c>
      <c r="L17">
        <f>IF(K17="",0,4)</f>
        <v>0</v>
      </c>
      <c r="M17" t="str">
        <v>Akan mengusahakan  yang kuinginkan</v>
      </c>
      <c r="Q17">
        <f>IF(P17="",0,4)</f>
        <v>0</v>
      </c>
      <c r="S17">
        <f>IF(R17="",0,4)</f>
        <v>0</v>
      </c>
      <c r="T17" t="str">
        <v>Waspada, Hati-hati</v>
      </c>
    </row>
    <row r="18" ht="6" customHeight="1">
      <c r="B18">
        <f>(COUNTIF(B14:B17,"x"))</f>
        <v>0</v>
      </c>
      <c r="C18">
        <f>SUM(C14:C17)</f>
        <v>0</v>
      </c>
      <c r="D18">
        <f>(COUNTIF(D14:D17,"x"))</f>
        <v>0</v>
      </c>
      <c r="E18">
        <f>SUM(E14:E17)</f>
        <v>0</v>
      </c>
      <c r="I18">
        <f>(COUNTIF(I14:I17,"x"))</f>
        <v>0</v>
      </c>
      <c r="J18">
        <f>SUM(J14:J17)</f>
        <v>0</v>
      </c>
      <c r="K18">
        <f>(COUNTIF(K14:K17,"x"))</f>
        <v>0</v>
      </c>
      <c r="L18">
        <f>SUM(L14:L17)</f>
        <v>0</v>
      </c>
      <c r="P18">
        <f>(COUNTIF(P14:P17,"x"))</f>
        <v>0</v>
      </c>
      <c r="Q18">
        <f>SUM(Q14:Q17)</f>
        <v>0</v>
      </c>
      <c r="R18">
        <f>(COUNTIF(R14:R17,"x"))</f>
        <v>0</v>
      </c>
      <c r="S18">
        <f>SUM(S14:S17)</f>
        <v>0</v>
      </c>
      <c r="V18">
        <f>SUM(B18,D18,I18,K18,P18,R18)</f>
        <v>0</v>
      </c>
    </row>
    <row r="19">
      <c r="A19" t="str">
        <v>No.</v>
      </c>
      <c r="B19" t="str">
        <v>P</v>
      </c>
      <c r="D19" t="str">
        <v>K</v>
      </c>
      <c r="F19" t="str">
        <v>Gambaran Diri</v>
      </c>
      <c r="H19" t="str">
        <v>No.</v>
      </c>
      <c r="I19" t="str">
        <v>P</v>
      </c>
      <c r="K19" t="str">
        <v>K</v>
      </c>
      <c r="M19" t="str">
        <v>Gambaran Diri</v>
      </c>
      <c r="O19" t="str">
        <v>No.</v>
      </c>
      <c r="P19" t="str">
        <v>P</v>
      </c>
      <c r="R19" t="str">
        <v>K</v>
      </c>
      <c r="T19" t="str">
        <v>Gambaran Diri</v>
      </c>
    </row>
    <row r="20">
      <c r="A20">
        <v>3</v>
      </c>
      <c r="B20" t="str">
        <v>x</v>
      </c>
      <c r="C20">
        <f>IF(B20="",0,1)</f>
        <v>0</v>
      </c>
      <c r="E20">
        <f>IF(D20="",0,1)</f>
        <v>0</v>
      </c>
      <c r="F20" t="str">
        <v>Menyemangati orang</v>
      </c>
      <c r="H20">
        <f>H14+1</f>
        <v>11</v>
      </c>
      <c r="I20" t="str">
        <v>x</v>
      </c>
      <c r="J20">
        <f>IF(I20="",0,1)</f>
        <v>0</v>
      </c>
      <c r="L20">
        <f>IF(K20="",0,1)</f>
        <v>0</v>
      </c>
      <c r="M20" t="str">
        <v>Ramah, Mudah bergabung</v>
      </c>
      <c r="O20">
        <f>O14+1</f>
        <v>19</v>
      </c>
      <c r="P20" t="str">
        <v>x</v>
      </c>
      <c r="Q20">
        <f>IF(P20="",0,1)</f>
        <v>0</v>
      </c>
      <c r="S20">
        <f>IF(R20="",0,1)</f>
        <v>0</v>
      </c>
      <c r="T20" t="str">
        <v>Tidak mudah dikalahkan</v>
      </c>
    </row>
    <row r="21">
      <c r="C21">
        <f>IF(B21="",0,2)</f>
        <v>0</v>
      </c>
      <c r="D21" t="str">
        <v>x</v>
      </c>
      <c r="E21">
        <f>IF(D21="",0,2)</f>
        <v>0</v>
      </c>
      <c r="F21" t="str">
        <v>Berusaha sempurna</v>
      </c>
      <c r="J21">
        <f>IF(I21="",0,2)</f>
        <v>0</v>
      </c>
      <c r="K21" t="str">
        <v>x</v>
      </c>
      <c r="L21">
        <f>IF(K21="",0,2)</f>
        <v>0</v>
      </c>
      <c r="M21" t="str">
        <v>Unik, Bosan rutinitas</v>
      </c>
      <c r="Q21">
        <f>IF(P21="",0,2)</f>
        <v>0</v>
      </c>
      <c r="R21" t="str">
        <v>x</v>
      </c>
      <c r="S21">
        <f>IF(R21="",0,2)</f>
        <v>0</v>
      </c>
      <c r="T21" t="str">
        <v>Kerjakan sesuai perintah, Ikut pimpinan</v>
      </c>
    </row>
    <row r="22">
      <c r="C22">
        <f>IF(B22="",0,3)</f>
        <v>0</v>
      </c>
      <c r="E22">
        <f>IF(D22="",0,3)</f>
        <v>0</v>
      </c>
      <c r="F22" t="str">
        <v>Bagian dari kelompok</v>
      </c>
      <c r="J22">
        <f>IF(I22="",0,3)</f>
        <v>0</v>
      </c>
      <c r="L22">
        <f>IF(K22="",0,3)</f>
        <v>0</v>
      </c>
      <c r="M22" t="str">
        <v>Aktif mengubah sesuatu</v>
      </c>
      <c r="Q22">
        <f>IF(P22="",0,3)</f>
        <v>0</v>
      </c>
      <c r="S22">
        <f>IF(R22="",0,3)</f>
        <v>0</v>
      </c>
      <c r="T22" t="str">
        <v>Mudah terangsang, Riang</v>
      </c>
    </row>
    <row r="23">
      <c r="C23">
        <f>IF(B23="",0,4)</f>
        <v>0</v>
      </c>
      <c r="E23">
        <f>IF(D23="",0,4)</f>
        <v>0</v>
      </c>
      <c r="F23" t="str">
        <v>Ingin membuat tujuan</v>
      </c>
      <c r="J23">
        <f>IF(I23="",0,4)</f>
        <v>0</v>
      </c>
      <c r="L23">
        <f>IF(K23="",0,4)</f>
        <v>0</v>
      </c>
      <c r="M23" t="str">
        <v>Ingin hal-hal yang pasti</v>
      </c>
      <c r="Q23">
        <f>IF(P23="",0,4)</f>
        <v>0</v>
      </c>
      <c r="S23">
        <f>IF(R23="",0,4)</f>
        <v>0</v>
      </c>
      <c r="T23" t="str">
        <v>Ingin segalanya teratur, Rapi</v>
      </c>
    </row>
    <row r="24" ht="6" customHeight="1">
      <c r="B24">
        <f>(COUNTIF(B20:B23,"x"))</f>
        <v>0</v>
      </c>
      <c r="C24">
        <f>SUM(C20:C23)</f>
        <v>0</v>
      </c>
      <c r="D24">
        <f>(COUNTIF(D20:D23,"x"))</f>
        <v>0</v>
      </c>
      <c r="E24">
        <f>SUM(E20:E23)</f>
        <v>0</v>
      </c>
      <c r="I24">
        <f>(COUNTIF(I20:I23,"x"))</f>
        <v>0</v>
      </c>
      <c r="J24">
        <f>SUM(J20:J23)</f>
        <v>0</v>
      </c>
      <c r="K24">
        <f>(COUNTIF(K20:K23,"x"))</f>
        <v>0</v>
      </c>
      <c r="L24">
        <f>SUM(L20:L23)</f>
        <v>0</v>
      </c>
      <c r="P24">
        <f>(COUNTIF(P20:P23,"x"))</f>
        <v>0</v>
      </c>
      <c r="Q24">
        <f>SUM(Q20:Q23)</f>
        <v>0</v>
      </c>
      <c r="R24">
        <f>(COUNTIF(R20:R23,"x"))</f>
        <v>0</v>
      </c>
      <c r="S24">
        <f>SUM(S20:S23)</f>
        <v>0</v>
      </c>
      <c r="V24">
        <f>SUM(B24,D24,I24,K24,P24,R24)</f>
        <v>0</v>
      </c>
    </row>
    <row r="25">
      <c r="A25" t="str">
        <v>No.</v>
      </c>
      <c r="B25" t="str">
        <v>P</v>
      </c>
      <c r="D25" t="str">
        <v>K</v>
      </c>
      <c r="F25" t="str">
        <v>Gambaran Diri</v>
      </c>
      <c r="H25" t="str">
        <v>No.</v>
      </c>
      <c r="I25" t="str">
        <v>P</v>
      </c>
      <c r="K25" t="str">
        <v>K</v>
      </c>
      <c r="M25" t="str">
        <v>Gambaran Diri</v>
      </c>
      <c r="O25" t="str">
        <v>No.</v>
      </c>
      <c r="P25" t="str">
        <v>P</v>
      </c>
      <c r="R25" t="str">
        <v>K</v>
      </c>
      <c r="T25" t="str">
        <v>Gambaran Diri</v>
      </c>
    </row>
    <row r="26">
      <c r="A26">
        <f>A20+1</f>
        <v>4</v>
      </c>
      <c r="B26" t="str">
        <v>x</v>
      </c>
      <c r="C26">
        <f>IF(B26="",0,1)</f>
        <v>0</v>
      </c>
      <c r="E26">
        <f>IF(D26="",0,1)</f>
        <v>0</v>
      </c>
      <c r="F26" t="str">
        <v>Menjadi frustrasi</v>
      </c>
      <c r="H26">
        <f>H20+1</f>
        <v>12</v>
      </c>
      <c r="I26" t="str">
        <v>x</v>
      </c>
      <c r="J26">
        <f>IF(I26="",0,1)</f>
        <v>0</v>
      </c>
      <c r="L26">
        <f>IF(K26="",0,1)</f>
        <v>0</v>
      </c>
      <c r="M26" t="str">
        <v>Non-konfrontasi, Menyerah</v>
      </c>
      <c r="O26">
        <f>O20+1</f>
        <v>20</v>
      </c>
      <c r="Q26">
        <f>IF(P26="",0,1)</f>
        <v>0</v>
      </c>
      <c r="S26">
        <f>IF(R26="",0,1)</f>
        <v>0</v>
      </c>
      <c r="T26" t="str">
        <v>Saya akan pimpin mereka</v>
      </c>
    </row>
    <row r="27">
      <c r="C27">
        <f>IF(B27="",0,2)</f>
        <v>0</v>
      </c>
      <c r="D27" t="str">
        <v>x</v>
      </c>
      <c r="E27">
        <f>IF(D27="",0,2)</f>
        <v>0</v>
      </c>
      <c r="F27" t="str">
        <v>Menyimpan perasaan saya</v>
      </c>
      <c r="J27">
        <f>IF(I27="",0,2)</f>
        <v>0</v>
      </c>
      <c r="K27" t="str">
        <v>x</v>
      </c>
      <c r="L27">
        <f>IF(K27="",0,2)</f>
        <v>0</v>
      </c>
      <c r="M27" t="str">
        <v>Dipenuhi hal detail</v>
      </c>
      <c r="Q27">
        <f>IF(P27="",0,2)</f>
        <v>0</v>
      </c>
      <c r="R27" t="str">
        <v>x</v>
      </c>
      <c r="S27">
        <f>IF(R27="",0,2)</f>
        <v>0</v>
      </c>
      <c r="T27" t="str">
        <v>Saya akan melaksanakan</v>
      </c>
    </row>
    <row r="28">
      <c r="C28">
        <f>IF(B28="",0,3)</f>
        <v>0</v>
      </c>
      <c r="E28">
        <f>IF(D28="",0,3)</f>
        <v>0</v>
      </c>
      <c r="F28" t="str">
        <v>Menceritakan sisi saya</v>
      </c>
      <c r="J28">
        <f>IF(I28="",0,3)</f>
        <v>0</v>
      </c>
      <c r="L28">
        <f>IF(K28="",0,3)</f>
        <v>0</v>
      </c>
      <c r="M28" t="str">
        <v>Perubahan pada menit terakhir</v>
      </c>
      <c r="Q28">
        <f>IF(P28="",0,3)</f>
        <v>0</v>
      </c>
      <c r="S28">
        <f>IF(R28="",0,3)</f>
        <v>0</v>
      </c>
      <c r="T28" t="str">
        <v>Saya akan meyakinkan mereka</v>
      </c>
    </row>
    <row r="29">
      <c r="C29">
        <f>IF(B29="",0,4)</f>
        <v>0</v>
      </c>
      <c r="E29">
        <f>IF(D29="",0,4)</f>
        <v>0</v>
      </c>
      <c r="F29" t="str">
        <v>Siap beroposisi</v>
      </c>
      <c r="J29">
        <f>IF(I29="",0,4)</f>
        <v>0</v>
      </c>
      <c r="L29">
        <f>IF(K29="",0,4)</f>
        <v>0</v>
      </c>
      <c r="M29" t="str">
        <v>Menuntut, Kasar</v>
      </c>
      <c r="P29" t="str">
        <v>x</v>
      </c>
      <c r="Q29">
        <f>IF(P29="",0,4)</f>
        <v>0</v>
      </c>
      <c r="S29">
        <f>IF(R29="",0,4)</f>
        <v>0</v>
      </c>
      <c r="T29" t="str">
        <v>Saya dapatkan fakta</v>
      </c>
    </row>
    <row r="30" ht="6" customHeight="1">
      <c r="B30">
        <f>(COUNTIF(B26:B29,"x"))</f>
        <v>0</v>
      </c>
      <c r="C30">
        <f>SUM(C26:C29)</f>
        <v>0</v>
      </c>
      <c r="D30">
        <f>(COUNTIF(D26:D29,"x"))</f>
        <v>0</v>
      </c>
      <c r="E30">
        <f>SUM(E26:E29)</f>
        <v>0</v>
      </c>
      <c r="I30">
        <f>(COUNTIF(I26:I29,"x"))</f>
        <v>0</v>
      </c>
      <c r="J30">
        <f>SUM(J26:J29)</f>
        <v>0</v>
      </c>
      <c r="K30">
        <f>(COUNTIF(K26:K29,"x"))</f>
        <v>0</v>
      </c>
      <c r="L30">
        <f>SUM(L26:L29)</f>
        <v>0</v>
      </c>
      <c r="P30">
        <f>(COUNTIF(P26:P29,"x"))</f>
        <v>0</v>
      </c>
      <c r="Q30">
        <f>SUM(Q26:Q29)</f>
        <v>0</v>
      </c>
      <c r="R30">
        <f>(COUNTIF(R26:R29,"x"))</f>
        <v>0</v>
      </c>
      <c r="S30">
        <f>SUM(S26:S29)</f>
        <v>0</v>
      </c>
      <c r="V30">
        <f>SUM(B30,D30,I30,K30,P30,R30)</f>
        <v>0</v>
      </c>
    </row>
    <row r="31">
      <c r="A31" t="str">
        <v>No.</v>
      </c>
      <c r="B31" t="str">
        <v>P</v>
      </c>
      <c r="D31" t="str">
        <v>K</v>
      </c>
      <c r="F31" t="str">
        <v>Gambaran Diri</v>
      </c>
      <c r="H31" t="str">
        <v>No.</v>
      </c>
      <c r="I31" t="str">
        <v>P</v>
      </c>
      <c r="K31" t="str">
        <v>K</v>
      </c>
      <c r="M31" t="str">
        <v>Gambaran Diri</v>
      </c>
      <c r="O31" t="str">
        <v>No.</v>
      </c>
      <c r="P31" t="str">
        <v>P</v>
      </c>
      <c r="R31" t="str">
        <v>K</v>
      </c>
      <c r="T31" t="str">
        <v>Gambaran Diri</v>
      </c>
    </row>
    <row r="32">
      <c r="A32">
        <f>A26+1</f>
        <v>5</v>
      </c>
      <c r="B32" t="str">
        <v>x</v>
      </c>
      <c r="C32">
        <f>IF(B32="",0,1)</f>
        <v>0</v>
      </c>
      <c r="E32">
        <f>IF(D32="",0,1)</f>
        <v>0</v>
      </c>
      <c r="F32" t="str">
        <v>Hidup, Suka bicara</v>
      </c>
      <c r="H32">
        <f>H26+1</f>
        <v>13</v>
      </c>
      <c r="I32" t="str">
        <v>x</v>
      </c>
      <c r="J32">
        <f>IF(I32="",0,1)</f>
        <v>0</v>
      </c>
      <c r="L32">
        <f>IF(K32="",0,1)</f>
        <v>0</v>
      </c>
      <c r="M32" t="str">
        <v>Ingin kemajuan</v>
      </c>
      <c r="O32">
        <f>O26+1</f>
        <v>21</v>
      </c>
      <c r="P32" t="str">
        <v>x</v>
      </c>
      <c r="Q32">
        <f>IF(P32="",0,1)</f>
        <v>0</v>
      </c>
      <c r="S32">
        <f>IF(R32="",0,1)</f>
        <v>0</v>
      </c>
      <c r="T32" t="str">
        <v>Memikirkan orang dahulu</v>
      </c>
    </row>
    <row r="33">
      <c r="C33">
        <f>IF(B33="",0,2)</f>
        <v>0</v>
      </c>
      <c r="D33" t="str">
        <v>x</v>
      </c>
      <c r="E33">
        <f>IF(D33="",0,2)</f>
        <v>0</v>
      </c>
      <c r="F33" t="str">
        <v>Gerak cepat, Tekun</v>
      </c>
      <c r="J33">
        <f>IF(I33="",0,2)</f>
        <v>0</v>
      </c>
      <c r="K33" t="str">
        <v>x</v>
      </c>
      <c r="L33">
        <f>IF(K33="",0,2)</f>
        <v>0</v>
      </c>
      <c r="M33" t="str">
        <v>Puas dengan segalanya</v>
      </c>
      <c r="Q33">
        <f>IF(P33="",0,2)</f>
        <v>0</v>
      </c>
      <c r="R33" t="str">
        <v>x</v>
      </c>
      <c r="S33">
        <f>IF(R33="",0,2)</f>
        <v>0</v>
      </c>
      <c r="T33" t="str">
        <v>Kompetitif, Suka tantangan</v>
      </c>
    </row>
    <row r="34">
      <c r="C34">
        <f>IF(B34="",0,3)</f>
        <v>0</v>
      </c>
      <c r="E34">
        <f>IF(D34="",0,3)</f>
        <v>0</v>
      </c>
      <c r="F34" t="str">
        <v>Usaha menjaga keseimbangan</v>
      </c>
      <c r="J34">
        <f>IF(I34="",0,3)</f>
        <v>0</v>
      </c>
      <c r="L34">
        <f>IF(K34="",0,3)</f>
        <v>0</v>
      </c>
      <c r="M34" t="str">
        <v>Terbuka memperlihatkan perasaan</v>
      </c>
      <c r="Q34">
        <f>IF(P34="",0,3)</f>
        <v>0</v>
      </c>
      <c r="S34">
        <f>IF(R34="",0,3)</f>
        <v>0</v>
      </c>
      <c r="T34" t="str">
        <v>Optimis, Positif</v>
      </c>
    </row>
    <row r="35">
      <c r="C35">
        <f>IF(B35="",0,4)</f>
        <v>0</v>
      </c>
      <c r="E35">
        <f>IF(D35="",0,4)</f>
        <v>0</v>
      </c>
      <c r="F35" t="str">
        <v>Usaha mengikuti aturan</v>
      </c>
      <c r="J35">
        <f>IF(I35="",0,4)</f>
        <v>0</v>
      </c>
      <c r="L35">
        <f>IF(K35="",0,4)</f>
        <v>0</v>
      </c>
      <c r="M35" t="str">
        <v>Rendah hati, Sederhana</v>
      </c>
      <c r="Q35">
        <f>IF(P35="",0,4)</f>
        <v>0</v>
      </c>
      <c r="S35">
        <f>IF(R35="",0,4)</f>
        <v>0</v>
      </c>
      <c r="T35" t="str">
        <v>Pemikir logis, Sistematik</v>
      </c>
    </row>
    <row r="36" ht="6" customHeight="1">
      <c r="B36">
        <f>(COUNTIF(B32:B35,"x"))</f>
        <v>0</v>
      </c>
      <c r="C36">
        <f>SUM(C32:C35)</f>
        <v>0</v>
      </c>
      <c r="D36">
        <f>(COUNTIF(D32:D35,"x"))</f>
        <v>0</v>
      </c>
      <c r="E36">
        <f>SUM(E32:E35)</f>
        <v>0</v>
      </c>
      <c r="I36">
        <f>(COUNTIF(I32:I35,"x"))</f>
        <v>0</v>
      </c>
      <c r="J36">
        <f>SUM(J32:J35)</f>
        <v>0</v>
      </c>
      <c r="K36">
        <f>(COUNTIF(K32:K35,"x"))</f>
        <v>0</v>
      </c>
      <c r="L36">
        <f>SUM(L32:L35)</f>
        <v>0</v>
      </c>
      <c r="P36">
        <f>(COUNTIF(P32:P35,"x"))</f>
        <v>0</v>
      </c>
      <c r="Q36">
        <f>SUM(Q32:Q35)</f>
        <v>0</v>
      </c>
      <c r="R36">
        <f>(COUNTIF(R32:R35,"x"))</f>
        <v>0</v>
      </c>
      <c r="S36">
        <f>SUM(S32:S35)</f>
        <v>0</v>
      </c>
      <c r="V36">
        <f>SUM(B36,D36,I36,K36,P36,R36)</f>
        <v>0</v>
      </c>
    </row>
    <row r="37">
      <c r="A37" t="str">
        <v>No.</v>
      </c>
      <c r="B37" t="str">
        <v>P</v>
      </c>
      <c r="D37" t="str">
        <v>K</v>
      </c>
      <c r="F37" t="str">
        <v>Gambaran Diri</v>
      </c>
      <c r="H37" t="str">
        <v>No.</v>
      </c>
      <c r="I37" t="str">
        <v>P</v>
      </c>
      <c r="K37" t="str">
        <v>K</v>
      </c>
      <c r="M37" t="str">
        <v>Gambaran Diri</v>
      </c>
      <c r="O37" t="str">
        <v>No.</v>
      </c>
      <c r="P37" t="str">
        <v>P</v>
      </c>
      <c r="R37" t="str">
        <v>K</v>
      </c>
      <c r="T37" t="str">
        <v>Gambaran Diri</v>
      </c>
    </row>
    <row r="38">
      <c r="A38">
        <f>A32+1</f>
        <v>6</v>
      </c>
      <c r="B38" t="str">
        <v>x</v>
      </c>
      <c r="C38">
        <f>IF(B38="",0,1)</f>
        <v>0</v>
      </c>
      <c r="E38">
        <f>IF(D38="",0,1)</f>
        <v>0</v>
      </c>
      <c r="F38" t="str">
        <v>Kelola waktu secara efisien</v>
      </c>
      <c r="H38">
        <f>H32+1</f>
        <v>14</v>
      </c>
      <c r="J38">
        <f>IF(I38="",0,1)</f>
        <v>0</v>
      </c>
      <c r="L38">
        <f>IF(K38="",0,1)</f>
        <v>0</v>
      </c>
      <c r="M38" t="str">
        <v>Tenang, Pendiam</v>
      </c>
      <c r="O38">
        <f>O32+1</f>
        <v>22</v>
      </c>
      <c r="P38" t="str">
        <v>x</v>
      </c>
      <c r="Q38">
        <f>IF(P38="",0,1)</f>
        <v>0</v>
      </c>
      <c r="S38">
        <f>IF(R38="",0,1)</f>
        <v>0</v>
      </c>
      <c r="T38" t="str">
        <v>Menyenangkan orang, Mudah setuju</v>
      </c>
    </row>
    <row r="39">
      <c r="C39">
        <f>IF(B39="",0,2)</f>
        <v>0</v>
      </c>
      <c r="D39" t="str">
        <v>x</v>
      </c>
      <c r="E39">
        <f>IF(D39="",0,2)</f>
        <v>0</v>
      </c>
      <c r="F39" t="str">
        <v>Sering terburu-buru, Merasa tertekan</v>
      </c>
      <c r="J39">
        <f>IF(I39="",0,2)</f>
        <v>0</v>
      </c>
      <c r="K39" t="str">
        <v>x</v>
      </c>
      <c r="L39">
        <f>IF(K39="",0,2)</f>
        <v>0</v>
      </c>
      <c r="M39" t="str">
        <v>Bahagia, Tanpa beban</v>
      </c>
      <c r="Q39">
        <f>IF(P39="",0,2)</f>
        <v>0</v>
      </c>
      <c r="R39" t="str">
        <v>x</v>
      </c>
      <c r="S39">
        <f>IF(R39="",0,2)</f>
        <v>0</v>
      </c>
      <c r="T39" t="str">
        <v>Tertawa lepas, Hidup</v>
      </c>
    </row>
    <row r="40">
      <c r="C40">
        <f>IF(B40="",0,3)</f>
        <v>0</v>
      </c>
      <c r="E40">
        <f>IF(D40="",0,3)</f>
        <v>0</v>
      </c>
      <c r="F40" t="str">
        <v>Masalah sosial itu penting</v>
      </c>
      <c r="J40">
        <f>IF(I40="",0,3)</f>
        <v>0</v>
      </c>
      <c r="L40">
        <f>IF(K40="",0,3)</f>
        <v>0</v>
      </c>
      <c r="M40" t="str">
        <v>Menyenangkan, Baik hati</v>
      </c>
      <c r="Q40">
        <f>IF(P40="",0,3)</f>
        <v>0</v>
      </c>
      <c r="S40">
        <f>IF(R40="",0,3)</f>
        <v>0</v>
      </c>
      <c r="T40" t="str">
        <v>Berani, Tak gentar</v>
      </c>
    </row>
    <row r="41">
      <c r="C41">
        <f>IF(B41="",0,4)</f>
        <v>0</v>
      </c>
      <c r="E41">
        <f>IF(D41="",0,4)</f>
        <v>0</v>
      </c>
      <c r="F41" t="str">
        <v>Suka selesaikan apa yang saya mulai</v>
      </c>
      <c r="I41" t="str">
        <v>x</v>
      </c>
      <c r="J41">
        <f>IF(I41="",0,4)</f>
        <v>0</v>
      </c>
      <c r="L41">
        <f>IF(K41="",0,4)</f>
        <v>0</v>
      </c>
      <c r="M41" t="str">
        <v>Tak gentar, Berani</v>
      </c>
      <c r="Q41">
        <f>IF(P41="",0,4)</f>
        <v>0</v>
      </c>
      <c r="S41">
        <f>IF(R41="",0,4)</f>
        <v>0</v>
      </c>
      <c r="T41" t="str">
        <v>Tenang, Pendiam</v>
      </c>
    </row>
    <row r="42" ht="6" customHeight="1">
      <c r="B42">
        <f>(COUNTIF(B38:B41,"x"))</f>
        <v>0</v>
      </c>
      <c r="C42">
        <f>SUM(C38:C41)</f>
        <v>0</v>
      </c>
      <c r="D42">
        <f>(COUNTIF(D38:D41,"x"))</f>
        <v>0</v>
      </c>
      <c r="E42">
        <f>SUM(E38:E41)</f>
        <v>0</v>
      </c>
      <c r="I42">
        <f>(COUNTIF(I38:I41,"x"))</f>
        <v>0</v>
      </c>
      <c r="J42">
        <f>SUM(J38:J41)</f>
        <v>0</v>
      </c>
      <c r="K42">
        <f>(COUNTIF(K38:K41,"x"))</f>
        <v>0</v>
      </c>
      <c r="L42">
        <f>SUM(L38:L41)</f>
        <v>0</v>
      </c>
      <c r="P42">
        <f>(COUNTIF(P38:P41,"x"))</f>
        <v>0</v>
      </c>
      <c r="Q42">
        <f>SUM(Q38:Q41)</f>
        <v>0</v>
      </c>
      <c r="R42">
        <f>(COUNTIF(R38:R41,"x"))</f>
        <v>0</v>
      </c>
      <c r="S42">
        <f>SUM(S38:S41)</f>
        <v>0</v>
      </c>
      <c r="V42">
        <f>SUM(B42,D42,I42,K42,P42,R42)</f>
        <v>0</v>
      </c>
    </row>
    <row r="43">
      <c r="A43" t="str">
        <v>No.</v>
      </c>
      <c r="B43" t="str">
        <v>P</v>
      </c>
      <c r="D43" t="str">
        <v>K</v>
      </c>
      <c r="F43" t="str">
        <v>Gambaran Diri</v>
      </c>
      <c r="H43" t="str">
        <v>No.</v>
      </c>
      <c r="I43" t="str">
        <v>P</v>
      </c>
      <c r="K43" t="str">
        <v>K</v>
      </c>
      <c r="M43" t="str">
        <v>Gambaran Diri</v>
      </c>
      <c r="O43" t="str">
        <v>No.</v>
      </c>
      <c r="P43" t="str">
        <v>P</v>
      </c>
      <c r="R43" t="str">
        <v>K</v>
      </c>
      <c r="T43" t="str">
        <v>Gambaran Diri</v>
      </c>
    </row>
    <row r="44">
      <c r="A44">
        <f>A38+1</f>
        <v>7</v>
      </c>
      <c r="B44" t="str">
        <v>x</v>
      </c>
      <c r="C44">
        <f>IF(B44="",0,1)</f>
        <v>0</v>
      </c>
      <c r="E44">
        <f>IF(D44="",0,1)</f>
        <v>0</v>
      </c>
      <c r="F44" t="str">
        <v>Tolak perubahan mendadak</v>
      </c>
      <c r="H44">
        <f>H38+1</f>
        <v>15</v>
      </c>
      <c r="I44" t="str">
        <v>x</v>
      </c>
      <c r="J44">
        <f>IF(I44="",0,1)</f>
        <v>0</v>
      </c>
      <c r="L44">
        <f>IF(K44="",0,1)</f>
        <v>0</v>
      </c>
      <c r="M44" t="str">
        <v>Menggunakan waktu berkualitas dgn teman</v>
      </c>
      <c r="O44">
        <f>O38+1</f>
        <v>23</v>
      </c>
      <c r="P44" t="str">
        <v>x</v>
      </c>
      <c r="Q44">
        <f>IF(P44="",0,1)</f>
        <v>0</v>
      </c>
      <c r="S44">
        <f>IF(R44="",0,1)</f>
        <v>0</v>
      </c>
      <c r="T44" t="str">
        <v>Ingin otoritas lebih</v>
      </c>
    </row>
    <row r="45">
      <c r="C45">
        <f>IF(B45="",0,2)</f>
        <v>0</v>
      </c>
      <c r="D45" t="str">
        <v>x</v>
      </c>
      <c r="E45">
        <f>IF(D45="",0,2)</f>
        <v>0</v>
      </c>
      <c r="F45" t="str">
        <v>Cenderung janji berlebihan</v>
      </c>
      <c r="J45">
        <f>IF(I45="",0,2)</f>
        <v>0</v>
      </c>
      <c r="K45" t="str">
        <v>x</v>
      </c>
      <c r="L45">
        <f>IF(K45="",0,2)</f>
        <v>0</v>
      </c>
      <c r="M45" t="str">
        <v>Rencanakan masa depan, Bersiap</v>
      </c>
      <c r="Q45">
        <f>IF(P45="",0,2)</f>
        <v>0</v>
      </c>
      <c r="R45" t="str">
        <v>x</v>
      </c>
      <c r="S45">
        <f>IF(R45="",0,2)</f>
        <v>0</v>
      </c>
      <c r="T45" t="str">
        <v>Ingin kesempatan baru</v>
      </c>
    </row>
    <row r="46">
      <c r="C46">
        <f>IF(B46="",0,3)</f>
        <v>0</v>
      </c>
      <c r="E46">
        <f>IF(D46="",0,3)</f>
        <v>0</v>
      </c>
      <c r="F46" t="str">
        <v>Tarik diri di tengah tekanan</v>
      </c>
      <c r="J46">
        <f>IF(I46="",0,3)</f>
        <v>0</v>
      </c>
      <c r="L46">
        <f>IF(K46="",0,3)</f>
        <v>0</v>
      </c>
      <c r="M46" t="str">
        <v>Bepergian demi petualangan baru</v>
      </c>
      <c r="Q46">
        <f>IF(P46="",0,3)</f>
        <v>0</v>
      </c>
      <c r="S46">
        <f>IF(R46="",0,3)</f>
        <v>0</v>
      </c>
      <c r="T46" t="str">
        <v>Menghindari konflik</v>
      </c>
    </row>
    <row r="47">
      <c r="C47">
        <f>IF(B47="",0,4)</f>
        <v>0</v>
      </c>
      <c r="E47">
        <f>IF(D47="",0,4)</f>
        <v>0</v>
      </c>
      <c r="F47" t="str">
        <v>Tidak takut bertempur</v>
      </c>
      <c r="J47">
        <f>IF(I47="",0,4)</f>
        <v>0</v>
      </c>
      <c r="L47">
        <f>IF(K47="",0,4)</f>
        <v>0</v>
      </c>
      <c r="M47" t="str">
        <v>Menerima ganjaran atas tujuan yg dicapai</v>
      </c>
      <c r="Q47">
        <f>IF(P47="",0,4)</f>
        <v>0</v>
      </c>
      <c r="S47">
        <f>IF(R47="",0,4)</f>
        <v>0</v>
      </c>
      <c r="T47" t="str">
        <v>Ingin petunjuk yang jelas</v>
      </c>
    </row>
    <row r="48" ht="6" customHeight="1">
      <c r="B48">
        <f>(COUNTIF(B44:B47,"x"))</f>
        <v>0</v>
      </c>
      <c r="C48">
        <f>SUM(C44:C47)</f>
        <v>0</v>
      </c>
      <c r="D48">
        <f>(COUNTIF(D44:D47,"x"))</f>
        <v>0</v>
      </c>
      <c r="E48">
        <f>SUM(E44:E47)</f>
        <v>0</v>
      </c>
      <c r="I48">
        <f>(COUNTIF(I44:I47,"x"))</f>
        <v>0</v>
      </c>
      <c r="J48">
        <f>SUM(J44:J47)</f>
        <v>0</v>
      </c>
      <c r="K48">
        <f>(COUNTIF(K44:K47,"x"))</f>
        <v>0</v>
      </c>
      <c r="L48">
        <f>SUM(L44:L47)</f>
        <v>0</v>
      </c>
      <c r="P48">
        <f>(COUNTIF(P44:P47,"x"))</f>
        <v>0</v>
      </c>
      <c r="Q48">
        <f>SUM(Q44:Q47)</f>
        <v>0</v>
      </c>
      <c r="R48">
        <f>(COUNTIF(R44:R47,"x"))</f>
        <v>0</v>
      </c>
      <c r="S48">
        <f>SUM(S44:S47)</f>
        <v>0</v>
      </c>
      <c r="V48">
        <f>SUM(B48,D48,I48,K48,P48,R48)</f>
        <v>0</v>
      </c>
    </row>
    <row r="49">
      <c r="A49" t="str">
        <v>No.</v>
      </c>
      <c r="B49" t="str">
        <v>P</v>
      </c>
      <c r="D49" t="str">
        <v>K</v>
      </c>
      <c r="F49" t="str">
        <v>Gambaran Diri</v>
      </c>
      <c r="H49" t="str">
        <v>No.</v>
      </c>
      <c r="I49" t="str">
        <v>P</v>
      </c>
      <c r="K49" t="str">
        <v>K</v>
      </c>
      <c r="M49" t="str">
        <v>Gambaran Diri</v>
      </c>
      <c r="O49" t="str">
        <v>No.</v>
      </c>
      <c r="P49" t="str">
        <v>P</v>
      </c>
      <c r="R49" t="str">
        <v>K</v>
      </c>
      <c r="T49" t="str">
        <v>Gambaran Diri</v>
      </c>
    </row>
    <row r="50">
      <c r="A50">
        <f>A44+1</f>
        <v>8</v>
      </c>
      <c r="B50" t="str">
        <v>x</v>
      </c>
      <c r="C50">
        <f>IF(B50="",0,1)</f>
        <v>0</v>
      </c>
      <c r="E50">
        <f>IF(D50="",0,1)</f>
        <v>0</v>
      </c>
      <c r="F50" t="str">
        <v>Penyemangat yang baik</v>
      </c>
      <c r="H50">
        <f>H44+1</f>
        <v>16</v>
      </c>
      <c r="I50" t="str">
        <v>x</v>
      </c>
      <c r="J50">
        <f>IF(I50="",0,1)</f>
        <v>0</v>
      </c>
      <c r="L50">
        <f>IF(K50="",0,1)</f>
        <v>0</v>
      </c>
      <c r="M50" t="str">
        <v>Aturan perlu dipertanyakan</v>
      </c>
      <c r="O50">
        <f>O44+1</f>
        <v>24</v>
      </c>
      <c r="P50" t="str">
        <v>x</v>
      </c>
      <c r="Q50">
        <f>IF(P50="",0,1)</f>
        <v>0</v>
      </c>
      <c r="S50">
        <f>IF(R50="",0,1)</f>
        <v>0</v>
      </c>
      <c r="T50" t="str">
        <v>Dapat diandalkan, Dapata dipercaya</v>
      </c>
    </row>
    <row r="51">
      <c r="C51">
        <f>IF(B51="",0,2)</f>
        <v>0</v>
      </c>
      <c r="D51" t="str">
        <v>x</v>
      </c>
      <c r="E51">
        <f>IF(D51="",0,2)</f>
        <v>0</v>
      </c>
      <c r="F51" t="str">
        <v>Pendengar yang baik</v>
      </c>
      <c r="J51">
        <f>IF(I51="",0,2)</f>
        <v>0</v>
      </c>
      <c r="K51" t="str">
        <v>x</v>
      </c>
      <c r="L51">
        <f>IF(K51="",0,2)</f>
        <v>0</v>
      </c>
      <c r="M51" t="str">
        <v>Aturan membuat adil</v>
      </c>
      <c r="Q51">
        <f>IF(P51="",0,2)</f>
        <v>0</v>
      </c>
      <c r="R51" t="str">
        <v>x</v>
      </c>
      <c r="S51">
        <f>IF(R51="",0,2)</f>
        <v>0</v>
      </c>
      <c r="T51" t="str">
        <v>Kreatif, Unik</v>
      </c>
    </row>
    <row r="52">
      <c r="C52">
        <f>IF(B52="",0,3)</f>
        <v>0</v>
      </c>
      <c r="E52">
        <f>IF(D52="",0,3)</f>
        <v>0</v>
      </c>
      <c r="F52" t="str">
        <v>Penganalisa yang baik</v>
      </c>
      <c r="J52">
        <f>IF(I52="",0,3)</f>
        <v>0</v>
      </c>
      <c r="L52">
        <f>IF(K52="",0,3)</f>
        <v>0</v>
      </c>
      <c r="M52" t="str">
        <v>Aturan membuat bosan</v>
      </c>
      <c r="Q52">
        <f>IF(P52="",0,3)</f>
        <v>0</v>
      </c>
      <c r="S52">
        <f>IF(R52="",0,3)</f>
        <v>0</v>
      </c>
      <c r="T52" t="str">
        <v>Garis dasar, Orientasi hasil</v>
      </c>
    </row>
    <row r="53">
      <c r="C53">
        <f>IF(B53="",0,4)</f>
        <v>0</v>
      </c>
      <c r="E53">
        <f>IF(D53="",0,4)</f>
        <v>0</v>
      </c>
      <c r="F53" t="str">
        <v>Delegator yang baik</v>
      </c>
      <c r="J53">
        <f>IF(I53="",0,4)</f>
        <v>0</v>
      </c>
      <c r="L53">
        <f>IF(K53="",0,4)</f>
        <v>0</v>
      </c>
      <c r="M53" t="str">
        <v>Aturan membuat aman</v>
      </c>
      <c r="Q53">
        <f>IF(P53="",0,4)</f>
        <v>0</v>
      </c>
      <c r="S53">
        <f>IF(R53="",0,4)</f>
        <v>0</v>
      </c>
      <c r="T53" t="str">
        <v>Jalankan standar yang tinggi, Akurat</v>
      </c>
    </row>
    <row r="54" ht="6" customHeight="1">
      <c r="B54">
        <f>(COUNTIF(B50:B53,"x"))</f>
        <v>0</v>
      </c>
      <c r="C54">
        <f>SUM(C50:C53)</f>
        <v>0</v>
      </c>
      <c r="D54">
        <f>(COUNTIF(D50:D53,"x"))</f>
        <v>0</v>
      </c>
      <c r="E54">
        <f>SUM(E50:E53)</f>
        <v>0</v>
      </c>
      <c r="I54">
        <f>(COUNTIF(I50:I53,"x"))</f>
        <v>0</v>
      </c>
      <c r="J54">
        <f>SUM(J50:J53)</f>
        <v>0</v>
      </c>
      <c r="K54">
        <f>(COUNTIF(K50:K53,"x"))</f>
        <v>0</v>
      </c>
      <c r="L54">
        <f>SUM(L50:L53)</f>
        <v>0</v>
      </c>
      <c r="P54">
        <f>(COUNTIF(P50:P53,"x"))</f>
        <v>0</v>
      </c>
      <c r="Q54">
        <f>SUM(Q50:Q53)</f>
        <v>0</v>
      </c>
      <c r="R54">
        <f>(COUNTIF(R50:R53,"x"))</f>
        <v>0</v>
      </c>
      <c r="S54">
        <f>SUM(S50:S53)</f>
        <v>0</v>
      </c>
      <c r="V54">
        <f>SUM(B54,D54,I54,K54,P54,R54)</f>
        <v>0</v>
      </c>
    </row>
    <row r="55">
      <c r="A55" t="str">
        <f>IF(SUM(V12,V18,V24,V30,V36,V42,V48,V54)=0,"",IF(SUM(V12,V18,V24,V30,V36,V42,V48,V54)=48,"","PERIKSA LAGI! ADA KESALAHAN PENGISIAN!"))</f>
        <v/>
      </c>
    </row>
    <row r="56">
      <c r="A56" t="str">
        <f>IF(SUM(V12,V18,V24,V30,V36,V42,V48,V54)=48,"OK!!!!!","")</f>
        <v/>
      </c>
    </row>
  </sheetData>
  <sheetProtection sheet="1"/>
  <mergeCells count="32">
    <mergeCell ref="A50:A53"/>
    <mergeCell ref="A44:A47"/>
    <mergeCell ref="H44:H47"/>
    <mergeCell ref="O44:O47"/>
    <mergeCell ref="A55:T55"/>
    <mergeCell ref="A56:T56"/>
    <mergeCell ref="H8:H11"/>
    <mergeCell ref="O8:O11"/>
    <mergeCell ref="H14:H17"/>
    <mergeCell ref="O14:O17"/>
    <mergeCell ref="H50:H53"/>
    <mergeCell ref="O50:O53"/>
    <mergeCell ref="A2:D2"/>
    <mergeCell ref="H20:H23"/>
    <mergeCell ref="H38:H41"/>
    <mergeCell ref="A3:D3"/>
    <mergeCell ref="O20:O23"/>
    <mergeCell ref="A38:A41"/>
    <mergeCell ref="A32:A35"/>
    <mergeCell ref="H32:H35"/>
    <mergeCell ref="O32:O35"/>
    <mergeCell ref="O38:O41"/>
    <mergeCell ref="A1:T1"/>
    <mergeCell ref="A26:A29"/>
    <mergeCell ref="A20:A23"/>
    <mergeCell ref="A14:A17"/>
    <mergeCell ref="A8:A11"/>
    <mergeCell ref="A5:D5"/>
    <mergeCell ref="H26:H29"/>
    <mergeCell ref="O26:O29"/>
    <mergeCell ref="A4:D4"/>
    <mergeCell ref="H2:T5"/>
  </mergeCells>
  <hyperlinks>
    <hyperlink ref="A56" location="Input!A1" display=""/>
  </hyperlinks>
  <pageMargins left="0.75" right="0.75" top="1" bottom="1" header="0.5" footer="0.5"/>
  <ignoredErrors>
    <ignoredError numberStoredAsText="1" sqref="A1:V60"/>
  </ignoredErrors>
</worksheet>
</file>

<file path=xl/worksheets/sheet2.xml><?xml version="1.0" encoding="utf-8"?>
<worksheet xmlns="http://schemas.openxmlformats.org/spreadsheetml/2006/main" xmlns:r="http://schemas.openxmlformats.org/officeDocument/2006/relationships">
  <dimension ref="B2:P23"/>
  <sheetViews>
    <sheetView workbookViewId="0" rightToLeft="0"/>
  </sheetViews>
  <sheetData>
    <row r="2">
      <c r="C2" t="str">
        <v>Nama       :</v>
      </c>
      <c r="D2">
        <f>'DISC Test'!F2</f>
        <v>0</v>
      </c>
      <c r="I2" t="str">
        <v>Jenis kelamin           :</v>
      </c>
      <c r="K2">
        <f>'DISC Test'!F4</f>
        <v>0</v>
      </c>
    </row>
    <row r="3">
      <c r="C3" t="str">
        <v>Usia         :</v>
      </c>
      <c r="D3">
        <f>'DISC Test'!F3</f>
        <v>0</v>
      </c>
      <c r="E3" t="str">
        <v>tahun</v>
      </c>
      <c r="I3" t="str">
        <v>Tanggal Test           :</v>
      </c>
      <c r="K3">
        <f>'DISC Test'!F5</f>
        <v>0</v>
      </c>
    </row>
    <row r="5">
      <c r="C5" t="str">
        <v>P</v>
      </c>
      <c r="D5" t="str">
        <v>K</v>
      </c>
      <c r="E5" t="str">
        <v>P</v>
      </c>
      <c r="F5" t="str">
        <v>K</v>
      </c>
      <c r="H5" t="str">
        <v>P</v>
      </c>
      <c r="I5" t="str">
        <v>K</v>
      </c>
      <c r="J5" t="str">
        <v>P</v>
      </c>
      <c r="K5" t="str">
        <v>K</v>
      </c>
      <c r="M5" t="str">
        <v>P</v>
      </c>
      <c r="N5" t="str">
        <v>K</v>
      </c>
      <c r="O5" t="str">
        <v>P</v>
      </c>
      <c r="P5" t="str">
        <v>K</v>
      </c>
    </row>
    <row r="6">
      <c r="B6">
        <v>1</v>
      </c>
      <c r="C6">
        <f>'DISC Test'!C12</f>
        <v>0</v>
      </c>
      <c r="D6">
        <f>'DISC Test'!E12</f>
        <v>0</v>
      </c>
      <c r="E6" t="str">
        <f>IF(C6=1,"S",(IF(C6=2,"I",(IF(C6=3,"*",(IF(C6=4,"C","*")))))))</f>
        <v>*</v>
      </c>
      <c r="F6" t="str">
        <f>IF(D6=1,"S",(IF(D6=2,"I",(IF(D6=3,"D",(IF(D6=4,"C","*")))))))</f>
        <v>*</v>
      </c>
      <c r="G6">
        <v>9</v>
      </c>
      <c r="H6">
        <f>'DISC Test'!J12</f>
        <v>0</v>
      </c>
      <c r="I6">
        <f>'DISC Test'!L12</f>
        <v>0</v>
      </c>
      <c r="J6" t="str">
        <f>IF(H6=1,"D",(IF(H6=2,"C",(IF(H6=3,"*",(IF(H6=4,"*","*")))))))</f>
        <v>*</v>
      </c>
      <c r="K6" t="str">
        <f>IF(I6=1,"D",(IF(I6=2,"C",(IF(I6=3,"I",(IF(I6=4,"S","*")))))))</f>
        <v>*</v>
      </c>
      <c r="L6">
        <v>17</v>
      </c>
      <c r="M6">
        <f>'DISC Test'!Q12</f>
        <v>0</v>
      </c>
      <c r="N6">
        <f>'DISC Test'!S12</f>
        <v>0</v>
      </c>
      <c r="O6" t="str">
        <f>IF(M6=1,"*",(IF(M6=2,"D",(IF(M6=3,"S",(IF(M6=4,"I","*")))))))</f>
        <v>*</v>
      </c>
      <c r="P6" t="str">
        <f>IF(N6=1,"C",(IF(N6=2,"D",(IF(N6=3,"S",(IF(N6=4,"*","*")))))))</f>
        <v>*</v>
      </c>
    </row>
    <row r="7">
      <c r="B7">
        <v>2</v>
      </c>
      <c r="C7">
        <f>'DISC Test'!C18</f>
        <v>0</v>
      </c>
      <c r="D7">
        <f>'DISC Test'!E18</f>
        <v>0</v>
      </c>
      <c r="E7" t="str">
        <f>IF(C7=1,"C",(IF(C7=2,"D",(IF(C7=3,"*",(IF(C7=4,"S","*")))))))</f>
        <v>*</v>
      </c>
      <c r="F7" t="str">
        <f>IF(D7=1,"*",(IF(D7=2,"D",(IF(D7=3,"I",(IF(D7=4,"S","*")))))))</f>
        <v>*</v>
      </c>
      <c r="G7">
        <v>10</v>
      </c>
      <c r="H7">
        <f>'DISC Test'!J18</f>
        <v>0</v>
      </c>
      <c r="I7">
        <f>'DISC Test'!L18</f>
        <v>0</v>
      </c>
      <c r="J7" t="str">
        <f>IF(H7=1,"*",(IF(H7=2,"D",(IF(H7=3,"S",(IF(H7=4,"I","*")))))))</f>
        <v>*</v>
      </c>
      <c r="K7" t="str">
        <f>IF(I7=1,"C",(IF(I7=2,"D",(IF(I7=3,"S",(IF(I7=4,"*","*")))))))</f>
        <v>*</v>
      </c>
      <c r="L7">
        <v>18</v>
      </c>
      <c r="M7">
        <f>'DISC Test'!Q18</f>
        <v>0</v>
      </c>
      <c r="N7">
        <f>'DISC Test'!S18</f>
        <v>0</v>
      </c>
      <c r="O7" t="str">
        <f>IF(M7=1,"D",(IF(M7=2,"*",(IF(M7=3,"*",(IF(M7=4,"C","*")))))))</f>
        <v>*</v>
      </c>
      <c r="P7" t="str">
        <f>IF(N7=1,"D",(IF(N7=2,"I",(IF(N7=3,"S",(IF(N7=4,"*","*")))))))</f>
        <v>*</v>
      </c>
    </row>
    <row r="8">
      <c r="B8">
        <v>3</v>
      </c>
      <c r="C8">
        <f>'DISC Test'!C24</f>
        <v>0</v>
      </c>
      <c r="D8">
        <f>'DISC Test'!E24</f>
        <v>0</v>
      </c>
      <c r="E8" t="str">
        <f>IF(C8=1,"I",(IF(C8=2,"*",(IF(C8=3,"*",(IF(C8=4,"D","*")))))))</f>
        <v>*</v>
      </c>
      <c r="F8" t="str">
        <f>IF(D8=1,"I",(IF(D8=2,"C",(IF(D8=3,"S",(IF(D8=4,"*","*")))))))</f>
        <v>*</v>
      </c>
      <c r="G8">
        <v>11</v>
      </c>
      <c r="H8">
        <f>'DISC Test'!J24</f>
        <v>0</v>
      </c>
      <c r="I8">
        <f>'DISC Test'!L24</f>
        <v>0</v>
      </c>
      <c r="J8" t="str">
        <f>IF(H8=1,"S",(IF(H8=2,"*",(IF(H8=3,"D",(IF(H8=4,"C","*")))))))</f>
        <v>*</v>
      </c>
      <c r="K8" t="str">
        <f>IF(I8=1,"*",(IF(I8=2,"I",(IF(I8=3,"D",(IF(I8=4,"C","*")))))))</f>
        <v>*</v>
      </c>
      <c r="L8">
        <v>19</v>
      </c>
      <c r="M8">
        <f>'DISC Test'!Q24</f>
        <v>0</v>
      </c>
      <c r="N8">
        <f>'DISC Test'!S24</f>
        <v>0</v>
      </c>
      <c r="O8" t="str">
        <f>IF(M8=1,"D",(IF(M8=2,"S",(IF(M8=3,"I",(IF(M8=4,"*","*")))))))</f>
        <v>*</v>
      </c>
      <c r="P8" t="str">
        <f>IF(N8=1,"D",(IF(N8=2,"*",(IF(N8=3,"I",(IF(N8=4,"C","*")))))))</f>
        <v>*</v>
      </c>
    </row>
    <row r="9">
      <c r="B9">
        <v>4</v>
      </c>
      <c r="C9">
        <f>'DISC Test'!C30</f>
        <v>0</v>
      </c>
      <c r="D9">
        <f>'DISC Test'!E30</f>
        <v>0</v>
      </c>
      <c r="E9" t="str">
        <f>IF(C9=1,"C",(IF(C9=2,"S",(IF(C9=3,"*",(IF(C9=4,"D","*")))))))</f>
        <v>*</v>
      </c>
      <c r="F9" t="str">
        <f>IF(D9=1,"C",(IF(D9=2,"S",(IF(D9=3,"I",(IF(D9=4,"D","*")))))))</f>
        <v>*</v>
      </c>
      <c r="G9">
        <v>12</v>
      </c>
      <c r="H9">
        <f>'DISC Test'!J30</f>
        <v>0</v>
      </c>
      <c r="I9">
        <f>'DISC Test'!L30</f>
        <v>0</v>
      </c>
      <c r="J9" t="str">
        <f>IF(H9=1,"*",(IF(H9=2,"C",(IF(H9=3,"I",(IF(H9=4,"D","*")))))))</f>
        <v>*</v>
      </c>
      <c r="K9" t="str">
        <f>IF(I9=1,"S",(IF(I9=2,"*",(IF(I9=3,"I",(IF(I9=4,"D","*")))))))</f>
        <v>*</v>
      </c>
      <c r="L9">
        <v>20</v>
      </c>
      <c r="M9">
        <f>'DISC Test'!Q30</f>
        <v>0</v>
      </c>
      <c r="N9">
        <f>'DISC Test'!S30</f>
        <v>0</v>
      </c>
      <c r="O9" t="str">
        <f>IF(M9=1,"D",(IF(M9=2,"S",(IF(M9=3,"I",(IF(M9=4,"C","*")))))))</f>
        <v>*</v>
      </c>
      <c r="P9" t="str">
        <f>IF(N9=1,"*",(IF(N9=2,"S",(IF(N9=3,"I",(IF(N9=4,"*","*")))))))</f>
        <v>*</v>
      </c>
    </row>
    <row r="10">
      <c r="B10">
        <v>5</v>
      </c>
      <c r="C10">
        <f>'DISC Test'!C36</f>
        <v>0</v>
      </c>
      <c r="D10">
        <f>'DISC Test'!E36</f>
        <v>0</v>
      </c>
      <c r="E10" t="str">
        <f>IF(C10=1,"I",(IF(C10=2,"D",(IF(C10=3,"S",(IF(C10=4,"*","*")))))))</f>
        <v>*</v>
      </c>
      <c r="F10" t="str">
        <f>IF(D10=1,"*",(IF(D10=2,"D",(IF(D10=3,"S",(IF(D10=4,"C","*")))))))</f>
        <v>*</v>
      </c>
      <c r="G10">
        <v>13</v>
      </c>
      <c r="H10">
        <f>'DISC Test'!J36</f>
        <v>0</v>
      </c>
      <c r="I10">
        <f>'DISC Test'!L36</f>
        <v>0</v>
      </c>
      <c r="J10" t="str">
        <f>IF(H10=1,"D",(IF(H10=2,"S",(IF(H10=3,"I",(IF(H10=4,"*","*")))))))</f>
        <v>*</v>
      </c>
      <c r="K10" t="str">
        <f>IF(I10=1,"D",(IF(I10=2,"*",(IF(I10=3,"*",(IF(I10=4,"C","*")))))))</f>
        <v>*</v>
      </c>
      <c r="L10">
        <v>21</v>
      </c>
      <c r="M10">
        <f>'DISC Test'!Q36</f>
        <v>0</v>
      </c>
      <c r="N10">
        <f>'DISC Test'!S36</f>
        <v>0</v>
      </c>
      <c r="O10" t="str">
        <f>IF(M10=1,"S",(IF(M10=2,"D",(IF(M10=3,"I",(IF(M10=4,"*","*")))))))</f>
        <v>*</v>
      </c>
      <c r="P10" t="str">
        <f>IF(N10=1,"S",(IF(N10=2,"D",(IF(N10=3,"I",(IF(N10=4,"C","*")))))))</f>
        <v>*</v>
      </c>
    </row>
    <row r="11">
      <c r="B11">
        <v>6</v>
      </c>
      <c r="C11">
        <f>'DISC Test'!C42</f>
        <v>0</v>
      </c>
      <c r="D11">
        <f>'DISC Test'!E42</f>
        <v>0</v>
      </c>
      <c r="E11" t="str">
        <f>IF(C11=1,"C",(IF(C11=2,"D",(IF(C11=3,"I",(IF(C11=4,"S","*")))))))</f>
        <v>*</v>
      </c>
      <c r="F11" t="str">
        <f>IF(D11=1,"*",(IF(D11=2,"D",(IF(D11=3,"I",(IF(D11=4,"S","*")))))))</f>
        <v>*</v>
      </c>
      <c r="G11">
        <v>14</v>
      </c>
      <c r="H11">
        <f>'DISC Test'!J42</f>
        <v>0</v>
      </c>
      <c r="I11">
        <f>'DISC Test'!L42</f>
        <v>0</v>
      </c>
      <c r="J11" t="str">
        <f>IF(H11=1,"C",(IF(H11=2,"I",(IF(H11=3,"S",(IF(H11=4,"D","*")))))))</f>
        <v>*</v>
      </c>
      <c r="K11" t="str">
        <f>IF(I11=1,"C",(IF(I11=2,"I",(IF(I11=3,"*",(IF(I11=4,"D","*")))))))</f>
        <v>*</v>
      </c>
      <c r="L11">
        <v>22</v>
      </c>
      <c r="M11">
        <f>'DISC Test'!Q42</f>
        <v>0</v>
      </c>
      <c r="N11">
        <f>'DISC Test'!S42</f>
        <v>0</v>
      </c>
      <c r="O11" t="str">
        <f>IF(M11=1,"S",(IF(M11=2,"*",(IF(M11=3,"D",(IF(M11=4,"C","*")))))))</f>
        <v>*</v>
      </c>
      <c r="P11" t="str">
        <f>IF(N11=1,"S",(IF(N11=2,"I",(IF(N11=3,"D",(IF(N11=4,"C","*")))))))</f>
        <v>*</v>
      </c>
    </row>
    <row r="12">
      <c r="B12">
        <v>7</v>
      </c>
      <c r="C12">
        <f>'DISC Test'!C48</f>
        <v>0</v>
      </c>
      <c r="D12">
        <f>'DISC Test'!E48</f>
        <v>0</v>
      </c>
      <c r="E12" t="str">
        <f>IF(C12=1,"S",(IF(C12=2,"I",(IF(C12=3,"*",(IF(C12=4,"*","*")))))))</f>
        <v>*</v>
      </c>
      <c r="F12" t="str">
        <f>IF(D12=1,"*",(IF(D12=2,"I",(IF(D12=3,"C",(IF(D12=4,"D","*")))))))</f>
        <v>*</v>
      </c>
      <c r="G12">
        <v>15</v>
      </c>
      <c r="H12">
        <f>'DISC Test'!J48</f>
        <v>0</v>
      </c>
      <c r="I12">
        <f>'DISC Test'!L48</f>
        <v>0</v>
      </c>
      <c r="J12" t="str">
        <f>IF(H12=1,"S",(IF(H12=2,"C",(IF(H12=3,"I",(IF(H12=4,"D","*")))))))</f>
        <v>*</v>
      </c>
      <c r="K12" t="str">
        <f>IF(I12=1,"S",(IF(I12=2,"*",(IF(I12=3,"I",(IF(I12=4,"D","*")))))))</f>
        <v>*</v>
      </c>
      <c r="L12">
        <v>23</v>
      </c>
      <c r="M12">
        <f>'DISC Test'!Q48</f>
        <v>0</v>
      </c>
      <c r="N12">
        <f>'DISC Test'!S48</f>
        <v>0</v>
      </c>
      <c r="O12" t="str">
        <f>IF(M12=1,"*",(IF(M12=2,"I",(IF(M12=3,"S",(IF(M12=4,"*","*")))))))</f>
        <v>*</v>
      </c>
      <c r="P12" t="str">
        <f>IF(N12=1,"D",(IF(N12=2,"*",(IF(N12=3,"S",(IF(N12=4,"C","*")))))))</f>
        <v>*</v>
      </c>
    </row>
    <row r="13">
      <c r="B13">
        <v>8</v>
      </c>
      <c r="C13">
        <f>'DISC Test'!C54</f>
        <v>0</v>
      </c>
      <c r="D13">
        <f>'DISC Test'!E54</f>
        <v>0</v>
      </c>
      <c r="E13" t="str">
        <f>IF(C13=1,"I",(IF(C13=2,"S",(IF(C13=3,"C",(IF(C13=4,"D","*")))))))</f>
        <v>*</v>
      </c>
      <c r="F13" t="str">
        <f>IF(D13=1,"I",(IF(D13=2,"S",(IF(D13=3,"C",(IF(D13=4,"D","*")))))))</f>
        <v>*</v>
      </c>
      <c r="G13">
        <v>16</v>
      </c>
      <c r="H13">
        <f>'DISC Test'!J54</f>
        <v>0</v>
      </c>
      <c r="I13">
        <f>'DISC Test'!L54</f>
        <v>0</v>
      </c>
      <c r="J13" t="str">
        <f>IF(H13=1,"*",(IF(H13=2,"C",(IF(H13=3,"I",(IF(H13=4,"S","*")))))))</f>
        <v>*</v>
      </c>
      <c r="K13" t="str">
        <f>IF(I13=1,"D",(IF(I13=2,"*",(IF(I13=3,"I",(IF(I13=4,"S","*")))))))</f>
        <v>*</v>
      </c>
      <c r="L13">
        <v>24</v>
      </c>
      <c r="M13">
        <f>'DISC Test'!Q54</f>
        <v>0</v>
      </c>
      <c r="N13">
        <f>'DISC Test'!S54</f>
        <v>0</v>
      </c>
      <c r="O13" t="str">
        <f>IF(M13=1,"*",(IF(M13=2,"I",(IF(M13=3,"D",(IF(M13=4,"C","*")))))))</f>
        <v>*</v>
      </c>
      <c r="P13" t="str">
        <f>IF(N13=1,"S",(IF(N13=2,"I",(IF(N13=3,"*",(IF(N13=4,"*","*")))))))</f>
        <v>*</v>
      </c>
    </row>
    <row r="15">
      <c r="C15" t="str">
        <v>HASIL</v>
      </c>
      <c r="D15" t="str">
        <v>D</v>
      </c>
      <c r="E15">
        <f>COUNTIF($E$6:$E$13,"D")</f>
        <v>0</v>
      </c>
      <c r="F15">
        <f>COUNTIF($F$6:$F$13,"D")</f>
        <v>0</v>
      </c>
      <c r="I15" t="str">
        <v>D</v>
      </c>
      <c r="J15">
        <f>COUNTIF($J$6:$J$13,"D")</f>
        <v>0</v>
      </c>
      <c r="K15">
        <f>COUNTIF($K$6:$K$13,"D")</f>
        <v>0</v>
      </c>
      <c r="N15" t="str">
        <v>D</v>
      </c>
      <c r="O15">
        <f>COUNTIF($O$6:$O$13,"D")</f>
        <v>0</v>
      </c>
      <c r="P15">
        <f>COUNTIF($P$6:$P$13,"D")</f>
        <v>0</v>
      </c>
    </row>
    <row r="16">
      <c r="D16" t="str">
        <v>I</v>
      </c>
      <c r="E16">
        <f>COUNTIF($E$6:$E$13,"I")</f>
        <v>0</v>
      </c>
      <c r="F16">
        <f>COUNTIF($F$6:$F$13,"I")</f>
        <v>0</v>
      </c>
      <c r="I16" t="str">
        <v>I</v>
      </c>
      <c r="J16">
        <f>COUNTIF($J$6:$J$13,"I")</f>
        <v>0</v>
      </c>
      <c r="K16">
        <f>COUNTIF($K$6:$K$13,"I")</f>
        <v>0</v>
      </c>
      <c r="N16" t="str">
        <v>I</v>
      </c>
      <c r="O16">
        <f>COUNTIF($O$6:$O$13,"I")</f>
        <v>0</v>
      </c>
      <c r="P16">
        <f>COUNTIF($P$6:$P$13,"I")</f>
        <v>0</v>
      </c>
    </row>
    <row r="17">
      <c r="D17" t="str">
        <v>S</v>
      </c>
      <c r="E17">
        <f>COUNTIF($E$6:$E$13,"S")</f>
        <v>0</v>
      </c>
      <c r="F17">
        <f>COUNTIF($F$6:$F$13,"S")</f>
        <v>0</v>
      </c>
      <c r="I17" t="str">
        <v>S</v>
      </c>
      <c r="J17">
        <f>COUNTIF($J$6:$J$13,"S")</f>
        <v>0</v>
      </c>
      <c r="K17">
        <f>COUNTIF($K$6:$K$13,"S")</f>
        <v>0</v>
      </c>
      <c r="N17" t="str">
        <v>S</v>
      </c>
      <c r="O17">
        <f>COUNTIF($O$6:$O$13,"S")</f>
        <v>0</v>
      </c>
      <c r="P17">
        <f>COUNTIF($P$6:$P$13,"S")</f>
        <v>0</v>
      </c>
    </row>
    <row r="18">
      <c r="D18" t="str">
        <v>C</v>
      </c>
      <c r="E18">
        <f>COUNTIF($E$6:$E$13,"C")</f>
        <v>0</v>
      </c>
      <c r="F18">
        <f>COUNTIF($F$6:$F$13,"C")</f>
        <v>0</v>
      </c>
      <c r="I18" t="str">
        <v>C</v>
      </c>
      <c r="J18">
        <f>COUNTIF($J$6:$J$13,"C")</f>
        <v>0</v>
      </c>
      <c r="K18">
        <f>COUNTIF($K$6:$K$13,"C")</f>
        <v>0</v>
      </c>
      <c r="N18" t="str">
        <v>C</v>
      </c>
      <c r="O18">
        <f>COUNTIF($O$6:$O$13,"C")</f>
        <v>0</v>
      </c>
      <c r="P18">
        <f>COUNTIF($P$6:$P$13,"C")</f>
        <v>0</v>
      </c>
    </row>
    <row r="19">
      <c r="D19" t="str">
        <v>*</v>
      </c>
      <c r="E19">
        <f>8-(SUM(E15:E18))</f>
        <v>8</v>
      </c>
      <c r="F19">
        <f>8-(SUM(F15:F18))</f>
        <v>8</v>
      </c>
      <c r="I19" t="str">
        <v>*</v>
      </c>
      <c r="J19">
        <f>8-(SUM(J15:J18))</f>
        <v>8</v>
      </c>
      <c r="K19">
        <f>8-(SUM(K15:K18))</f>
        <v>8</v>
      </c>
      <c r="N19" t="str">
        <v>*</v>
      </c>
      <c r="O19">
        <f>8-(SUM(O15:O18))</f>
        <v>8</v>
      </c>
      <c r="P19">
        <f>8-(SUM(P15:P18))</f>
        <v>8</v>
      </c>
    </row>
  </sheetData>
  <sheetProtection sheet="1"/>
  <mergeCells count="2">
    <mergeCell ref="I2:J2"/>
    <mergeCell ref="I3:J3"/>
  </mergeCells>
  <hyperlinks>
    <hyperlink ref="C15" location="Result!A1" tooltip="HASIL" display="HASIL"/>
  </hyperlinks>
  <pageMargins left="0.7" right="0.7" top="0.75" bottom="0.75" header="0.3" footer="0.3"/>
  <ignoredErrors>
    <ignoredError numberStoredAsText="1" sqref="B2:P23"/>
  </ignoredErrors>
</worksheet>
</file>

<file path=xl/worksheets/sheet3.xml><?xml version="1.0" encoding="utf-8"?>
<worksheet xmlns="http://schemas.openxmlformats.org/spreadsheetml/2006/main" xmlns:r="http://schemas.openxmlformats.org/officeDocument/2006/relationships">
  <dimension ref="A1:DA119"/>
  <sheetViews>
    <sheetView workbookViewId="0" rightToLeft="0"/>
  </sheetViews>
  <sheetData>
    <row r="1">
      <c r="A1" t="str">
        <v>D I S C</v>
      </c>
    </row>
    <row r="2">
      <c r="A2" t="str">
        <v>Personality System Graph Page</v>
      </c>
    </row>
    <row r="4" ht="21" customHeight="1">
      <c r="G4" t="str">
        <v>Name</v>
      </c>
      <c r="H4" t="str">
        <v>:</v>
      </c>
      <c r="I4">
        <f>Input!D2</f>
        <v>0</v>
      </c>
      <c r="BH4">
        <v>1</v>
      </c>
      <c r="BI4">
        <v>2</v>
      </c>
      <c r="BJ4">
        <v>3</v>
      </c>
      <c r="BK4">
        <v>4</v>
      </c>
      <c r="BL4">
        <v>5</v>
      </c>
      <c r="BM4">
        <v>6</v>
      </c>
      <c r="BN4">
        <v>7</v>
      </c>
      <c r="BO4">
        <v>8</v>
      </c>
      <c r="BP4">
        <v>9</v>
      </c>
      <c r="BQ4">
        <v>10</v>
      </c>
      <c r="BR4">
        <v>11</v>
      </c>
      <c r="BS4">
        <v>12</v>
      </c>
      <c r="BT4">
        <v>13</v>
      </c>
      <c r="BU4">
        <v>14</v>
      </c>
      <c r="BV4">
        <v>15</v>
      </c>
      <c r="BW4">
        <v>16</v>
      </c>
      <c r="BX4">
        <v>17</v>
      </c>
      <c r="BY4">
        <v>18</v>
      </c>
      <c r="BZ4">
        <v>19</v>
      </c>
      <c r="CA4">
        <v>20</v>
      </c>
      <c r="CB4">
        <v>21</v>
      </c>
      <c r="CC4">
        <v>22</v>
      </c>
      <c r="CD4">
        <v>23</v>
      </c>
      <c r="CE4">
        <v>24</v>
      </c>
      <c r="CF4">
        <v>25</v>
      </c>
      <c r="CG4">
        <v>26</v>
      </c>
      <c r="CH4">
        <v>27</v>
      </c>
      <c r="CI4">
        <v>28</v>
      </c>
      <c r="CJ4">
        <v>29</v>
      </c>
      <c r="CK4">
        <v>30</v>
      </c>
      <c r="CL4">
        <v>31</v>
      </c>
      <c r="CM4">
        <v>32</v>
      </c>
      <c r="CN4">
        <v>33</v>
      </c>
      <c r="CO4">
        <v>34</v>
      </c>
      <c r="CP4">
        <v>35</v>
      </c>
      <c r="CQ4">
        <v>36</v>
      </c>
      <c r="CR4">
        <v>37</v>
      </c>
      <c r="CS4">
        <v>38</v>
      </c>
      <c r="CT4">
        <v>39</v>
      </c>
      <c r="CU4">
        <v>40</v>
      </c>
    </row>
    <row r="5" ht="21" customHeight="1">
      <c r="G5" t="str">
        <v>Age</v>
      </c>
      <c r="H5" t="str">
        <v>:</v>
      </c>
      <c r="I5">
        <f>Input!D3</f>
        <v>0</v>
      </c>
      <c r="BH5" t="str">
        <v>C</v>
      </c>
      <c r="BI5" t="str">
        <v>D</v>
      </c>
      <c r="BJ5" t="str">
        <v>C-D</v>
      </c>
      <c r="BK5" t="str">
        <v>I-D</v>
      </c>
      <c r="BL5" t="str">
        <v>I-D-C</v>
      </c>
      <c r="BM5" t="str">
        <v>I-D-S</v>
      </c>
      <c r="BN5" t="str">
        <v>I-S-D</v>
      </c>
      <c r="BO5" t="str">
        <v xml:space="preserve">S-D-C </v>
      </c>
      <c r="BP5" t="str">
        <v>D-I</v>
      </c>
      <c r="BQ5" t="str">
        <v>D-I-S</v>
      </c>
      <c r="BR5" t="str">
        <v xml:space="preserve">D-S </v>
      </c>
      <c r="BS5" t="str">
        <v>C-I-S</v>
      </c>
      <c r="BT5" t="str">
        <v>C-S-I</v>
      </c>
      <c r="BU5" t="str">
        <v>I-S-C / I-C-S</v>
      </c>
      <c r="BV5" t="str">
        <v>S</v>
      </c>
      <c r="BW5" t="str">
        <v>C-S</v>
      </c>
      <c r="BX5" t="str">
        <v>S-C</v>
      </c>
      <c r="BY5" t="str">
        <v>D-C</v>
      </c>
      <c r="BZ5" t="str">
        <v>D-I-C</v>
      </c>
      <c r="CA5" t="str">
        <v>D-S-I</v>
      </c>
      <c r="CB5" t="str">
        <v>D-S-C</v>
      </c>
      <c r="CC5" t="str">
        <v>D-C-I</v>
      </c>
      <c r="CD5" t="str">
        <v>D-C-S</v>
      </c>
      <c r="CE5" t="str">
        <v>I</v>
      </c>
      <c r="CF5" t="str">
        <v>I-S</v>
      </c>
      <c r="CG5" t="str">
        <v>I-C</v>
      </c>
      <c r="CH5" t="str">
        <v>I-C-D</v>
      </c>
      <c r="CI5" t="str">
        <v>I-C-S</v>
      </c>
      <c r="CJ5" t="str">
        <v>S-D</v>
      </c>
      <c r="CK5" t="str">
        <v>S-I</v>
      </c>
      <c r="CL5" t="str">
        <v>S-D-I</v>
      </c>
      <c r="CM5" t="str">
        <v>S-I-D</v>
      </c>
      <c r="CN5" t="str">
        <v>S-I-C</v>
      </c>
      <c r="CO5" t="str">
        <v>S-C-D</v>
      </c>
      <c r="CP5" t="str">
        <v>S-C-I</v>
      </c>
      <c r="CQ5" t="str">
        <v>C-I</v>
      </c>
      <c r="CR5" t="str">
        <v>C-D-I</v>
      </c>
      <c r="CS5" t="str">
        <v>C-D-S</v>
      </c>
      <c r="CT5" t="str">
        <v>C-I-D</v>
      </c>
      <c r="CU5" t="str">
        <v>C-S-D</v>
      </c>
    </row>
    <row r="6" ht="21" customHeight="1">
      <c r="G6" t="str">
        <v>Gender</v>
      </c>
      <c r="H6" t="str">
        <v>:</v>
      </c>
      <c r="I6">
        <f>Input!K2</f>
        <v>0</v>
      </c>
      <c r="BA6" t="str">
        <v>Line</v>
      </c>
      <c r="BB6" t="str">
        <v>D</v>
      </c>
      <c r="BC6" t="str">
        <v>I</v>
      </c>
      <c r="BD6" t="str">
        <v>S</v>
      </c>
      <c r="BE6" t="str">
        <v>C</v>
      </c>
    </row>
    <row r="7" ht="21" customHeight="1">
      <c r="G7" t="str">
        <v>Tgl. Tes</v>
      </c>
      <c r="H7" t="str">
        <v>:</v>
      </c>
      <c r="I7">
        <f>Input!K3</f>
        <v>0</v>
      </c>
      <c r="BA7">
        <v>1</v>
      </c>
      <c r="BB7">
        <f>VLOOKUP(H10,Sheet3!$B$3:$F$23,2)</f>
        <v>-6</v>
      </c>
      <c r="BC7">
        <f>VLOOKUP(I10,Sheet3!$B$3:$F$23,3)</f>
        <v>-7</v>
      </c>
      <c r="BD7">
        <f>VLOOKUP(J10,Sheet3!$B$3:$F$23,4)</f>
        <v>-5.7</v>
      </c>
      <c r="BE7">
        <f>VLOOKUP(K10,Sheet3!$B$3:$F$23,5)</f>
        <v>-6</v>
      </c>
      <c r="BH7">
        <f>IF(AND(BB7&lt;=0,BC7&lt;=0,BD7&lt;=0,BE7&gt;0)=TRUE,1,0)</f>
        <v>0</v>
      </c>
      <c r="BI7">
        <f>IF(AND(BB7&gt;0,BC7&lt;=0,BD7&lt;=0,BE7&lt;=0)=TRUE,1,0)</f>
        <v>0</v>
      </c>
      <c r="BJ7">
        <f>IF(AND(BB7&gt;0,BC7&lt;=0,BD7&lt;=0,BE7&gt;0,BE7&gt;=BB7)=TRUE,1,0)</f>
        <v>0</v>
      </c>
      <c r="BK7">
        <f>IF(AND(BB7&gt;0,BC7&gt;0,BD7&lt;=0,BE7&lt;=0,BC7&gt;=BB7)=TRUE,1,0)</f>
        <v>0</v>
      </c>
      <c r="BL7">
        <f>IF(AND(BB7&gt;0,BC7&gt;0,BD7&lt;=0,BE7&gt;0,BC7&gt;=BB7&gt;=BE7)=TRUE,1,0)</f>
        <v>0</v>
      </c>
      <c r="BM7">
        <f>IF(AND(BB7&gt;0,BC7&gt;0,BD7&gt;0,BE7&lt;=0,BC7&gt;=BB7&gt;=BD7)=TRUE,1,0)</f>
        <v>0</v>
      </c>
      <c r="BN7">
        <f>IF(AND(BB7&gt;0,BC7&gt;0,BD7&gt;0,BE7&lt;=0,BC7&gt;=BD7&gt;=BB7)=TRUE,1,0)</f>
        <v>0</v>
      </c>
      <c r="BO7">
        <f>IF(AND(BB7&gt;0,BC7&lt;=0,BD7&gt;0,BE7&gt;0,BD7&gt;=BB7, BB7&gt;=BE7)=TRUE,1,0)</f>
        <v>0</v>
      </c>
      <c r="BP7">
        <f>IF(AND(BB7&gt;0,BC7&gt;0,BD7&lt;=0,BE7&lt;=0,BB7&gt;=BC7)=TRUE,1,0)</f>
        <v>0</v>
      </c>
      <c r="BQ7">
        <f>IF(AND(BB7&gt;0,BC7&gt;0,BD7&gt;0,BE7&lt;=0,BB7&gt;=BC7&gt;=BD7)=TRUE,1,0)</f>
        <v>0</v>
      </c>
      <c r="BR7">
        <f>IF(AND(BB7&gt;0,BC7&lt;=0,BD7&gt;0,BE7&lt;=0,BB7&gt;=BD7)=TRUE,1,0)</f>
        <v>0</v>
      </c>
      <c r="BS7">
        <f>IF(AND(BB7&lt;=0,BC7&gt;0,BD7&gt;0,BE7&gt;0,BE7&gt;=BC7&gt;=BD7)=TRUE,1,0)</f>
        <v>0</v>
      </c>
      <c r="BT7">
        <f>IF(AND(BB7&lt;=0,BC7&gt;0,BD7&gt;0,BE7&gt;0,BE7&gt;=BD7&gt;=BC7)=TRUE,1,0)</f>
        <v>0</v>
      </c>
      <c r="BU7">
        <f>IF(AND(BB7&lt;=0,BC7&gt;0,BD7&gt;0,BE7&gt;0,BC7&gt;=BD7,BC7&gt;=BE7)=TRUE,1,0)</f>
        <v>0</v>
      </c>
      <c r="BV7">
        <f>IF(AND(BB7&lt;=0,BC7&lt;=0,BD7&gt;0,BE7&lt;=0)=TRUE,1,0)</f>
        <v>0</v>
      </c>
      <c r="BW7">
        <f>IF(AND(BB7&lt;=0,BC7&lt;=0,BD7&gt;0,BE7&gt;0,BE7&gt;=BD7)=TRUE,1,0)</f>
        <v>0</v>
      </c>
      <c r="BX7">
        <f>IF(AND(BB7&lt;=0,BC7&lt;=0,BD7&gt;0,BE7&gt;0,BD7&gt;=BE7)=TRUE,1,0)</f>
        <v>0</v>
      </c>
      <c r="BY7">
        <f>IF(AND(BC7&lt;=0,BD7&lt;=0,BB7&gt;0,BE7&gt;0,BB7&gt;=BE7)=TRUE,1,0)</f>
        <v>0</v>
      </c>
      <c r="BZ7">
        <f>IF(AND(BB7&gt;0,BC7&gt;0,BE7&gt;0,BD7&lt;=0,BB7&gt;=BC7&gt;=BE7)=TRUE,1,0)</f>
        <v>0</v>
      </c>
      <c r="CA7">
        <f>IF(AND(BB7&gt;0,BD7&gt;0,BC7&gt;0,BE7&lt;=0,BB7&gt;=BD7&gt;=BC7)=TRUE,1,0)</f>
        <v>0</v>
      </c>
      <c r="CB7">
        <f>IF(AND(BB7&gt;0,BD7&gt;0,BE7&gt;0,BC7&lt;=0,BB7&gt;=BD7,BD7&gt;=BE7)=TRUE,1,0)</f>
        <v>0</v>
      </c>
      <c r="CC7">
        <f>IF(AND(BB7&gt;0,BC7&gt;0,BE7&gt;0,BD7&lt;=0,BB7&gt;=BE7,BE7&gt;=BC7)=TRUE,1,0)</f>
        <v>0</v>
      </c>
      <c r="CD7">
        <f>IF(AND(BB7&gt;0,BD7&gt;0,BE7&gt;0,BC7&lt;=0,BB7&gt;=BE7,BE7&gt;=BD7)=TRUE,1,0)</f>
        <v>0</v>
      </c>
      <c r="CE7">
        <f>IF(AND(BB7&lt;=0,BD7&lt;=0,BE7&lt;=0,BC7&gt;0)=TRUE,1,0)</f>
        <v>0</v>
      </c>
      <c r="CF7">
        <f>IF(AND(BC7&gt;0,BD7&gt;0,BB7&lt;=0,BE7&lt;=0,BC7&gt;=BD7)=TRUE,1,0)</f>
        <v>0</v>
      </c>
      <c r="CG7">
        <f>IF(AND(BC7&gt;0,BE7&gt;0,BB7&lt;=0,BD7&lt;=0,BC7&gt;=BE7)=TRUE,1,0)</f>
        <v>0</v>
      </c>
      <c r="CH7">
        <f>IF(AND(BB7&gt;0,BC7&gt;0,BE7&gt;0,BD7&lt;=0,BC7&gt;=BE7,BE7&gt;=BB7)=TRUE,1,0)</f>
        <v>0</v>
      </c>
      <c r="CI7">
        <f>IF(AND(BB7&lt;=0,BC7&gt;0,BD7&gt;0,BE7&gt;0,BC7&gt;=BE7,BE7&gt;=BD7)=TRUE,1,0)</f>
        <v>0</v>
      </c>
      <c r="CJ7">
        <f>IF(AND(BB7&gt;0,BC7&lt;=0,BD7&gt;0,BE7&lt;=0,BD7&gt;=BB7)=TRUE,1,0)</f>
        <v>0</v>
      </c>
      <c r="CK7">
        <f>IF(AND(BC7&gt;0,BD7&gt;0,BB7&lt;=0,BE7&lt;=0,BD7&gt;=BC7)=TRUE,1,0)</f>
        <v>0</v>
      </c>
      <c r="CL7">
        <f>IF(AND(BB7&gt;0,BC7&gt;0,BD7&gt;0,BE7&lt;=0,BD7&gt;=BB7,BB7&gt;=BC7)=TRUE,1,0)</f>
        <v>0</v>
      </c>
      <c r="CM7">
        <f>IF(AND(BB7&gt;0,BC7&gt;0,BD7&gt;0,BE7&lt;=0,BD7&gt;=BC7,BC7&gt;=BB7)=TRUE,1,0)</f>
        <v>0</v>
      </c>
      <c r="CN7">
        <f>IF(AND(BC7&gt;0,BD7&gt;0,BE7&gt;0,BB7&lt;=0,BD7&gt;=BC7,BC7&gt;=BE7)=TRUE,1,0)</f>
        <v>0</v>
      </c>
      <c r="CO7">
        <f>IF(AND(BB7&gt;0,BC7&lt;=0,BD7&gt;0,BE7&gt;0,BD7&gt;=BE7, BE7&gt;=BB7)=TRUE,1,0)</f>
        <v>0</v>
      </c>
      <c r="CP7">
        <f>IF(AND(BC7&gt;0,BD7&gt;0,BE7&gt;0,BB7&lt;=0,BD7&gt;=BE7,BE7&gt;=BC7)=TRUE,1,0)</f>
        <v>0</v>
      </c>
      <c r="CQ7">
        <f>IF(AND(BC7&gt;0,BE7&gt;0,BB7&lt;=0,BD7&lt;=0,BE7&gt;=BC7)=TRUE,1,0)</f>
        <v>0</v>
      </c>
      <c r="CR7">
        <f>IF(AND(BB7&gt;0,BC7&gt;0,BE7&gt;0,BD7&lt;=0,BE7&gt;=BB7,BB7&gt;=BC7)=TRUE,1,0)</f>
        <v>0</v>
      </c>
      <c r="CS7">
        <f>IF(AND(BB7&gt;0,BD7&gt;0,BE7&gt;0,BC7&lt;=0,BE7&gt;=BB7,BB7&gt;=BD7)=TRUE,1,0)</f>
        <v>0</v>
      </c>
      <c r="CT7">
        <f>IF(AND(BB7&gt;0,BC7&gt;0,BE7&gt;0,BD7&lt;=0,BE7&gt;=BC7,BC7&gt;=BB7)=TRUE,1,0)</f>
        <v>0</v>
      </c>
      <c r="CU7">
        <f>IF(AND(BB7&gt;0,BD7&gt;0,BE7&gt;0,BC7&lt;=0,BE7&gt;=BD7,BD7&gt;=BB7)=TRUE,1,0)</f>
        <v>0</v>
      </c>
      <c r="CY7" t="e">
        <f>MATCH(1,BH7:CW7,0)</f>
        <v>#N/A</v>
      </c>
    </row>
    <row r="8" ht="21" customHeight="1">
      <c r="BB8" t="str">
        <v>D</v>
      </c>
      <c r="BC8" t="str">
        <v>I</v>
      </c>
      <c r="BD8" t="str">
        <v>S</v>
      </c>
      <c r="BE8" t="str">
        <v>C</v>
      </c>
    </row>
    <row r="9" ht="21" customHeight="1">
      <c r="G9" t="str">
        <v>Line</v>
      </c>
      <c r="H9" t="str">
        <v>D</v>
      </c>
      <c r="I9" t="str">
        <v>I</v>
      </c>
      <c r="J9" t="str">
        <v>S</v>
      </c>
      <c r="K9" t="str">
        <v>C</v>
      </c>
      <c r="L9" t="str">
        <v>*</v>
      </c>
      <c r="M9" t="str">
        <v>tot</v>
      </c>
      <c r="BA9">
        <v>2</v>
      </c>
      <c r="BB9">
        <f>VLOOKUP(H11,Sheet3!$B$3:$N$23,6)</f>
        <v>7.5</v>
      </c>
      <c r="BC9">
        <f>VLOOKUP(I11,Sheet3!$B$3:$N$23,7)</f>
        <v>7</v>
      </c>
      <c r="BD9">
        <f>VLOOKUP(J11,Sheet3!$B$3:$N$23,8)</f>
        <v>7.5</v>
      </c>
      <c r="BE9">
        <f>VLOOKUP(K11,Sheet3!$B$3:$N$23,9)</f>
        <v>7.5</v>
      </c>
      <c r="BH9">
        <f>IF(AND(BB9&lt;=0,BC9&lt;=0,BD9&lt;=0,BE9&gt;0)=TRUE,1,0)</f>
        <v>0</v>
      </c>
      <c r="BI9">
        <f>IF(AND(BB9&gt;0,BC9&lt;=0,BD9&lt;=0,BE9&lt;=0)=TRUE,1,0)</f>
        <v>0</v>
      </c>
      <c r="BJ9">
        <f>IF(AND(BB9&gt;0,BC9&lt;=0,BD9&lt;=0,BE9&gt;0,BE9&gt;=BB9)=TRUE,1,0)</f>
        <v>0</v>
      </c>
      <c r="BK9">
        <f>IF(AND(BB9&gt;0,BC9&gt;0,BD9&lt;=0,BE9&lt;=0,BC9&gt;=BB9)=TRUE,1,0)</f>
        <v>0</v>
      </c>
      <c r="BL9">
        <f>IF(AND(BB9&gt;0,BC9&gt;0,BD9&lt;=0,BE9&gt;0,BC9&gt;=BB9&gt;=BE9)=TRUE,1,0)</f>
        <v>0</v>
      </c>
      <c r="BM9">
        <f>IF(AND(BB9&gt;0,BC9&gt;0,BD9&gt;0,BE9&lt;=0,BC9&gt;=BB9&gt;=BD9)=TRUE,1,0)</f>
        <v>0</v>
      </c>
      <c r="BN9">
        <f>IF(AND(BB9&gt;0,BC9&gt;0,BD9&gt;0,BE9&lt;=0,BC9&gt;=BD9&gt;=BB9)=TRUE,1,0)</f>
        <v>0</v>
      </c>
      <c r="BO9">
        <f>IF(AND(BB9&gt;0,BC9&lt;=0,BD9&gt;0,BE9&gt;0,BD9&gt;=BB9, BB9&gt;=BE9)=TRUE,1,0)</f>
        <v>0</v>
      </c>
      <c r="BP9">
        <f>IF(AND(BB9&gt;0,BC9&gt;0,BD9&lt;=0,BE9&lt;=0,BB9&gt;=BC9)=TRUE,1,0)</f>
        <v>0</v>
      </c>
      <c r="BQ9">
        <f>IF(AND(BB9&gt;0,BC9&gt;0,BD9&gt;0,BE9&lt;=0,BB9&gt;=BC9&gt;=BD9)=TRUE,1,0)</f>
        <v>0</v>
      </c>
      <c r="BR9">
        <f>IF(AND(BB9&gt;0,BC9&lt;=0,BD9&gt;0,BE9&lt;=0,BB9&gt;=BD9)=TRUE,1,0)</f>
        <v>0</v>
      </c>
      <c r="BS9">
        <f>IF(AND(BB9&lt;=0,BC9&gt;0,BD9&gt;0,BE9&gt;0,BE9&gt;=BC9&gt;=BD9)=TRUE,1,0)</f>
        <v>0</v>
      </c>
      <c r="BT9">
        <f>IF(AND(BB9&lt;=0,BC9&gt;0,BD9&gt;0,BE9&gt;0,BE9&gt;=BD9&gt;=BC9)=TRUE,1,0)</f>
        <v>0</v>
      </c>
      <c r="BU9">
        <f>IF(AND(BB9&lt;=0,BC9&gt;0,BD9&gt;0,BE9&gt;0,BC9&gt;=BD9,BC9&gt;=BE9)=TRUE,1,0)</f>
        <v>0</v>
      </c>
      <c r="BV9">
        <f>IF(AND(BB9&lt;=0,BC9&lt;=0,BD9&gt;0,BE9&lt;=0)=TRUE,1,0)</f>
        <v>0</v>
      </c>
      <c r="BW9">
        <f>IF(AND(BB9&lt;=0,BC9&lt;=0,BD9&gt;0,BE9&gt;0,BE9&gt;=BD9)=TRUE,1,0)</f>
        <v>0</v>
      </c>
      <c r="BX9">
        <f>IF(AND(BB9&lt;=0,BC9&lt;=0,BD9&gt;0,BE9&gt;0,BD9&gt;=BE9)=TRUE,1,0)</f>
        <v>0</v>
      </c>
      <c r="BY9">
        <f>IF(AND(BC9&lt;=0,BD9&lt;=0,BB9&gt;0,BE9&gt;0,BB9&gt;=BE9)=TRUE,1,0)</f>
        <v>0</v>
      </c>
      <c r="BZ9">
        <f>IF(AND(BB9&gt;0,BC9&gt;0,BE9&gt;0,BD9&lt;=0,BB9&gt;=BC9&gt;=BE9)=TRUE,1,0)</f>
        <v>0</v>
      </c>
      <c r="CA9">
        <f>IF(AND(BB9&gt;0,BD9&gt;0,BC9&gt;0,BE9&lt;=0,BB9&gt;=BD9&gt;=BC9)=TRUE,1,0)</f>
        <v>0</v>
      </c>
      <c r="CB9">
        <f>IF(AND(BB9&gt;0,BD9&gt;0,BE9&gt;0,BC9&lt;=0,BB9&gt;=BD9,BD9&gt;=BE9)=TRUE,1,0)</f>
        <v>0</v>
      </c>
      <c r="CC9">
        <f>IF(AND(BB9&gt;0,BC9&gt;0,BE9&gt;0,BD9&lt;=0,BB9&gt;=BE9,BE9&gt;=BC9)=TRUE,1,0)</f>
        <v>0</v>
      </c>
      <c r="CD9">
        <f>IF(AND(BB9&gt;0,BD9&gt;0,BE9&gt;0,BC9&lt;=0,BB9&gt;=BE9,BE9&gt;=BD9)=TRUE,1,0)</f>
        <v>0</v>
      </c>
      <c r="CE9">
        <f>IF(AND(BB9&lt;=0,BD9&lt;=0,BE9&lt;=0,BC9&gt;0)=TRUE,1,0)</f>
        <v>0</v>
      </c>
      <c r="CF9">
        <f>IF(AND(BC9&gt;0,BD9&gt;0,BB9&lt;=0,BE9&lt;=0,BC9&gt;=BD9)=TRUE,1,0)</f>
        <v>0</v>
      </c>
      <c r="CG9">
        <f>IF(AND(BC9&gt;0,BE9&gt;0,BB9&lt;=0,BD9&lt;=0,BC9&gt;=BE9)=TRUE,1,0)</f>
        <v>0</v>
      </c>
      <c r="CH9">
        <f>IF(AND(BB9&gt;0,BC9&gt;0,BE9&gt;0,BD9&lt;=0,BC9&gt;=BE9,BE9&gt;=BB9)=TRUE,1,0)</f>
        <v>0</v>
      </c>
      <c r="CI9">
        <f>IF(AND(BB9&lt;=0,BC9&gt;0,BD9&gt;0,BE9&gt;0,BC9&gt;=BE9,BE9&gt;=BD9)=TRUE,1,0)</f>
        <v>0</v>
      </c>
      <c r="CJ9">
        <f>IF(AND(BB9&gt;0,BC9&lt;=0,BD9&gt;0,BE9&lt;=0,BD9&gt;=BB9)=TRUE,1,0)</f>
        <v>0</v>
      </c>
      <c r="CK9">
        <f>IF(AND(BC9&gt;0,BD9&gt;0,BB9&lt;=0,BE9&lt;=0,BD9&gt;=BC9)=TRUE,1,0)</f>
        <v>0</v>
      </c>
      <c r="CL9">
        <f>IF(AND(BB9&gt;0,BC9&gt;0,BD9&gt;0,BE9&lt;=0,BD9&gt;=BB9,BB9&gt;=BC9)=TRUE,1,0)</f>
        <v>0</v>
      </c>
      <c r="CM9">
        <f>IF(AND(BB9&gt;0,BC9&gt;0,BD9&gt;0,BE9&lt;=0,BD9&gt;=BC9,BC9&gt;=BB9)=TRUE,1,0)</f>
        <v>0</v>
      </c>
      <c r="CN9">
        <f>IF(AND(BC9&gt;0,BD9&gt;0,BE9&gt;0,BB9&lt;=0,BD9&gt;=BC9,BC9&gt;=BE9)=TRUE,1,0)</f>
        <v>0</v>
      </c>
      <c r="CO9">
        <f>IF(AND(BB9&gt;0,BC9&lt;=0,BD9&gt;0,BE9&gt;0,BD9&gt;=BE9, BE9&gt;=BB9)=TRUE,1,0)</f>
        <v>0</v>
      </c>
      <c r="CP9">
        <f>IF(AND(BC9&gt;0,BD9&gt;0,BE9&gt;0,BB9&lt;=0,BD9&gt;=BE9,BE9&gt;=BC9)=TRUE,1,0)</f>
        <v>0</v>
      </c>
      <c r="CQ9">
        <f>IF(AND(BC9&gt;0,BE9&gt;0,BB9&lt;=0,BD9&lt;=0,BE9&gt;=BC9)=TRUE,1,0)</f>
        <v>0</v>
      </c>
      <c r="CR9">
        <f>IF(AND(BB9&gt;0,BC9&gt;0,BE9&gt;0,BD9&lt;=0,BE9&gt;=BB9,BB9&gt;=BC9)=TRUE,1,0)</f>
        <v>0</v>
      </c>
      <c r="CS9">
        <f>IF(AND(BB9&gt;0,BD9&gt;0,BE9&gt;0,BC9&lt;=0,BE9&gt;=BB9,BB9&gt;=BD9)=TRUE,1,0)</f>
        <v>0</v>
      </c>
      <c r="CT9">
        <f>IF(AND(BB9&gt;0,BC9&gt;0,BE9&gt;0,BD9&lt;=0,BE9&gt;=BC9,BC9&gt;=BB9)=TRUE,1,0)</f>
        <v>0</v>
      </c>
      <c r="CU9">
        <f>IF(AND(BB9&gt;0,BD9&gt;0,BE9&gt;0,BC9&lt;=0,BE9&gt;=BD9,BD9&gt;=BB9)=TRUE,1,0)</f>
        <v>0</v>
      </c>
      <c r="CY9" t="e">
        <f>MATCH(1,BH9:CW9,0)</f>
        <v>#N/A</v>
      </c>
    </row>
    <row r="10" ht="21" customHeight="1">
      <c r="G10">
        <v>1</v>
      </c>
      <c r="H10">
        <f>IF(Input!C6="","",Input!E15+Input!J15+Input!O15)</f>
        <v>0</v>
      </c>
      <c r="I10">
        <f>IF(Input!C6="","",Input!E16+Input!J16+Input!O16)</f>
        <v>0</v>
      </c>
      <c r="J10">
        <f>IF(Input!C6="","",Input!E17+Input!J17+Input!O17)</f>
        <v>0</v>
      </c>
      <c r="K10">
        <f>IF(Input!C6="","",Input!E18+Input!J18+Input!O18)</f>
        <v>0</v>
      </c>
      <c r="L10">
        <f>IF(Input!C6="","",Input!E19+Input!J19+Input!O19)</f>
        <v>24</v>
      </c>
      <c r="M10">
        <f>IF(SUM(H10:L10)=24,24,"ERR")</f>
        <v>24</v>
      </c>
      <c r="BB10" t="str">
        <v>D</v>
      </c>
      <c r="BC10" t="str">
        <v>I</v>
      </c>
      <c r="BD10" t="str">
        <v>S</v>
      </c>
      <c r="BE10" t="str">
        <v>C</v>
      </c>
    </row>
    <row r="11" ht="21" customHeight="1">
      <c r="G11">
        <v>2</v>
      </c>
      <c r="H11">
        <f>IF(Input!C6="","",Input!F15+Input!K15+Input!P15)</f>
        <v>0</v>
      </c>
      <c r="I11">
        <f>IF(Input!C6="","",Input!F16+Input!K16+Input!P16)</f>
        <v>0</v>
      </c>
      <c r="J11">
        <f>IF(Input!C6="","",Input!F17+Input!K17+Input!P17)</f>
        <v>0</v>
      </c>
      <c r="K11">
        <f>IF(Input!C6="","",Input!F18+Input!K18+Input!P18)</f>
        <v>0</v>
      </c>
      <c r="L11">
        <f>IF(Input!C6="","",Input!F19+Input!K19+Input!P19)</f>
        <v>24</v>
      </c>
      <c r="M11">
        <f>IF(SUM(H11:L11)=24,24,"ERR")</f>
        <v>24</v>
      </c>
      <c r="BA11">
        <v>3</v>
      </c>
      <c r="BB11">
        <f>VLOOKUP(H12,Sheet3!$B$28:$F$72,2)</f>
        <v>0</v>
      </c>
      <c r="BC11">
        <f>VLOOKUP(I12,Sheet3!$B$28:$F$72,3)</f>
        <v>0.5</v>
      </c>
      <c r="BD11">
        <f>VLOOKUP(J12,Sheet3!$B$28:$F$72,4)</f>
        <v>1</v>
      </c>
      <c r="BE11">
        <f>VLOOKUP(K12,Sheet3!$B$28:$F$72,5)</f>
        <v>1.5</v>
      </c>
      <c r="BH11">
        <f>IF(AND(BB11&lt;=0,BC11&lt;=0,BD11&lt;=0,BE11&gt;0)=TRUE,1,0)</f>
        <v>0</v>
      </c>
      <c r="BI11">
        <f>IF(AND(BB11&gt;0,BC11&lt;=0,BD11&lt;=0,BE11&lt;=0)=TRUE,1,0)</f>
        <v>0</v>
      </c>
      <c r="BJ11">
        <f>IF(AND(BB11&gt;0,BC11&lt;=0,BD11&lt;=0,BE11&gt;0,BE11&gt;=BB11)=TRUE,1,0)</f>
        <v>0</v>
      </c>
      <c r="BK11">
        <f>IF(AND(BB11&gt;0,BC11&gt;0,BD11&lt;=0,BE11&lt;=0,BC11&gt;=BB11)=TRUE,1,0)</f>
        <v>0</v>
      </c>
      <c r="BL11">
        <f>IF(AND(BB11&gt;0,BC11&gt;0,BD11&lt;=0,BE11&gt;0,BC11&gt;=BB11&gt;=BE11)=TRUE,1,0)</f>
        <v>0</v>
      </c>
      <c r="BM11">
        <f>IF(AND(BB11&gt;0,BC11&gt;0,BD11&gt;0,BE11&lt;=0,BC11&gt;=BB11&gt;=BD11)=TRUE,1,0)</f>
        <v>0</v>
      </c>
      <c r="BN11">
        <f>IF(AND(BB11&gt;0,BC11&gt;0,BD11&gt;0,BE11&lt;=0,BC11&gt;=BD11&gt;=BB11)=TRUE,1,0)</f>
        <v>0</v>
      </c>
      <c r="BO11">
        <f>IF(AND(BB11&gt;0,BC11&lt;=0,BD11&gt;0,BE11&gt;0,BD11&gt;=BB11, BB11&gt;=BE11)=TRUE,1,0)</f>
        <v>0</v>
      </c>
      <c r="BP11">
        <f>IF(AND(BB11&gt;0,BC11&gt;0,BD11&lt;=0,BE11&lt;=0,BB11&gt;=BC11)=TRUE,1,0)</f>
        <v>0</v>
      </c>
      <c r="BQ11">
        <f>IF(AND(BB11&gt;0,BC11&gt;0,BD11&gt;0,BE11&lt;=0,BB11&gt;=BC11&gt;=BD11)=TRUE,1,0)</f>
        <v>0</v>
      </c>
      <c r="BR11">
        <f>IF(AND(BB11&gt;0,BC11&lt;=0,BD11&gt;0,BE11&lt;=0,BB11&gt;=BD11)=TRUE,1,0)</f>
        <v>0</v>
      </c>
      <c r="BS11">
        <f>IF(AND(BB11&lt;=0,BC11&gt;0,BD11&gt;0,BE11&gt;0,BE11&gt;=BC11&gt;=BD11)=TRUE,1,0)</f>
        <v>1</v>
      </c>
      <c r="BT11">
        <f>IF(AND(BB11&lt;=0,BC11&gt;0,BD11&gt;0,BE11&gt;0,BE11&gt;=BD11&gt;=BC11)=TRUE,1,0)</f>
        <v>1</v>
      </c>
      <c r="BU11">
        <f>IF(AND(BB11&lt;=0,BC11&gt;0,BD11&gt;0,BE11&gt;0,BC11&gt;=BD11,BC11&gt;=BE11)=TRUE,1,0)</f>
        <v>0</v>
      </c>
      <c r="BV11">
        <f>IF(AND(BB11&lt;=0,BC11&lt;=0,BD11&gt;0,BE11&lt;=0)=TRUE,1,0)</f>
        <v>0</v>
      </c>
      <c r="BW11">
        <f>IF(AND(BB11&lt;=0,BC11&lt;=0,BD11&gt;0,BE11&gt;0,BE11&gt;=BD11)=TRUE,1,0)</f>
        <v>0</v>
      </c>
      <c r="BX11">
        <f>IF(AND(BB11&lt;=0,BC11&lt;=0,BD11&gt;0,BE11&gt;0,BD11&gt;=BE11)=TRUE,1,0)</f>
        <v>0</v>
      </c>
      <c r="BY11">
        <f>IF(AND(BC11&lt;=0,BD11&lt;=0,BB11&gt;0,BE11&gt;0,BB11&gt;=BE11)=TRUE,1,0)</f>
        <v>0</v>
      </c>
      <c r="BZ11">
        <f>IF(AND(BB11&gt;0,BC11&gt;0,BE11&gt;0,BD11&lt;=0,BB11&gt;=BC11&gt;=BE11)=TRUE,1,0)</f>
        <v>0</v>
      </c>
      <c r="CA11">
        <f>IF(AND(BB11&gt;0,BD11&gt;0,BC11&gt;0,BE11&lt;=0,BB11&gt;=BD11&gt;=BC11)=TRUE,1,0)</f>
        <v>0</v>
      </c>
      <c r="CB11">
        <f>IF(AND(BB11&gt;0,BD11&gt;0,BE11&gt;0,BC11&lt;=0,BB11&gt;=BD11,BD11&gt;=BE11)=TRUE,1,0)</f>
        <v>0</v>
      </c>
      <c r="CC11">
        <f>IF(AND(BB11&gt;0,BC11&gt;0,BE11&gt;0,BD11&lt;=0,BB11&gt;=BE11,BE11&gt;=BC11)=TRUE,1,0)</f>
        <v>0</v>
      </c>
      <c r="CD11">
        <f>IF(AND(BB11&gt;0,BD11&gt;0,BE11&gt;0,BC11&lt;=0,BB11&gt;=BE11,BE11&gt;=BD11)=TRUE,1,0)</f>
        <v>0</v>
      </c>
      <c r="CE11">
        <f>IF(AND(BB11&lt;=0,BD11&lt;=0,BE11&lt;=0,BC11&gt;0)=TRUE,1,0)</f>
        <v>0</v>
      </c>
      <c r="CF11">
        <f>IF(AND(BC11&gt;0,BD11&gt;0,BB11&lt;=0,BE11&lt;=0,BC11&gt;=BD11)=TRUE,1,0)</f>
        <v>0</v>
      </c>
      <c r="CG11">
        <f>IF(AND(BC11&gt;0,BE11&gt;0,BB11&lt;=0,BD11&lt;=0,BC11&gt;=BE11)=TRUE,1,0)</f>
        <v>0</v>
      </c>
      <c r="CH11">
        <f>IF(AND(BB11&gt;0,BC11&gt;0,BE11&gt;0,BD11&lt;=0,BC11&gt;=BE11,BE11&gt;=BB11)=TRUE,1,0)</f>
        <v>0</v>
      </c>
      <c r="CI11">
        <f>IF(AND(BB11&lt;=0,BC11&gt;0,BD11&gt;0,BE11&gt;0,BC11&gt;=BE11,BE11&gt;=BD11)=TRUE,1,0)</f>
        <v>0</v>
      </c>
      <c r="CJ11">
        <f>IF(AND(BB11&gt;0,BC11&lt;=0,BD11&gt;0,BE11&lt;=0,BD11&gt;=BB11)=TRUE,1,0)</f>
        <v>0</v>
      </c>
      <c r="CK11">
        <f>IF(AND(BC11&gt;0,BD11&gt;0,BB11&lt;=0,BE11&lt;=0,BD11&gt;=BC11)=TRUE,1,0)</f>
        <v>0</v>
      </c>
      <c r="CL11">
        <f>IF(AND(BB11&gt;0,BC11&gt;0,BD11&gt;0,BE11&lt;=0,BD11&gt;=BB11,BB11&gt;=BC11)=TRUE,1,0)</f>
        <v>0</v>
      </c>
      <c r="CM11">
        <f>IF(AND(BB11&gt;0,BC11&gt;0,BD11&gt;0,BE11&lt;=0,BD11&gt;=BC11,BC11&gt;=BB11)=TRUE,1,0)</f>
        <v>0</v>
      </c>
      <c r="CN11">
        <f>IF(AND(BC11&gt;0,BD11&gt;0,BE11&gt;0,BB11&lt;=0,BD11&gt;=BC11,BC11&gt;=BE11)=TRUE,1,0)</f>
        <v>0</v>
      </c>
      <c r="CO11">
        <f>IF(AND(BB11&gt;0,BC11&lt;=0,BD11&gt;0,BE11&gt;0,BD11&gt;=BE11, BE11&gt;=BB11)=TRUE,1,0)</f>
        <v>0</v>
      </c>
      <c r="CP11">
        <f>IF(AND(BC11&gt;0,BD11&gt;0,BE11&gt;0,BB11&lt;=0,BD11&gt;=BE11,BE11&gt;=BC11)=TRUE,1,0)</f>
        <v>0</v>
      </c>
      <c r="CQ11">
        <f>IF(AND(BC11&gt;0,BE11&gt;0,BB11&lt;=0,BD11&lt;=0,BE11&gt;=BC11)=TRUE,1,0)</f>
        <v>0</v>
      </c>
      <c r="CR11">
        <f>IF(AND(BB11&gt;0,BC11&gt;0,BE11&gt;0,BD11&lt;=0,BE11&gt;=BB11,BB11&gt;=BC11)=TRUE,1,0)</f>
        <v>0</v>
      </c>
      <c r="CS11">
        <f>IF(AND(BB11&gt;0,BD11&gt;0,BE11&gt;0,BC11&lt;=0,BE11&gt;=BB11,BB11&gt;=BD11)=TRUE,1,0)</f>
        <v>0</v>
      </c>
      <c r="CT11">
        <f>IF(AND(BB11&gt;0,BC11&gt;0,BE11&gt;0,BD11&lt;=0,BE11&gt;=BC11,BC11&gt;=BB11)=TRUE,1,0)</f>
        <v>0</v>
      </c>
      <c r="CU11">
        <f>IF(AND(BB11&gt;0,BD11&gt;0,BE11&gt;0,BC11&lt;=0,BE11&gt;=BD11,BD11&gt;=BB11)=TRUE,1,0)</f>
        <v>0</v>
      </c>
      <c r="CY11">
        <f>MATCH(1,BH11:CW11,0)</f>
        <v>12</v>
      </c>
    </row>
    <row r="12" ht="21" customHeight="1">
      <c r="G12">
        <v>3</v>
      </c>
      <c r="H12">
        <f>H10-H11</f>
        <v>0</v>
      </c>
      <c r="I12">
        <f>I10-I11</f>
        <v>0</v>
      </c>
      <c r="J12">
        <f>J10-J11</f>
        <v>0</v>
      </c>
      <c r="K12">
        <f>K10-K11</f>
        <v>0</v>
      </c>
    </row>
    <row r="13" ht="21" customHeight="1"/>
    <row r="14" ht="21" customHeight="1"/>
    <row r="15" ht="21" customHeight="1"/>
    <row r="16" ht="21" customHeight="1"/>
    <row r="17" ht="21" customHeight="1"/>
    <row r="18" ht="21" customHeight="1"/>
    <row r="19" ht="21" customHeight="1"/>
    <row r="20" ht="21" customHeight="1"/>
    <row r="21" ht="21" customHeight="1">
      <c r="I21" t="str">
        <v xml:space="preserve"> </v>
      </c>
    </row>
    <row r="22" ht="21" customHeight="1"/>
    <row r="23" ht="21" customHeight="1"/>
    <row r="24" ht="21" customHeight="1"/>
    <row r="25" ht="21" customHeight="1"/>
    <row r="26" ht="21" customHeight="1"/>
    <row r="27" ht="21" customHeight="1"/>
    <row r="28" ht="21" customHeight="1"/>
    <row r="29" ht="21" customHeight="1"/>
    <row r="30" ht="21" customHeight="1"/>
    <row r="31" ht="21" customHeight="1"/>
    <row r="32" ht="21" customHeight="1"/>
    <row r="33" ht="21" customHeight="1"/>
    <row r="34" ht="21" customHeight="1"/>
    <row r="35" ht="21" customHeight="1"/>
    <row r="36" ht="21" customHeight="1"/>
    <row r="37" ht="21" customHeight="1"/>
    <row r="38" ht="21" customHeight="1"/>
    <row r="39" ht="21" customHeight="1"/>
    <row r="40" ht="21" customHeight="1"/>
    <row r="42">
      <c r="B42" t="str">
        <v>Gambaran Karakter</v>
      </c>
    </row>
    <row r="43">
      <c r="B43" t="str">
        <v>Mask Public Self</v>
      </c>
      <c r="L43" t="str">
        <v>Core Private Self</v>
      </c>
    </row>
    <row r="44" ht="20.1" customHeight="1">
      <c r="B44" t="e">
        <f>HLOOKUP($CY$7,Def!$B$2:$AQ$16,3)</f>
        <v>#N/A</v>
      </c>
      <c r="L44" t="e">
        <f>HLOOKUP($CY$9,Def!$B$2:$AQ$16,3)</f>
        <v>#N/A</v>
      </c>
    </row>
    <row r="45" ht="20.1" customHeight="1">
      <c r="B45" t="e">
        <f>HLOOKUP($CY$7,Def!$B$2:$AQ$16,4)</f>
        <v>#N/A</v>
      </c>
      <c r="L45" t="e">
        <f>HLOOKUP($CY$9,Def!$B$2:$AQ$16,4)</f>
        <v>#N/A</v>
      </c>
    </row>
    <row r="46" ht="20.1" customHeight="1">
      <c r="B46" t="e">
        <f>HLOOKUP($CY$7,Def!$B$2:$AQ$16,5)</f>
        <v>#N/A</v>
      </c>
      <c r="L46" t="e">
        <f>HLOOKUP($CY$9,Def!$B$2:$AQ$16,5)</f>
        <v>#N/A</v>
      </c>
    </row>
    <row r="47" ht="20.1" customHeight="1">
      <c r="B47" t="e">
        <f>HLOOKUP($CY$7,Def!$B$2:$AQ$16,6)</f>
        <v>#N/A</v>
      </c>
      <c r="L47" t="e">
        <f>HLOOKUP($CY$9,Def!$B$2:$AQ$16,6)</f>
        <v>#N/A</v>
      </c>
    </row>
    <row r="48" ht="20.1" customHeight="1">
      <c r="B48" t="e">
        <f>HLOOKUP($CY$7,Def!$B$2:$AQ$16,7)</f>
        <v>#N/A</v>
      </c>
      <c r="L48" t="e">
        <f>HLOOKUP($CY$9,Def!$B$2:$AQ$16,7)</f>
        <v>#N/A</v>
      </c>
    </row>
    <row r="49" ht="20.1" customHeight="1">
      <c r="B49" t="e">
        <f>HLOOKUP($CY$7,Def!$B$2:$AQ$16,8)</f>
        <v>#N/A</v>
      </c>
      <c r="L49" t="e">
        <f>HLOOKUP($CY$9,Def!$B$2:$AQ$16,8)</f>
        <v>#N/A</v>
      </c>
    </row>
    <row r="50" ht="20.1" customHeight="1">
      <c r="B50" t="e">
        <f>HLOOKUP($CY$7,Def!$B$2:$AQ$16,9)</f>
        <v>#N/A</v>
      </c>
      <c r="L50" t="e">
        <f>HLOOKUP($CY$9,Def!$B$2:$AQ$16,9)</f>
        <v>#N/A</v>
      </c>
    </row>
    <row r="51" ht="20.1" customHeight="1">
      <c r="B51" t="e">
        <f>HLOOKUP($CY$7,Def!$B$2:$AQ$16,10)</f>
        <v>#N/A</v>
      </c>
      <c r="L51" t="e">
        <f>HLOOKUP($CY$9,Def!$B$2:$AQ$16,10)</f>
        <v>#N/A</v>
      </c>
    </row>
    <row r="52" ht="20.1" customHeight="1">
      <c r="B52" t="e">
        <f>HLOOKUP($CY$7,Def!$B$2:$AQ$16,11)</f>
        <v>#N/A</v>
      </c>
      <c r="L52" t="e">
        <f>HLOOKUP($CY$9,Def!$B$2:$AQ$16,11)</f>
        <v>#N/A</v>
      </c>
    </row>
    <row r="53" ht="20.1" customHeight="1">
      <c r="B53" t="e">
        <f>HLOOKUP($CY$7,Def!$B$2:$AQ$16,12)</f>
        <v>#N/A</v>
      </c>
      <c r="L53" t="e">
        <f>HLOOKUP($CY$9,Def!$B$2:$AQ$16,12)</f>
        <v>#N/A</v>
      </c>
    </row>
    <row r="54" ht="20.1" customHeight="1">
      <c r="B54" t="e">
        <f>HLOOKUP($CY$7,Def!$B$2:$AQ$16,13)</f>
        <v>#N/A</v>
      </c>
      <c r="L54" t="e">
        <f>HLOOKUP($CY$9,Def!$B$2:$AQ$16,13)</f>
        <v>#N/A</v>
      </c>
    </row>
    <row r="55" ht="20.1" customHeight="1">
      <c r="B55" t="e">
        <f>HLOOKUP($CY$7,Def!$B$2:$AQ$16,14)</f>
        <v>#N/A</v>
      </c>
      <c r="L55" t="e">
        <f>HLOOKUP($CY$9,Def!$B$2:$AQ$16,14)</f>
        <v>#N/A</v>
      </c>
    </row>
    <row r="56" ht="15" customHeight="1">
      <c r="B56" t="e">
        <f>HLOOKUP($CY$7,Def!$B$2:$AQ$16,15)</f>
        <v>#N/A</v>
      </c>
      <c r="L56" t="e">
        <f>HLOOKUP($CY$9,Def!$B$2:$AQ$16,15)</f>
        <v>#N/A</v>
      </c>
    </row>
    <row r="57" ht="15" customHeight="1"/>
    <row r="58" ht="15.75" customHeight="1"/>
    <row r="59" ht="15.75" customHeight="1">
      <c r="B59" t="str">
        <v>Mirror Perceived Self</v>
      </c>
    </row>
    <row r="60">
      <c r="B60" t="str">
        <f>HLOOKUP($CY$11,Def!$B$2:$AQ$16,3)</f>
        <v>MEDIATOR</v>
      </c>
    </row>
    <row r="61">
      <c r="B61" t="str">
        <f>HLOOKUP($CY$11,Def!$B$2:$AQ$16,4)</f>
        <v>Loyal</v>
      </c>
    </row>
    <row r="62">
      <c r="B62" t="str">
        <f>HLOOKUP($CY$11,Def!$B$2:$AQ$16,5)</f>
        <v>Tight Scheduled</v>
      </c>
    </row>
    <row r="63">
      <c r="B63" t="str">
        <f>HLOOKUP($CY$11,Def!$B$2:$AQ$16,6)</f>
        <v>Curious</v>
      </c>
    </row>
    <row r="64">
      <c r="B64" t="str">
        <f>HLOOKUP($CY$11,Def!$B$2:$AQ$16,7)</f>
        <v>Sensitif</v>
      </c>
    </row>
    <row r="65">
      <c r="B65" t="str">
        <f>HLOOKUP($CY$11,Def!$B$2:$AQ$16,8)</f>
        <v>Good Communication Skill</v>
      </c>
    </row>
    <row r="66">
      <c r="B66" t="str">
        <f>HLOOKUP($CY$11,Def!$B$2:$AQ$16,9)</f>
        <v>Good Analitical Think</v>
      </c>
    </row>
    <row r="67">
      <c r="B67" t="str">
        <f>HLOOKUP($CY$11,Def!$B$2:$AQ$16,10)</f>
        <v>Good Interpersonal Skill</v>
      </c>
    </row>
    <row r="68">
      <c r="B68" t="str">
        <f>HLOOKUP($CY$11,Def!$B$2:$AQ$16,11)</f>
        <v>Cepat Beradaptasi</v>
      </c>
    </row>
    <row r="69">
      <c r="B69" t="str">
        <f>HLOOKUP($CY$11,Def!$B$2:$AQ$16,12)</f>
        <v>Anti Kritik</v>
      </c>
    </row>
    <row r="70">
      <c r="B70" t="str">
        <f>HLOOKUP($CY$11,Def!$B$2:$AQ$16,13)</f>
        <v>Not Leader</v>
      </c>
    </row>
    <row r="71">
      <c r="B71" t="str">
        <f>HLOOKUP($CY$11,Def!$B$2:$AQ$16,14)</f>
        <v>Work/Play Conflict</v>
      </c>
    </row>
    <row r="72">
      <c r="B72">
        <f>HLOOKUP($CY$11,Def!$B$2:$AQ$16,15)</f>
        <v>0</v>
      </c>
    </row>
    <row r="76">
      <c r="C76" t="str">
        <v>Deskripsi Kepribadian</v>
      </c>
    </row>
    <row r="77">
      <c r="B77" t="str">
        <f>HLOOKUP($CY$11,Def!B20:AO22,3)</f>
        <v>Merupakan individu yang berorientasi pada orang, ia mampu menggabungkan ketepatan dan loyalitas.  Ia cenderung peka dan mempunyai standard yang tinggi.  Ia menginginkan stabilitas dan berorientasi terhadap sasaran.  Ia menginginkan pengakuan sosial dan perhatian pribadi.  Ia bersahabat, antusias, informal, banyak bicara, dan mungkin sangat mencemaskan apa yang dipikirkan oleh orang lain.  Ia menolak agresi, dan mengharapkan suasana harmonis.  Ia cenderung cukup cerdas dalam berbagai hal. Ia merupakan pencari fakta yang sangat baik dan akan membuat keputusan yang baik setelah mengumpulkan fakta dan data pendukung.</v>
      </c>
    </row>
    <row r="85">
      <c r="C85" t="str">
        <v>Job Match :</v>
      </c>
    </row>
    <row r="86">
      <c r="B86" t="str">
        <f>HLOOKUP($CY$11,Def!B2:AQ18,17)</f>
        <v>Engineering and Production (Supervisor, Installer, Technician, Service and Design), Research (Supervisor, Chemist, Lab. Technician), Trainer, Finance (Supervisor, Accountant, Advisor), Public Relations, Administration, Office Administrator, Market Analyst, System Analyst, Programmer, Selling (Technical/Service).</v>
      </c>
    </row>
    <row r="108" ht="15.7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75" customHeight="1"/>
  </sheetData>
  <mergeCells count="51">
    <mergeCell ref="I6:M6"/>
    <mergeCell ref="B50:J50"/>
    <mergeCell ref="B54:J54"/>
    <mergeCell ref="B52:J52"/>
    <mergeCell ref="L50:T50"/>
    <mergeCell ref="L45:T45"/>
    <mergeCell ref="B51:J51"/>
    <mergeCell ref="I7:M7"/>
    <mergeCell ref="B86:T89"/>
    <mergeCell ref="B77:T83"/>
    <mergeCell ref="L44:T44"/>
    <mergeCell ref="B64:J64"/>
    <mergeCell ref="L49:T49"/>
    <mergeCell ref="B60:J60"/>
    <mergeCell ref="B61:J61"/>
    <mergeCell ref="B44:J44"/>
    <mergeCell ref="L48:T48"/>
    <mergeCell ref="L46:T46"/>
    <mergeCell ref="A1:U1"/>
    <mergeCell ref="A2:U2"/>
    <mergeCell ref="L54:T54"/>
    <mergeCell ref="B49:J49"/>
    <mergeCell ref="B42:R42"/>
    <mergeCell ref="L51:T51"/>
    <mergeCell ref="L53:T53"/>
    <mergeCell ref="B47:J47"/>
    <mergeCell ref="L47:T47"/>
    <mergeCell ref="I5:M5"/>
    <mergeCell ref="B45:J45"/>
    <mergeCell ref="B66:J66"/>
    <mergeCell ref="B46:J46"/>
    <mergeCell ref="B48:J48"/>
    <mergeCell ref="L52:T52"/>
    <mergeCell ref="B62:J62"/>
    <mergeCell ref="L43:T43"/>
    <mergeCell ref="B53:J53"/>
    <mergeCell ref="B43:J43"/>
    <mergeCell ref="B71:J71"/>
    <mergeCell ref="I4:M4"/>
    <mergeCell ref="B69:J69"/>
    <mergeCell ref="B63:J63"/>
    <mergeCell ref="L56:T56"/>
    <mergeCell ref="B55:J55"/>
    <mergeCell ref="B56:J56"/>
    <mergeCell ref="B72:J72"/>
    <mergeCell ref="B59:J59"/>
    <mergeCell ref="B68:J68"/>
    <mergeCell ref="B70:J70"/>
    <mergeCell ref="L55:T55"/>
    <mergeCell ref="B65:J65"/>
    <mergeCell ref="B67:J67"/>
  </mergeCells>
  <pageMargins left="0.7000000000000004" right="0.7000000000000004" top="0.7500000000000004" bottom="0.7500000000000004" header="0.3000000000000002" footer="0.3000000000000002"/>
  <ignoredErrors>
    <ignoredError numberStoredAsText="1" sqref="A1:DA119"/>
  </ignoredErrors>
</worksheet>
</file>

<file path=xl/worksheets/sheet4.xml><?xml version="1.0" encoding="utf-8"?>
<worksheet xmlns="http://schemas.openxmlformats.org/spreadsheetml/2006/main" xmlns:r="http://schemas.openxmlformats.org/officeDocument/2006/relationships">
  <dimension ref="B1:L72"/>
  <sheetViews>
    <sheetView workbookViewId="0" rightToLeft="0"/>
  </sheetViews>
  <sheetData>
    <row r="1">
      <c r="C1">
        <v>1</v>
      </c>
      <c r="G1">
        <v>2</v>
      </c>
    </row>
    <row r="2">
      <c r="C2" t="str">
        <v>D</v>
      </c>
      <c r="D2" t="str">
        <v>I</v>
      </c>
      <c r="E2" t="str">
        <v>S</v>
      </c>
      <c r="F2" t="str">
        <v>C</v>
      </c>
      <c r="G2" t="str">
        <v>D</v>
      </c>
      <c r="H2" t="str">
        <v>I</v>
      </c>
      <c r="I2" t="str">
        <v>S</v>
      </c>
      <c r="J2" t="str">
        <v>C</v>
      </c>
    </row>
    <row r="3">
      <c r="B3">
        <v>0</v>
      </c>
      <c r="C3">
        <v>-6</v>
      </c>
      <c r="D3">
        <v>-7</v>
      </c>
      <c r="E3">
        <v>-5.7</v>
      </c>
      <c r="F3">
        <v>-6</v>
      </c>
      <c r="G3">
        <v>7.5</v>
      </c>
      <c r="H3">
        <v>7</v>
      </c>
      <c r="I3">
        <v>7.5</v>
      </c>
      <c r="J3">
        <v>7.5</v>
      </c>
    </row>
    <row r="4">
      <c r="B4">
        <v>1</v>
      </c>
      <c r="C4">
        <v>-5.3</v>
      </c>
      <c r="D4">
        <v>-4.6</v>
      </c>
      <c r="E4">
        <v>-4.3</v>
      </c>
      <c r="F4">
        <v>-4.7</v>
      </c>
      <c r="G4">
        <v>6.5</v>
      </c>
      <c r="H4">
        <v>6</v>
      </c>
      <c r="I4">
        <v>7</v>
      </c>
      <c r="J4">
        <v>7</v>
      </c>
    </row>
    <row r="5">
      <c r="B5">
        <v>2</v>
      </c>
      <c r="C5">
        <v>-4</v>
      </c>
      <c r="D5">
        <v>-2.5</v>
      </c>
      <c r="E5">
        <v>-3.5</v>
      </c>
      <c r="F5">
        <v>-3.5</v>
      </c>
      <c r="G5">
        <v>4.3</v>
      </c>
      <c r="H5">
        <v>4</v>
      </c>
      <c r="I5">
        <v>6</v>
      </c>
      <c r="J5">
        <v>5.6</v>
      </c>
    </row>
    <row r="6">
      <c r="B6">
        <v>3</v>
      </c>
      <c r="C6">
        <v>-2.5</v>
      </c>
      <c r="D6">
        <v>-1.3</v>
      </c>
      <c r="E6">
        <v>-1.5</v>
      </c>
      <c r="F6">
        <v>-1.5</v>
      </c>
      <c r="G6">
        <v>2.5</v>
      </c>
      <c r="H6">
        <v>2.5</v>
      </c>
      <c r="I6">
        <v>4</v>
      </c>
      <c r="J6">
        <v>4</v>
      </c>
    </row>
    <row r="7">
      <c r="B7">
        <v>4</v>
      </c>
      <c r="C7">
        <v>-1.7</v>
      </c>
      <c r="D7">
        <v>1</v>
      </c>
      <c r="E7">
        <v>-0.7</v>
      </c>
      <c r="F7">
        <v>0.5</v>
      </c>
      <c r="G7">
        <v>1.5</v>
      </c>
      <c r="H7">
        <v>0.5</v>
      </c>
      <c r="I7">
        <v>2.5</v>
      </c>
      <c r="J7">
        <v>2.5</v>
      </c>
    </row>
    <row r="8">
      <c r="B8">
        <v>5</v>
      </c>
      <c r="C8">
        <v>-1.3</v>
      </c>
      <c r="D8">
        <v>3</v>
      </c>
      <c r="E8">
        <v>0.5</v>
      </c>
      <c r="F8">
        <v>2</v>
      </c>
      <c r="G8">
        <v>0.5</v>
      </c>
      <c r="H8">
        <v>0</v>
      </c>
      <c r="I8">
        <v>1.5</v>
      </c>
      <c r="J8">
        <v>1.5</v>
      </c>
    </row>
    <row r="9">
      <c r="B9">
        <v>6</v>
      </c>
      <c r="C9">
        <v>0</v>
      </c>
      <c r="D9">
        <v>3.5</v>
      </c>
      <c r="E9">
        <v>1</v>
      </c>
      <c r="F9">
        <v>3</v>
      </c>
      <c r="G9">
        <v>0</v>
      </c>
      <c r="H9">
        <v>-2</v>
      </c>
      <c r="I9">
        <v>0.5</v>
      </c>
      <c r="J9">
        <v>0.5</v>
      </c>
    </row>
    <row r="10">
      <c r="B10">
        <v>7</v>
      </c>
      <c r="C10">
        <v>0.5</v>
      </c>
      <c r="D10">
        <v>5.3</v>
      </c>
      <c r="E10">
        <v>2.5</v>
      </c>
      <c r="F10">
        <v>5.3</v>
      </c>
      <c r="G10">
        <v>-1.3</v>
      </c>
      <c r="H10">
        <v>-3.5</v>
      </c>
      <c r="I10">
        <v>-1.3</v>
      </c>
      <c r="J10">
        <v>0</v>
      </c>
    </row>
    <row r="11">
      <c r="B11">
        <v>8</v>
      </c>
      <c r="C11">
        <v>1</v>
      </c>
      <c r="D11">
        <v>5.7</v>
      </c>
      <c r="E11">
        <v>3</v>
      </c>
      <c r="F11">
        <v>5.7</v>
      </c>
      <c r="G11">
        <v>-1.5</v>
      </c>
      <c r="H11">
        <v>-4.3</v>
      </c>
      <c r="I11">
        <v>-2</v>
      </c>
      <c r="J11">
        <v>-1.3</v>
      </c>
    </row>
    <row r="12">
      <c r="B12">
        <v>9</v>
      </c>
      <c r="C12">
        <v>2</v>
      </c>
      <c r="D12">
        <v>6</v>
      </c>
      <c r="E12">
        <v>4</v>
      </c>
      <c r="F12">
        <v>6</v>
      </c>
      <c r="G12">
        <v>-2.5</v>
      </c>
      <c r="H12">
        <v>-5.3</v>
      </c>
      <c r="I12">
        <v>-3</v>
      </c>
      <c r="J12">
        <v>-2.5</v>
      </c>
    </row>
    <row r="13">
      <c r="B13">
        <v>10</v>
      </c>
      <c r="C13">
        <v>3</v>
      </c>
      <c r="D13">
        <v>6.5</v>
      </c>
      <c r="E13">
        <v>4.6</v>
      </c>
      <c r="F13">
        <v>6.3</v>
      </c>
      <c r="G13">
        <v>-3</v>
      </c>
      <c r="H13">
        <v>-6</v>
      </c>
      <c r="I13">
        <v>-4.3</v>
      </c>
      <c r="J13">
        <v>-3.5</v>
      </c>
    </row>
    <row r="14">
      <c r="B14">
        <v>11</v>
      </c>
      <c r="C14">
        <v>3.5</v>
      </c>
      <c r="D14">
        <v>7</v>
      </c>
      <c r="E14">
        <v>5</v>
      </c>
      <c r="F14">
        <v>6.5</v>
      </c>
      <c r="G14">
        <v>-3.5</v>
      </c>
      <c r="H14">
        <v>-6.5</v>
      </c>
      <c r="I14">
        <v>-5.3</v>
      </c>
      <c r="J14">
        <v>-5.3</v>
      </c>
    </row>
    <row r="15">
      <c r="B15">
        <v>12</v>
      </c>
      <c r="C15">
        <v>4</v>
      </c>
      <c r="D15">
        <v>7</v>
      </c>
      <c r="E15">
        <v>5.7</v>
      </c>
      <c r="F15">
        <v>6.7</v>
      </c>
      <c r="G15">
        <v>-4.3</v>
      </c>
      <c r="H15">
        <v>-7</v>
      </c>
      <c r="I15">
        <v>-6</v>
      </c>
      <c r="J15">
        <v>-5.7</v>
      </c>
    </row>
    <row r="16">
      <c r="B16">
        <v>13</v>
      </c>
      <c r="C16">
        <v>4.7</v>
      </c>
      <c r="D16">
        <v>7</v>
      </c>
      <c r="E16">
        <v>6</v>
      </c>
      <c r="F16">
        <v>7</v>
      </c>
      <c r="G16">
        <v>-5.3</v>
      </c>
      <c r="H16">
        <v>-7.2</v>
      </c>
      <c r="I16">
        <v>-6.5</v>
      </c>
      <c r="J16">
        <v>-6</v>
      </c>
    </row>
    <row r="17">
      <c r="B17">
        <v>14</v>
      </c>
      <c r="C17">
        <v>5.3</v>
      </c>
      <c r="D17">
        <v>7</v>
      </c>
      <c r="E17">
        <v>6.5</v>
      </c>
      <c r="F17">
        <v>7.3</v>
      </c>
      <c r="G17">
        <v>-5.7</v>
      </c>
      <c r="H17">
        <v>-7.2</v>
      </c>
      <c r="I17">
        <v>-6.7</v>
      </c>
      <c r="J17">
        <v>-6.5</v>
      </c>
    </row>
    <row r="18">
      <c r="B18">
        <v>15</v>
      </c>
      <c r="C18">
        <v>6.5</v>
      </c>
      <c r="D18">
        <v>7</v>
      </c>
      <c r="E18">
        <v>6.5</v>
      </c>
      <c r="F18">
        <v>7.3</v>
      </c>
      <c r="G18">
        <v>-6</v>
      </c>
      <c r="H18">
        <v>-7.2</v>
      </c>
      <c r="I18">
        <v>-6.7</v>
      </c>
      <c r="J18">
        <v>-7</v>
      </c>
    </row>
    <row r="19">
      <c r="B19">
        <v>16</v>
      </c>
      <c r="C19">
        <v>7</v>
      </c>
      <c r="D19">
        <v>7.5</v>
      </c>
      <c r="E19">
        <v>7</v>
      </c>
      <c r="F19">
        <v>7.3</v>
      </c>
      <c r="G19">
        <v>-6.5</v>
      </c>
      <c r="H19">
        <v>-7.3</v>
      </c>
      <c r="I19">
        <v>-7</v>
      </c>
      <c r="J19">
        <v>-7.3</v>
      </c>
    </row>
    <row r="20">
      <c r="B20">
        <v>17</v>
      </c>
      <c r="C20">
        <v>7</v>
      </c>
      <c r="D20">
        <v>7.5</v>
      </c>
      <c r="E20">
        <v>7</v>
      </c>
      <c r="F20">
        <v>7.5</v>
      </c>
      <c r="G20">
        <v>6.7</v>
      </c>
      <c r="H20">
        <v>-7.3</v>
      </c>
      <c r="I20">
        <v>-7.2</v>
      </c>
      <c r="J20">
        <v>-7.5</v>
      </c>
    </row>
    <row r="21">
      <c r="B21">
        <v>18</v>
      </c>
      <c r="C21">
        <v>7</v>
      </c>
      <c r="D21">
        <v>7.5</v>
      </c>
      <c r="E21">
        <v>7</v>
      </c>
      <c r="F21">
        <v>8</v>
      </c>
      <c r="G21">
        <v>7</v>
      </c>
      <c r="H21">
        <v>-7.3</v>
      </c>
      <c r="I21">
        <v>-7.3</v>
      </c>
      <c r="J21">
        <v>-7.7</v>
      </c>
    </row>
    <row r="22">
      <c r="B22">
        <v>19</v>
      </c>
      <c r="C22">
        <v>7.5</v>
      </c>
      <c r="D22">
        <v>7.5</v>
      </c>
      <c r="E22">
        <v>7.5</v>
      </c>
      <c r="F22">
        <v>8</v>
      </c>
      <c r="G22">
        <v>-7.3</v>
      </c>
      <c r="H22">
        <v>-7.5</v>
      </c>
      <c r="I22">
        <v>-7.5</v>
      </c>
      <c r="J22">
        <v>-7.9</v>
      </c>
    </row>
    <row r="23">
      <c r="B23">
        <v>20</v>
      </c>
      <c r="C23">
        <v>7.5</v>
      </c>
      <c r="D23">
        <v>8</v>
      </c>
      <c r="E23">
        <v>7.5</v>
      </c>
      <c r="F23">
        <v>8</v>
      </c>
      <c r="G23">
        <v>-7.5</v>
      </c>
      <c r="H23">
        <v>-8</v>
      </c>
      <c r="I23">
        <v>-8</v>
      </c>
      <c r="J23">
        <v>-8</v>
      </c>
    </row>
    <row r="26">
      <c r="C26">
        <v>3</v>
      </c>
    </row>
    <row r="27">
      <c r="C27" t="str">
        <v>D</v>
      </c>
      <c r="D27" t="str">
        <v>I</v>
      </c>
      <c r="E27" t="str">
        <v>S</v>
      </c>
      <c r="F27" t="str">
        <v>C</v>
      </c>
    </row>
    <row r="28">
      <c r="B28">
        <v>-22</v>
      </c>
      <c r="C28">
        <v>-8</v>
      </c>
      <c r="D28">
        <v>-8</v>
      </c>
      <c r="E28">
        <v>-8</v>
      </c>
      <c r="F28">
        <v>-7.5</v>
      </c>
    </row>
    <row r="29">
      <c r="B29">
        <v>-21</v>
      </c>
      <c r="C29">
        <v>-7.5</v>
      </c>
      <c r="D29">
        <v>-8</v>
      </c>
      <c r="E29">
        <v>-8</v>
      </c>
      <c r="F29">
        <v>-7.3</v>
      </c>
    </row>
    <row r="30">
      <c r="B30">
        <v>-20</v>
      </c>
      <c r="C30">
        <v>-7</v>
      </c>
      <c r="D30">
        <v>-8</v>
      </c>
      <c r="E30">
        <v>-8</v>
      </c>
      <c r="F30">
        <v>-7.3</v>
      </c>
    </row>
    <row r="31">
      <c r="B31">
        <v>-19</v>
      </c>
      <c r="C31">
        <v>-6.8</v>
      </c>
      <c r="D31">
        <v>-8</v>
      </c>
      <c r="E31">
        <v>-8</v>
      </c>
      <c r="F31">
        <v>-7</v>
      </c>
    </row>
    <row r="32">
      <c r="B32">
        <v>-18</v>
      </c>
      <c r="C32">
        <v>-6.75</v>
      </c>
      <c r="D32">
        <v>-7</v>
      </c>
      <c r="E32">
        <v>-7.5</v>
      </c>
      <c r="F32">
        <v>-6.7</v>
      </c>
    </row>
    <row r="33">
      <c r="B33">
        <v>-17</v>
      </c>
      <c r="C33">
        <v>-6.7</v>
      </c>
      <c r="D33">
        <v>-6.7</v>
      </c>
      <c r="E33">
        <v>-7.3</v>
      </c>
      <c r="F33">
        <v>-6.7</v>
      </c>
    </row>
    <row r="34">
      <c r="B34">
        <v>-16</v>
      </c>
      <c r="C34">
        <v>-6.5</v>
      </c>
      <c r="D34">
        <v>-6.7</v>
      </c>
      <c r="E34">
        <v>-7.3</v>
      </c>
      <c r="F34">
        <v>-6.7</v>
      </c>
    </row>
    <row r="35">
      <c r="B35">
        <v>-15</v>
      </c>
      <c r="C35">
        <v>-6.3</v>
      </c>
      <c r="D35">
        <v>-6.7</v>
      </c>
      <c r="E35">
        <v>-7</v>
      </c>
      <c r="F35">
        <v>-6.5</v>
      </c>
    </row>
    <row r="36">
      <c r="B36">
        <v>-14</v>
      </c>
      <c r="C36">
        <v>-6.1</v>
      </c>
      <c r="D36">
        <v>-6.7</v>
      </c>
      <c r="E36">
        <v>-6.5</v>
      </c>
      <c r="F36">
        <v>-6.3</v>
      </c>
    </row>
    <row r="37">
      <c r="B37">
        <v>-13</v>
      </c>
      <c r="C37">
        <v>-5.9</v>
      </c>
      <c r="D37">
        <v>-6.7</v>
      </c>
      <c r="E37">
        <v>-6.5</v>
      </c>
      <c r="F37">
        <v>-6</v>
      </c>
    </row>
    <row r="38">
      <c r="B38">
        <v>-12</v>
      </c>
      <c r="C38">
        <v>-5.7</v>
      </c>
      <c r="D38">
        <v>-6.7</v>
      </c>
      <c r="E38">
        <v>-6.5</v>
      </c>
      <c r="F38">
        <v>-5.85</v>
      </c>
    </row>
    <row r="39">
      <c r="B39">
        <v>-11</v>
      </c>
      <c r="C39">
        <v>-5.3</v>
      </c>
      <c r="D39">
        <v>-6.7</v>
      </c>
      <c r="E39">
        <v>-6.5</v>
      </c>
      <c r="F39">
        <v>-5.85</v>
      </c>
    </row>
    <row r="40">
      <c r="B40">
        <v>-10</v>
      </c>
      <c r="C40">
        <v>-4.3</v>
      </c>
      <c r="D40">
        <v>-6.5</v>
      </c>
      <c r="E40">
        <v>-6</v>
      </c>
      <c r="F40">
        <v>-5.7</v>
      </c>
    </row>
    <row r="41">
      <c r="B41">
        <v>-9</v>
      </c>
      <c r="C41">
        <v>-3.5</v>
      </c>
      <c r="D41">
        <v>-6</v>
      </c>
      <c r="E41">
        <v>-4.7</v>
      </c>
      <c r="F41">
        <v>-4.7</v>
      </c>
    </row>
    <row r="42">
      <c r="B42">
        <v>-8</v>
      </c>
      <c r="C42">
        <v>-3.25</v>
      </c>
      <c r="D42">
        <v>-5.7</v>
      </c>
      <c r="E42">
        <v>-4.3</v>
      </c>
      <c r="F42">
        <v>-4.3</v>
      </c>
    </row>
    <row r="43">
      <c r="B43">
        <v>-7</v>
      </c>
      <c r="C43">
        <v>-3</v>
      </c>
      <c r="D43">
        <v>-4.7</v>
      </c>
      <c r="E43">
        <v>-3.5</v>
      </c>
      <c r="F43">
        <v>-3.5</v>
      </c>
    </row>
    <row r="44">
      <c r="B44">
        <v>-6</v>
      </c>
      <c r="C44">
        <v>-2.75</v>
      </c>
      <c r="D44">
        <v>-4.3</v>
      </c>
      <c r="E44">
        <v>-3</v>
      </c>
      <c r="F44">
        <v>-3</v>
      </c>
    </row>
    <row r="45">
      <c r="B45">
        <v>-5</v>
      </c>
      <c r="C45">
        <v>-2.5</v>
      </c>
      <c r="D45">
        <v>-3.5</v>
      </c>
      <c r="E45">
        <v>-2</v>
      </c>
      <c r="F45">
        <v>-2.5</v>
      </c>
    </row>
    <row r="46">
      <c r="B46">
        <v>-4</v>
      </c>
      <c r="C46">
        <v>-1.5</v>
      </c>
      <c r="D46">
        <v>-3</v>
      </c>
      <c r="E46">
        <v>-1.5</v>
      </c>
      <c r="F46">
        <v>-0.5</v>
      </c>
    </row>
    <row r="47">
      <c r="B47">
        <v>-3</v>
      </c>
      <c r="C47">
        <v>-1</v>
      </c>
      <c r="D47">
        <v>-2</v>
      </c>
      <c r="E47">
        <v>-1</v>
      </c>
      <c r="F47">
        <v>0</v>
      </c>
    </row>
    <row r="48">
      <c r="B48">
        <v>-2</v>
      </c>
      <c r="C48">
        <v>-0.5</v>
      </c>
      <c r="D48">
        <v>-1.5</v>
      </c>
      <c r="E48">
        <v>-0.5</v>
      </c>
      <c r="F48">
        <v>0.3</v>
      </c>
    </row>
    <row r="49">
      <c r="B49">
        <v>-1</v>
      </c>
      <c r="C49">
        <v>-0.25</v>
      </c>
      <c r="D49">
        <v>0</v>
      </c>
      <c r="E49">
        <v>0</v>
      </c>
      <c r="F49">
        <v>0.5</v>
      </c>
    </row>
    <row r="50">
      <c r="B50">
        <v>0</v>
      </c>
      <c r="C50">
        <v>0</v>
      </c>
      <c r="D50">
        <v>0.5</v>
      </c>
      <c r="E50">
        <v>1</v>
      </c>
      <c r="F50">
        <v>1.5</v>
      </c>
    </row>
    <row r="51">
      <c r="B51">
        <v>1</v>
      </c>
      <c r="C51">
        <v>0.5</v>
      </c>
      <c r="D51">
        <v>1</v>
      </c>
      <c r="E51">
        <v>1.5</v>
      </c>
      <c r="F51">
        <v>3</v>
      </c>
    </row>
    <row r="52">
      <c r="B52">
        <v>2</v>
      </c>
      <c r="C52">
        <v>0.7</v>
      </c>
      <c r="D52">
        <v>1.5</v>
      </c>
      <c r="E52">
        <v>2</v>
      </c>
      <c r="F52">
        <v>4</v>
      </c>
    </row>
    <row r="53">
      <c r="B53">
        <v>3</v>
      </c>
      <c r="C53">
        <v>1</v>
      </c>
      <c r="D53">
        <v>3</v>
      </c>
      <c r="E53">
        <v>3</v>
      </c>
      <c r="F53">
        <v>4.3</v>
      </c>
    </row>
    <row r="54">
      <c r="B54">
        <v>4</v>
      </c>
      <c r="C54">
        <v>1.3</v>
      </c>
      <c r="D54">
        <v>4</v>
      </c>
      <c r="E54">
        <v>3.5</v>
      </c>
      <c r="F54">
        <v>5.5</v>
      </c>
    </row>
    <row r="55">
      <c r="B55">
        <v>5</v>
      </c>
      <c r="C55">
        <v>1.5</v>
      </c>
      <c r="D55">
        <v>4.3</v>
      </c>
      <c r="E55">
        <v>4</v>
      </c>
      <c r="F55">
        <v>5.7</v>
      </c>
    </row>
    <row r="56">
      <c r="B56">
        <v>6</v>
      </c>
      <c r="C56">
        <v>2</v>
      </c>
      <c r="D56">
        <v>5</v>
      </c>
      <c r="F56">
        <v>6</v>
      </c>
    </row>
    <row r="57">
      <c r="B57">
        <v>7</v>
      </c>
      <c r="C57">
        <v>2.5</v>
      </c>
      <c r="D57">
        <v>5.5</v>
      </c>
      <c r="E57">
        <v>4.7</v>
      </c>
      <c r="F57">
        <v>6.3</v>
      </c>
    </row>
    <row r="58">
      <c r="B58">
        <v>8</v>
      </c>
      <c r="C58">
        <v>3.5</v>
      </c>
      <c r="D58">
        <v>6.5</v>
      </c>
      <c r="E58">
        <v>5</v>
      </c>
      <c r="F58">
        <v>6.5</v>
      </c>
      <c r="L58">
        <v>12</v>
      </c>
    </row>
    <row r="59">
      <c r="B59">
        <v>9</v>
      </c>
      <c r="C59">
        <v>4</v>
      </c>
      <c r="D59">
        <v>6.7</v>
      </c>
      <c r="E59">
        <v>5.5</v>
      </c>
      <c r="F59">
        <v>6.7</v>
      </c>
      <c r="L59">
        <v>250000</v>
      </c>
    </row>
    <row r="60">
      <c r="B60">
        <v>10</v>
      </c>
      <c r="C60">
        <v>4.7</v>
      </c>
      <c r="D60">
        <v>7</v>
      </c>
      <c r="E60">
        <v>6</v>
      </c>
      <c r="F60">
        <v>7</v>
      </c>
      <c r="L60">
        <f>L59*L58</f>
        <v>3000000</v>
      </c>
    </row>
    <row r="61">
      <c r="B61">
        <v>11</v>
      </c>
      <c r="C61">
        <v>4.85</v>
      </c>
      <c r="D61">
        <v>7.3</v>
      </c>
      <c r="E61">
        <v>6.2</v>
      </c>
      <c r="F61">
        <v>7.3</v>
      </c>
    </row>
    <row r="62">
      <c r="B62">
        <v>12</v>
      </c>
      <c r="C62">
        <v>5</v>
      </c>
      <c r="D62">
        <v>7.3</v>
      </c>
      <c r="E62">
        <v>6.3</v>
      </c>
      <c r="F62">
        <v>7.3</v>
      </c>
    </row>
    <row r="63">
      <c r="B63">
        <v>13</v>
      </c>
      <c r="C63">
        <v>5.5</v>
      </c>
      <c r="D63">
        <v>7.3</v>
      </c>
      <c r="E63">
        <v>6.5</v>
      </c>
      <c r="F63">
        <v>7.3</v>
      </c>
    </row>
    <row r="64">
      <c r="B64">
        <v>14</v>
      </c>
      <c r="C64">
        <v>6</v>
      </c>
      <c r="D64">
        <v>7.3</v>
      </c>
      <c r="E64">
        <v>6.7</v>
      </c>
      <c r="F64">
        <v>7.3</v>
      </c>
    </row>
    <row r="65">
      <c r="B65">
        <v>15</v>
      </c>
      <c r="C65">
        <v>6.3</v>
      </c>
      <c r="D65">
        <v>7.3</v>
      </c>
      <c r="E65">
        <v>7</v>
      </c>
      <c r="F65">
        <v>7.3</v>
      </c>
    </row>
    <row r="66">
      <c r="B66">
        <v>16</v>
      </c>
      <c r="C66">
        <v>6.5</v>
      </c>
      <c r="D66">
        <v>7.3</v>
      </c>
      <c r="E66">
        <v>7.3</v>
      </c>
      <c r="F66">
        <v>7.3</v>
      </c>
    </row>
    <row r="67">
      <c r="B67">
        <v>17</v>
      </c>
      <c r="C67">
        <v>6.7</v>
      </c>
      <c r="D67">
        <v>7.3</v>
      </c>
      <c r="E67">
        <v>7.3</v>
      </c>
      <c r="F67">
        <v>7.5</v>
      </c>
    </row>
    <row r="68">
      <c r="B68">
        <v>18</v>
      </c>
      <c r="C68">
        <v>7</v>
      </c>
      <c r="D68">
        <v>7.5</v>
      </c>
      <c r="E68">
        <v>7.3</v>
      </c>
      <c r="F68">
        <v>8</v>
      </c>
    </row>
    <row r="69">
      <c r="B69">
        <v>19</v>
      </c>
      <c r="C69">
        <v>7.3</v>
      </c>
      <c r="D69">
        <v>8</v>
      </c>
      <c r="E69">
        <v>7.3</v>
      </c>
      <c r="F69">
        <v>8</v>
      </c>
    </row>
    <row r="70">
      <c r="B70">
        <v>20</v>
      </c>
      <c r="C70">
        <v>7.3</v>
      </c>
      <c r="D70">
        <v>8</v>
      </c>
      <c r="E70">
        <v>7.5</v>
      </c>
      <c r="F70">
        <v>8</v>
      </c>
    </row>
    <row r="71">
      <c r="B71">
        <v>21</v>
      </c>
      <c r="C71">
        <v>7.5</v>
      </c>
      <c r="D71">
        <v>8</v>
      </c>
      <c r="E71">
        <v>8</v>
      </c>
      <c r="F71">
        <v>8</v>
      </c>
    </row>
    <row r="72">
      <c r="B72">
        <v>22</v>
      </c>
      <c r="C72">
        <v>8</v>
      </c>
      <c r="D72">
        <v>8</v>
      </c>
      <c r="E72">
        <v>8</v>
      </c>
      <c r="F72">
        <v>8</v>
      </c>
    </row>
  </sheetData>
  <mergeCells count="3">
    <mergeCell ref="C1:F1"/>
    <mergeCell ref="G1:J1"/>
    <mergeCell ref="C26:F26"/>
  </mergeCells>
  <pageMargins left="0.7" right="0.7" top="0.75" bottom="0.75" header="0.3" footer="0.3"/>
  <ignoredErrors>
    <ignoredError numberStoredAsText="1" sqref="B1:L72"/>
  </ignoredErrors>
</worksheet>
</file>

<file path=xl/worksheets/sheet5.xml><?xml version="1.0" encoding="utf-8"?>
<worksheet xmlns="http://schemas.openxmlformats.org/spreadsheetml/2006/main" xmlns:r="http://schemas.openxmlformats.org/officeDocument/2006/relationships">
  <dimension ref="B1:J72"/>
  <sheetViews>
    <sheetView workbookViewId="0" rightToLeft="0"/>
  </sheetViews>
  <sheetData>
    <row r="1">
      <c r="C1">
        <v>1</v>
      </c>
      <c r="G1">
        <v>2</v>
      </c>
    </row>
    <row r="2">
      <c r="C2" t="str">
        <v>D</v>
      </c>
      <c r="D2" t="str">
        <v>I</v>
      </c>
      <c r="E2" t="str">
        <v>S</v>
      </c>
      <c r="F2" t="str">
        <v>C</v>
      </c>
      <c r="G2" t="str">
        <v>D</v>
      </c>
      <c r="H2" t="str">
        <v>I</v>
      </c>
      <c r="I2" t="str">
        <v>S</v>
      </c>
      <c r="J2" t="str">
        <v>C</v>
      </c>
    </row>
    <row r="3">
      <c r="B3">
        <v>0</v>
      </c>
      <c r="C3">
        <v>-6</v>
      </c>
      <c r="D3">
        <v>-7</v>
      </c>
      <c r="E3">
        <v>-5.7</v>
      </c>
      <c r="F3">
        <v>-6</v>
      </c>
      <c r="G3">
        <v>7.5</v>
      </c>
      <c r="H3">
        <v>7</v>
      </c>
      <c r="I3">
        <v>7.5</v>
      </c>
      <c r="J3">
        <v>7.5</v>
      </c>
    </row>
    <row r="4">
      <c r="B4">
        <v>1</v>
      </c>
      <c r="C4">
        <v>-5.3</v>
      </c>
      <c r="D4">
        <v>-4.6</v>
      </c>
      <c r="E4">
        <v>-4.3</v>
      </c>
      <c r="F4">
        <v>-4.7</v>
      </c>
      <c r="G4">
        <v>6.5</v>
      </c>
      <c r="H4">
        <v>6</v>
      </c>
      <c r="I4">
        <v>7</v>
      </c>
      <c r="J4">
        <v>7</v>
      </c>
    </row>
    <row r="5">
      <c r="B5">
        <v>2</v>
      </c>
      <c r="C5">
        <v>-4</v>
      </c>
      <c r="D5">
        <v>-2.5</v>
      </c>
      <c r="E5">
        <v>-3.5</v>
      </c>
      <c r="F5">
        <v>-3.5</v>
      </c>
      <c r="G5">
        <v>4.3</v>
      </c>
      <c r="H5">
        <v>4</v>
      </c>
      <c r="I5">
        <v>6</v>
      </c>
      <c r="J5">
        <v>5.6</v>
      </c>
    </row>
    <row r="6">
      <c r="B6">
        <v>3</v>
      </c>
      <c r="C6">
        <v>-2.5</v>
      </c>
      <c r="D6">
        <v>-1.3</v>
      </c>
      <c r="E6">
        <v>-1.5</v>
      </c>
      <c r="F6">
        <v>-1.5</v>
      </c>
      <c r="G6">
        <v>2.5</v>
      </c>
      <c r="H6">
        <v>2.5</v>
      </c>
      <c r="I6">
        <v>4</v>
      </c>
      <c r="J6">
        <v>4</v>
      </c>
    </row>
    <row r="7">
      <c r="B7">
        <v>4</v>
      </c>
      <c r="C7">
        <v>-1.7</v>
      </c>
      <c r="D7">
        <v>1</v>
      </c>
      <c r="E7">
        <v>-0.7</v>
      </c>
      <c r="F7">
        <v>0.5</v>
      </c>
      <c r="G7">
        <v>1.5</v>
      </c>
      <c r="H7">
        <v>0.5</v>
      </c>
      <c r="I7">
        <v>2.5</v>
      </c>
      <c r="J7">
        <v>2.5</v>
      </c>
    </row>
    <row r="8">
      <c r="B8">
        <v>5</v>
      </c>
      <c r="C8">
        <v>-1.3</v>
      </c>
      <c r="D8">
        <v>3</v>
      </c>
      <c r="E8">
        <v>0.5</v>
      </c>
      <c r="F8">
        <v>2</v>
      </c>
      <c r="G8">
        <v>0.5</v>
      </c>
      <c r="H8">
        <v>0</v>
      </c>
      <c r="I8">
        <v>1.5</v>
      </c>
      <c r="J8">
        <v>1.5</v>
      </c>
    </row>
    <row r="9">
      <c r="B9">
        <v>6</v>
      </c>
      <c r="C9">
        <v>0</v>
      </c>
      <c r="D9">
        <v>3.5</v>
      </c>
      <c r="E9">
        <v>1</v>
      </c>
      <c r="F9">
        <v>3</v>
      </c>
      <c r="G9">
        <v>0</v>
      </c>
      <c r="H9">
        <v>-2</v>
      </c>
      <c r="I9">
        <v>0.5</v>
      </c>
      <c r="J9">
        <v>0.5</v>
      </c>
    </row>
    <row r="10">
      <c r="B10">
        <v>7</v>
      </c>
      <c r="C10">
        <v>0.5</v>
      </c>
      <c r="D10">
        <v>5.3</v>
      </c>
      <c r="E10">
        <v>2.5</v>
      </c>
      <c r="F10">
        <v>5.3</v>
      </c>
      <c r="G10">
        <v>-1.3</v>
      </c>
      <c r="H10">
        <v>-3.5</v>
      </c>
      <c r="I10">
        <v>-1.3</v>
      </c>
      <c r="J10">
        <v>0</v>
      </c>
    </row>
    <row r="11">
      <c r="B11">
        <v>8</v>
      </c>
      <c r="C11">
        <v>1</v>
      </c>
      <c r="D11">
        <v>5.7</v>
      </c>
      <c r="E11">
        <v>3</v>
      </c>
      <c r="F11">
        <v>5.7</v>
      </c>
      <c r="G11">
        <v>-1.5</v>
      </c>
      <c r="H11">
        <v>-4.3</v>
      </c>
      <c r="I11">
        <v>-2</v>
      </c>
      <c r="J11">
        <v>-1.3</v>
      </c>
    </row>
    <row r="12">
      <c r="B12">
        <v>9</v>
      </c>
      <c r="C12">
        <v>2</v>
      </c>
      <c r="D12">
        <v>6</v>
      </c>
      <c r="E12">
        <v>4</v>
      </c>
      <c r="F12">
        <v>6</v>
      </c>
      <c r="G12">
        <v>-2.5</v>
      </c>
      <c r="H12">
        <v>-5.3</v>
      </c>
      <c r="I12">
        <v>-3</v>
      </c>
      <c r="J12">
        <v>-2.5</v>
      </c>
    </row>
    <row r="13">
      <c r="B13">
        <v>10</v>
      </c>
      <c r="C13">
        <v>3</v>
      </c>
      <c r="D13">
        <v>6.5</v>
      </c>
      <c r="E13">
        <v>4.6</v>
      </c>
      <c r="F13">
        <v>6.3</v>
      </c>
      <c r="G13">
        <v>-3</v>
      </c>
      <c r="H13">
        <v>-6</v>
      </c>
      <c r="I13">
        <v>-4.3</v>
      </c>
      <c r="J13">
        <v>-3.5</v>
      </c>
    </row>
    <row r="14">
      <c r="B14">
        <v>11</v>
      </c>
      <c r="C14">
        <v>3.5</v>
      </c>
      <c r="D14">
        <v>7</v>
      </c>
      <c r="E14">
        <v>5</v>
      </c>
      <c r="F14">
        <v>6.5</v>
      </c>
      <c r="G14">
        <v>-3.5</v>
      </c>
      <c r="H14">
        <v>-6.5</v>
      </c>
      <c r="I14">
        <v>-5.3</v>
      </c>
      <c r="J14">
        <v>-5.3</v>
      </c>
    </row>
    <row r="15">
      <c r="B15">
        <v>12</v>
      </c>
      <c r="C15">
        <v>4</v>
      </c>
      <c r="D15">
        <v>7</v>
      </c>
      <c r="E15">
        <v>5.7</v>
      </c>
      <c r="F15">
        <v>6.7</v>
      </c>
      <c r="G15">
        <v>-4.3</v>
      </c>
      <c r="H15">
        <v>-7</v>
      </c>
      <c r="I15">
        <v>-6</v>
      </c>
      <c r="J15">
        <v>-5.7</v>
      </c>
    </row>
    <row r="16">
      <c r="B16">
        <v>13</v>
      </c>
      <c r="C16">
        <v>4.7</v>
      </c>
      <c r="D16">
        <v>7</v>
      </c>
      <c r="E16">
        <v>6</v>
      </c>
      <c r="F16">
        <v>7</v>
      </c>
      <c r="G16">
        <v>-5.3</v>
      </c>
      <c r="H16">
        <v>-7.2</v>
      </c>
      <c r="I16">
        <v>-6.5</v>
      </c>
      <c r="J16">
        <v>-6</v>
      </c>
    </row>
    <row r="17">
      <c r="B17">
        <v>14</v>
      </c>
      <c r="C17">
        <v>5.3</v>
      </c>
      <c r="D17">
        <v>7</v>
      </c>
      <c r="E17">
        <v>6.5</v>
      </c>
      <c r="F17">
        <v>7.3</v>
      </c>
      <c r="G17">
        <v>-5.7</v>
      </c>
      <c r="H17">
        <v>-7.2</v>
      </c>
      <c r="I17">
        <v>-6.7</v>
      </c>
      <c r="J17">
        <v>-6.5</v>
      </c>
    </row>
    <row r="18">
      <c r="B18">
        <v>15</v>
      </c>
      <c r="C18">
        <v>6.5</v>
      </c>
      <c r="D18">
        <v>7</v>
      </c>
      <c r="E18">
        <v>6.5</v>
      </c>
      <c r="F18">
        <v>7.3</v>
      </c>
      <c r="G18">
        <v>-6</v>
      </c>
      <c r="H18">
        <v>-7.2</v>
      </c>
      <c r="I18">
        <v>-6.7</v>
      </c>
      <c r="J18">
        <v>-7</v>
      </c>
    </row>
    <row r="19">
      <c r="B19">
        <v>16</v>
      </c>
      <c r="C19">
        <v>7</v>
      </c>
      <c r="D19">
        <v>7.5</v>
      </c>
      <c r="E19">
        <v>7</v>
      </c>
      <c r="F19">
        <v>7.3</v>
      </c>
      <c r="G19">
        <v>-6.5</v>
      </c>
      <c r="H19">
        <v>-7.3</v>
      </c>
      <c r="I19">
        <v>-7</v>
      </c>
      <c r="J19">
        <v>-7.3</v>
      </c>
    </row>
    <row r="20">
      <c r="B20">
        <v>17</v>
      </c>
      <c r="C20">
        <v>7</v>
      </c>
      <c r="D20">
        <v>7.5</v>
      </c>
      <c r="E20">
        <v>7</v>
      </c>
      <c r="F20">
        <v>7.5</v>
      </c>
      <c r="G20">
        <v>6.7</v>
      </c>
      <c r="H20">
        <v>-7.3</v>
      </c>
      <c r="I20">
        <v>-7.2</v>
      </c>
      <c r="J20">
        <v>-7.5</v>
      </c>
    </row>
    <row r="21">
      <c r="B21">
        <v>18</v>
      </c>
      <c r="C21">
        <v>7</v>
      </c>
      <c r="D21">
        <v>7.5</v>
      </c>
      <c r="E21">
        <v>7</v>
      </c>
      <c r="F21">
        <v>8</v>
      </c>
      <c r="G21">
        <v>7</v>
      </c>
      <c r="H21">
        <v>-7.3</v>
      </c>
      <c r="I21">
        <v>-7.3</v>
      </c>
      <c r="J21">
        <v>-7.7</v>
      </c>
    </row>
    <row r="22">
      <c r="B22">
        <v>19</v>
      </c>
      <c r="C22">
        <v>7.5</v>
      </c>
      <c r="D22">
        <v>7.5</v>
      </c>
      <c r="E22">
        <v>7.5</v>
      </c>
      <c r="F22">
        <v>8</v>
      </c>
      <c r="G22">
        <v>-7.3</v>
      </c>
      <c r="H22">
        <v>-7.5</v>
      </c>
      <c r="I22">
        <v>-7.5</v>
      </c>
      <c r="J22">
        <v>-7.9</v>
      </c>
    </row>
    <row r="23">
      <c r="B23">
        <v>20</v>
      </c>
      <c r="C23">
        <v>7.5</v>
      </c>
      <c r="D23">
        <v>8</v>
      </c>
      <c r="E23">
        <v>7.5</v>
      </c>
      <c r="F23">
        <v>8</v>
      </c>
      <c r="G23">
        <v>-7.5</v>
      </c>
      <c r="H23">
        <v>-8</v>
      </c>
      <c r="I23">
        <v>-8</v>
      </c>
      <c r="J23">
        <v>-8</v>
      </c>
    </row>
    <row r="26">
      <c r="C26">
        <v>3</v>
      </c>
    </row>
    <row r="27">
      <c r="C27" t="str">
        <v>D</v>
      </c>
      <c r="D27" t="str">
        <v>I</v>
      </c>
      <c r="E27" t="str">
        <v>S</v>
      </c>
      <c r="F27" t="str">
        <v>C</v>
      </c>
    </row>
    <row r="28">
      <c r="B28">
        <v>-22</v>
      </c>
      <c r="C28">
        <v>-8</v>
      </c>
      <c r="D28">
        <v>-8</v>
      </c>
      <c r="E28">
        <v>-8</v>
      </c>
      <c r="F28">
        <v>-7.5</v>
      </c>
    </row>
    <row r="29">
      <c r="B29">
        <v>-21</v>
      </c>
      <c r="C29">
        <v>-7.5</v>
      </c>
      <c r="D29">
        <v>-8</v>
      </c>
      <c r="E29">
        <v>-8</v>
      </c>
      <c r="F29">
        <v>-7.3</v>
      </c>
    </row>
    <row r="30">
      <c r="B30">
        <v>-20</v>
      </c>
      <c r="C30">
        <v>-7</v>
      </c>
      <c r="D30">
        <v>-8</v>
      </c>
      <c r="E30">
        <v>-8</v>
      </c>
      <c r="F30">
        <v>-7.3</v>
      </c>
    </row>
    <row r="31">
      <c r="B31">
        <v>-19</v>
      </c>
      <c r="C31">
        <v>-6.8</v>
      </c>
      <c r="D31">
        <v>-8</v>
      </c>
      <c r="E31">
        <v>-8</v>
      </c>
      <c r="F31">
        <v>-7</v>
      </c>
    </row>
    <row r="32">
      <c r="B32">
        <v>-18</v>
      </c>
      <c r="C32">
        <v>-6.75</v>
      </c>
      <c r="D32">
        <v>-7</v>
      </c>
      <c r="E32">
        <v>-7.5</v>
      </c>
      <c r="F32">
        <v>-6.7</v>
      </c>
    </row>
    <row r="33">
      <c r="B33">
        <v>-17</v>
      </c>
      <c r="C33">
        <v>-6.7</v>
      </c>
      <c r="D33">
        <v>-6.7</v>
      </c>
      <c r="E33">
        <v>-7.3</v>
      </c>
      <c r="F33">
        <v>-6.7</v>
      </c>
    </row>
    <row r="34">
      <c r="B34">
        <v>-16</v>
      </c>
      <c r="C34">
        <v>-6.5</v>
      </c>
      <c r="D34">
        <v>-6.7</v>
      </c>
      <c r="E34">
        <v>-7.3</v>
      </c>
      <c r="F34">
        <v>-6.7</v>
      </c>
    </row>
    <row r="35">
      <c r="B35">
        <v>-15</v>
      </c>
      <c r="C35">
        <v>-6.3</v>
      </c>
      <c r="D35">
        <v>-6.7</v>
      </c>
      <c r="E35">
        <v>-7</v>
      </c>
      <c r="F35">
        <v>-6.5</v>
      </c>
    </row>
    <row r="36">
      <c r="B36">
        <v>-14</v>
      </c>
      <c r="C36">
        <v>-6.1</v>
      </c>
      <c r="D36">
        <v>-6.7</v>
      </c>
      <c r="E36">
        <v>-6.5</v>
      </c>
      <c r="F36">
        <v>-6.3</v>
      </c>
    </row>
    <row r="37">
      <c r="B37">
        <v>-13</v>
      </c>
      <c r="C37">
        <v>-5.9</v>
      </c>
      <c r="D37">
        <v>-6.7</v>
      </c>
      <c r="E37">
        <v>-6.5</v>
      </c>
      <c r="F37">
        <v>-6</v>
      </c>
    </row>
    <row r="38">
      <c r="B38">
        <v>-12</v>
      </c>
      <c r="C38">
        <v>-5.7</v>
      </c>
      <c r="D38">
        <v>-6.7</v>
      </c>
      <c r="E38">
        <v>-6.5</v>
      </c>
      <c r="F38">
        <v>-5.85</v>
      </c>
    </row>
    <row r="39">
      <c r="B39">
        <v>-11</v>
      </c>
      <c r="C39">
        <v>-5.3</v>
      </c>
      <c r="D39">
        <v>-6.7</v>
      </c>
      <c r="E39">
        <v>-6.5</v>
      </c>
      <c r="F39">
        <v>-5.85</v>
      </c>
    </row>
    <row r="40">
      <c r="B40">
        <v>-10</v>
      </c>
      <c r="C40">
        <v>-4.3</v>
      </c>
      <c r="D40">
        <v>-6.5</v>
      </c>
      <c r="E40">
        <v>-6</v>
      </c>
      <c r="F40">
        <v>-5.7</v>
      </c>
    </row>
    <row r="41">
      <c r="B41">
        <v>-9</v>
      </c>
      <c r="C41">
        <v>-3.5</v>
      </c>
      <c r="D41">
        <v>-6</v>
      </c>
      <c r="E41">
        <v>-4.7</v>
      </c>
      <c r="F41">
        <v>-4.7</v>
      </c>
    </row>
    <row r="42">
      <c r="B42">
        <v>-8</v>
      </c>
      <c r="C42">
        <v>-3.25</v>
      </c>
      <c r="D42">
        <v>-5.7</v>
      </c>
      <c r="E42">
        <v>-4.3</v>
      </c>
      <c r="F42">
        <v>-4.3</v>
      </c>
    </row>
    <row r="43">
      <c r="B43">
        <v>-7</v>
      </c>
      <c r="C43">
        <v>-3</v>
      </c>
      <c r="D43">
        <v>-4.7</v>
      </c>
      <c r="E43">
        <v>-3.5</v>
      </c>
      <c r="F43">
        <v>-3.5</v>
      </c>
    </row>
    <row r="44">
      <c r="B44">
        <v>-6</v>
      </c>
      <c r="C44">
        <v>-2.75</v>
      </c>
      <c r="D44">
        <v>-4.3</v>
      </c>
      <c r="E44">
        <v>-3</v>
      </c>
      <c r="F44">
        <v>-3</v>
      </c>
    </row>
    <row r="45">
      <c r="B45">
        <v>-5</v>
      </c>
      <c r="C45">
        <v>-2.5</v>
      </c>
      <c r="D45">
        <v>-3.5</v>
      </c>
      <c r="E45">
        <v>-2</v>
      </c>
      <c r="F45">
        <v>-2.5</v>
      </c>
    </row>
    <row r="46">
      <c r="B46">
        <v>-4</v>
      </c>
      <c r="C46">
        <v>-1.5</v>
      </c>
      <c r="D46">
        <v>-3</v>
      </c>
      <c r="E46">
        <v>-1.5</v>
      </c>
      <c r="F46">
        <v>-0.5</v>
      </c>
    </row>
    <row r="47">
      <c r="B47">
        <v>-3</v>
      </c>
      <c r="C47">
        <v>-1</v>
      </c>
      <c r="D47">
        <v>-2</v>
      </c>
      <c r="E47">
        <v>-1</v>
      </c>
      <c r="F47">
        <v>0</v>
      </c>
    </row>
    <row r="48">
      <c r="B48">
        <v>-2</v>
      </c>
      <c r="C48">
        <v>-0.5</v>
      </c>
      <c r="D48">
        <v>-1.5</v>
      </c>
      <c r="E48">
        <v>-0.5</v>
      </c>
      <c r="F48">
        <v>0.3</v>
      </c>
    </row>
    <row r="49">
      <c r="B49">
        <v>-1</v>
      </c>
      <c r="C49">
        <v>-0.25</v>
      </c>
      <c r="D49">
        <v>0</v>
      </c>
      <c r="E49">
        <v>0</v>
      </c>
      <c r="F49">
        <v>0.5</v>
      </c>
    </row>
    <row r="50">
      <c r="B50">
        <v>0</v>
      </c>
      <c r="C50">
        <v>0</v>
      </c>
      <c r="D50">
        <v>0.5</v>
      </c>
      <c r="E50">
        <v>1</v>
      </c>
      <c r="F50">
        <v>1.5</v>
      </c>
    </row>
    <row r="51">
      <c r="B51">
        <v>1</v>
      </c>
      <c r="C51">
        <v>0.5</v>
      </c>
      <c r="D51">
        <v>1</v>
      </c>
      <c r="E51">
        <v>1.5</v>
      </c>
      <c r="F51">
        <v>3</v>
      </c>
    </row>
    <row r="52">
      <c r="B52">
        <v>2</v>
      </c>
      <c r="C52">
        <v>0.7</v>
      </c>
      <c r="D52">
        <v>1.5</v>
      </c>
      <c r="E52">
        <v>2</v>
      </c>
      <c r="F52">
        <v>4</v>
      </c>
    </row>
    <row r="53">
      <c r="B53">
        <v>3</v>
      </c>
      <c r="C53">
        <v>1</v>
      </c>
      <c r="D53">
        <v>3</v>
      </c>
      <c r="E53">
        <v>3</v>
      </c>
      <c r="F53">
        <v>4.3</v>
      </c>
    </row>
    <row r="54">
      <c r="B54">
        <v>4</v>
      </c>
      <c r="C54">
        <v>1.3</v>
      </c>
      <c r="D54">
        <v>4</v>
      </c>
      <c r="E54">
        <v>3.5</v>
      </c>
      <c r="F54">
        <v>5.5</v>
      </c>
    </row>
    <row r="55">
      <c r="B55">
        <v>5</v>
      </c>
      <c r="C55">
        <v>1.5</v>
      </c>
      <c r="D55">
        <v>4.3</v>
      </c>
      <c r="E55">
        <v>4</v>
      </c>
      <c r="F55">
        <v>5.7</v>
      </c>
    </row>
    <row r="56">
      <c r="B56">
        <v>6</v>
      </c>
      <c r="C56">
        <v>2</v>
      </c>
      <c r="D56">
        <v>5</v>
      </c>
      <c r="F56">
        <v>6</v>
      </c>
    </row>
    <row r="57">
      <c r="B57">
        <v>7</v>
      </c>
      <c r="C57">
        <v>2.5</v>
      </c>
      <c r="D57">
        <v>5.5</v>
      </c>
      <c r="E57">
        <v>4.7</v>
      </c>
      <c r="F57">
        <v>6.3</v>
      </c>
    </row>
    <row r="58">
      <c r="B58">
        <v>8</v>
      </c>
      <c r="C58">
        <v>3.5</v>
      </c>
      <c r="D58">
        <v>6.5</v>
      </c>
      <c r="E58">
        <v>5</v>
      </c>
      <c r="F58">
        <v>6.5</v>
      </c>
    </row>
    <row r="59">
      <c r="B59">
        <v>9</v>
      </c>
      <c r="C59">
        <v>4</v>
      </c>
      <c r="D59">
        <v>6.7</v>
      </c>
      <c r="E59">
        <v>5.5</v>
      </c>
      <c r="F59">
        <v>6.7</v>
      </c>
    </row>
    <row r="60">
      <c r="B60">
        <v>10</v>
      </c>
      <c r="C60">
        <v>4.7</v>
      </c>
      <c r="D60">
        <v>7</v>
      </c>
      <c r="E60">
        <v>6</v>
      </c>
      <c r="F60">
        <v>7</v>
      </c>
    </row>
    <row r="61">
      <c r="B61">
        <v>11</v>
      </c>
      <c r="C61">
        <v>4.85</v>
      </c>
      <c r="D61">
        <v>7.3</v>
      </c>
      <c r="E61">
        <v>6.2</v>
      </c>
      <c r="F61">
        <v>7.3</v>
      </c>
    </row>
    <row r="62">
      <c r="B62">
        <v>12</v>
      </c>
      <c r="C62">
        <v>5</v>
      </c>
      <c r="D62">
        <v>7.3</v>
      </c>
      <c r="E62">
        <v>6.3</v>
      </c>
      <c r="F62">
        <v>7.3</v>
      </c>
    </row>
    <row r="63">
      <c r="B63">
        <v>13</v>
      </c>
      <c r="C63">
        <v>5.5</v>
      </c>
      <c r="D63">
        <v>7.3</v>
      </c>
      <c r="E63">
        <v>6.5</v>
      </c>
      <c r="F63">
        <v>7.3</v>
      </c>
    </row>
    <row r="64">
      <c r="B64">
        <v>14</v>
      </c>
      <c r="C64">
        <v>6</v>
      </c>
      <c r="D64">
        <v>7.3</v>
      </c>
      <c r="E64">
        <v>6.7</v>
      </c>
      <c r="F64">
        <v>7.3</v>
      </c>
    </row>
    <row r="65">
      <c r="B65">
        <v>15</v>
      </c>
      <c r="C65">
        <v>6.3</v>
      </c>
      <c r="D65">
        <v>7.3</v>
      </c>
      <c r="E65">
        <v>7</v>
      </c>
      <c r="F65">
        <v>7.3</v>
      </c>
    </row>
    <row r="66">
      <c r="B66">
        <v>16</v>
      </c>
      <c r="C66">
        <v>6.5</v>
      </c>
      <c r="D66">
        <v>7.3</v>
      </c>
      <c r="E66">
        <v>7.3</v>
      </c>
      <c r="F66">
        <v>7.3</v>
      </c>
    </row>
    <row r="67">
      <c r="B67">
        <v>17</v>
      </c>
      <c r="C67">
        <v>6.7</v>
      </c>
      <c r="D67">
        <v>7.3</v>
      </c>
      <c r="E67">
        <v>7.3</v>
      </c>
      <c r="F67">
        <v>7.5</v>
      </c>
    </row>
    <row r="68">
      <c r="B68">
        <v>18</v>
      </c>
      <c r="C68">
        <v>7</v>
      </c>
      <c r="D68">
        <v>7.5</v>
      </c>
      <c r="E68">
        <v>7.3</v>
      </c>
      <c r="F68">
        <v>8</v>
      </c>
    </row>
    <row r="69">
      <c r="B69">
        <v>19</v>
      </c>
      <c r="C69">
        <v>7.3</v>
      </c>
      <c r="D69">
        <v>8</v>
      </c>
      <c r="E69">
        <v>7.3</v>
      </c>
      <c r="F69">
        <v>8</v>
      </c>
    </row>
    <row r="70">
      <c r="B70">
        <v>20</v>
      </c>
      <c r="C70">
        <v>7.3</v>
      </c>
      <c r="D70">
        <v>8</v>
      </c>
      <c r="E70">
        <v>7.5</v>
      </c>
      <c r="F70">
        <v>8</v>
      </c>
    </row>
    <row r="71">
      <c r="B71">
        <v>21</v>
      </c>
      <c r="C71">
        <v>7.5</v>
      </c>
      <c r="D71">
        <v>8</v>
      </c>
      <c r="E71">
        <v>8</v>
      </c>
      <c r="F71">
        <v>8</v>
      </c>
    </row>
    <row r="72">
      <c r="B72">
        <v>22</v>
      </c>
      <c r="C72">
        <v>8</v>
      </c>
      <c r="D72">
        <v>8</v>
      </c>
      <c r="E72">
        <v>8</v>
      </c>
      <c r="F72">
        <v>8</v>
      </c>
    </row>
  </sheetData>
  <mergeCells count="3">
    <mergeCell ref="C1:F1"/>
    <mergeCell ref="G1:J1"/>
    <mergeCell ref="C26:F26"/>
  </mergeCells>
  <pageMargins left="0.7" right="0.7" top="0.75" bottom="0.75" header="0.3" footer="0.3"/>
  <ignoredErrors>
    <ignoredError numberStoredAsText="1" sqref="B1:J72"/>
  </ignoredErrors>
</worksheet>
</file>

<file path=xl/worksheets/sheet6.xml><?xml version="1.0" encoding="utf-8"?>
<worksheet xmlns="http://schemas.openxmlformats.org/spreadsheetml/2006/main" xmlns:r="http://schemas.openxmlformats.org/officeDocument/2006/relationships">
  <dimension ref="B1:L72"/>
  <sheetViews>
    <sheetView workbookViewId="0" rightToLeft="0"/>
  </sheetViews>
  <sheetData>
    <row r="1">
      <c r="C1">
        <v>1</v>
      </c>
      <c r="G1">
        <v>2</v>
      </c>
    </row>
    <row r="2">
      <c r="C2" t="str">
        <v>D</v>
      </c>
      <c r="D2" t="str">
        <v>I</v>
      </c>
      <c r="E2" t="str">
        <v>S</v>
      </c>
      <c r="F2" t="str">
        <v>C</v>
      </c>
      <c r="G2" t="str">
        <v>D</v>
      </c>
      <c r="H2" t="str">
        <v>I</v>
      </c>
      <c r="I2" t="str">
        <v>S</v>
      </c>
      <c r="J2" t="str">
        <v>C</v>
      </c>
    </row>
    <row r="3">
      <c r="B3">
        <v>0</v>
      </c>
      <c r="C3">
        <v>-30</v>
      </c>
      <c r="D3">
        <v>-36</v>
      </c>
      <c r="E3">
        <v>-28</v>
      </c>
      <c r="F3">
        <v>-30</v>
      </c>
      <c r="G3">
        <v>37</v>
      </c>
      <c r="H3">
        <v>35</v>
      </c>
      <c r="I3">
        <v>37</v>
      </c>
      <c r="J3">
        <v>37</v>
      </c>
    </row>
    <row r="4">
      <c r="B4">
        <v>1</v>
      </c>
      <c r="C4">
        <v>-26</v>
      </c>
      <c r="D4">
        <v>-24</v>
      </c>
      <c r="E4">
        <v>-22</v>
      </c>
      <c r="F4">
        <v>-24</v>
      </c>
      <c r="G4">
        <v>33</v>
      </c>
      <c r="H4">
        <v>30</v>
      </c>
      <c r="I4">
        <v>35</v>
      </c>
      <c r="J4">
        <v>35</v>
      </c>
    </row>
    <row r="5">
      <c r="B5">
        <v>2</v>
      </c>
      <c r="C5">
        <v>-20</v>
      </c>
      <c r="D5">
        <v>-13</v>
      </c>
      <c r="E5">
        <v>-17</v>
      </c>
      <c r="F5">
        <v>-17</v>
      </c>
      <c r="G5">
        <v>22</v>
      </c>
      <c r="H5">
        <v>19</v>
      </c>
      <c r="I5">
        <v>30</v>
      </c>
      <c r="J5">
        <v>28</v>
      </c>
    </row>
    <row r="6">
      <c r="B6">
        <v>3</v>
      </c>
      <c r="C6">
        <v>-13</v>
      </c>
      <c r="D6">
        <v>-6</v>
      </c>
      <c r="E6">
        <v>-8</v>
      </c>
      <c r="F6">
        <v>-8</v>
      </c>
      <c r="G6">
        <v>13</v>
      </c>
      <c r="H6">
        <v>13</v>
      </c>
      <c r="I6">
        <v>19</v>
      </c>
      <c r="J6">
        <v>19</v>
      </c>
    </row>
    <row r="7">
      <c r="B7">
        <v>4</v>
      </c>
      <c r="C7">
        <v>-8</v>
      </c>
      <c r="D7">
        <v>5</v>
      </c>
      <c r="E7">
        <v>-4</v>
      </c>
      <c r="F7">
        <v>3</v>
      </c>
      <c r="G7">
        <v>7</v>
      </c>
      <c r="H7">
        <v>3</v>
      </c>
      <c r="I7">
        <v>13</v>
      </c>
      <c r="J7">
        <v>12</v>
      </c>
    </row>
    <row r="8">
      <c r="B8">
        <v>5</v>
      </c>
      <c r="C8">
        <v>-6</v>
      </c>
      <c r="D8">
        <v>15</v>
      </c>
      <c r="E8">
        <v>3</v>
      </c>
      <c r="F8">
        <v>10</v>
      </c>
      <c r="G8">
        <v>3</v>
      </c>
      <c r="H8">
        <v>-2</v>
      </c>
      <c r="I8">
        <v>7</v>
      </c>
      <c r="J8">
        <v>7</v>
      </c>
    </row>
    <row r="9">
      <c r="B9">
        <v>6</v>
      </c>
      <c r="C9">
        <v>-2</v>
      </c>
      <c r="D9">
        <v>17</v>
      </c>
      <c r="E9">
        <v>5</v>
      </c>
      <c r="F9">
        <v>15</v>
      </c>
      <c r="G9">
        <v>-2</v>
      </c>
      <c r="H9">
        <v>-10</v>
      </c>
      <c r="I9">
        <v>3</v>
      </c>
      <c r="J9">
        <v>3</v>
      </c>
    </row>
    <row r="10">
      <c r="B10">
        <v>7</v>
      </c>
      <c r="C10">
        <v>3</v>
      </c>
      <c r="D10">
        <v>26</v>
      </c>
      <c r="E10">
        <v>13</v>
      </c>
      <c r="F10">
        <v>26</v>
      </c>
      <c r="G10">
        <v>-6</v>
      </c>
      <c r="H10">
        <v>-17</v>
      </c>
      <c r="I10">
        <v>-6</v>
      </c>
      <c r="J10">
        <v>-2</v>
      </c>
    </row>
    <row r="11">
      <c r="B11">
        <v>8</v>
      </c>
      <c r="C11">
        <v>5</v>
      </c>
      <c r="D11">
        <v>28</v>
      </c>
      <c r="E11">
        <v>15</v>
      </c>
      <c r="F11">
        <v>28</v>
      </c>
      <c r="G11">
        <v>-8</v>
      </c>
      <c r="H11">
        <v>-22</v>
      </c>
      <c r="I11">
        <v>-10</v>
      </c>
      <c r="J11">
        <v>-6</v>
      </c>
    </row>
    <row r="12">
      <c r="B12">
        <v>9</v>
      </c>
      <c r="C12">
        <v>10</v>
      </c>
      <c r="D12">
        <v>30</v>
      </c>
      <c r="E12">
        <v>19</v>
      </c>
      <c r="F12">
        <v>30</v>
      </c>
      <c r="G12">
        <v>-13</v>
      </c>
      <c r="H12">
        <v>-26</v>
      </c>
      <c r="I12">
        <v>-15</v>
      </c>
      <c r="J12">
        <v>-12</v>
      </c>
    </row>
    <row r="13">
      <c r="B13">
        <v>10</v>
      </c>
      <c r="C13">
        <v>15</v>
      </c>
      <c r="D13">
        <v>33</v>
      </c>
      <c r="E13">
        <v>24</v>
      </c>
      <c r="F13">
        <v>31</v>
      </c>
      <c r="G13">
        <v>-15</v>
      </c>
      <c r="H13">
        <v>-30</v>
      </c>
      <c r="I13">
        <v>-22</v>
      </c>
      <c r="J13">
        <v>-17</v>
      </c>
    </row>
    <row r="14">
      <c r="B14">
        <v>11</v>
      </c>
      <c r="C14">
        <v>17</v>
      </c>
      <c r="D14">
        <v>35</v>
      </c>
      <c r="E14">
        <v>26</v>
      </c>
      <c r="F14">
        <v>33</v>
      </c>
      <c r="G14">
        <v>-17</v>
      </c>
      <c r="H14">
        <v>-33</v>
      </c>
      <c r="I14">
        <v>-26</v>
      </c>
      <c r="J14">
        <v>-26</v>
      </c>
    </row>
    <row r="15">
      <c r="B15">
        <v>12</v>
      </c>
      <c r="C15">
        <v>19</v>
      </c>
      <c r="D15">
        <v>36</v>
      </c>
      <c r="E15">
        <v>28</v>
      </c>
      <c r="F15">
        <v>34</v>
      </c>
      <c r="G15">
        <v>-22</v>
      </c>
      <c r="H15">
        <v>-35</v>
      </c>
      <c r="I15">
        <v>-30</v>
      </c>
      <c r="J15">
        <v>-28</v>
      </c>
    </row>
    <row r="16">
      <c r="B16">
        <v>13</v>
      </c>
      <c r="C16">
        <v>24</v>
      </c>
      <c r="D16">
        <v>36</v>
      </c>
      <c r="E16">
        <v>30</v>
      </c>
      <c r="F16">
        <v>35</v>
      </c>
      <c r="G16">
        <v>-26</v>
      </c>
      <c r="H16">
        <v>-36</v>
      </c>
      <c r="I16">
        <v>-33</v>
      </c>
      <c r="J16">
        <v>-30</v>
      </c>
    </row>
    <row r="17">
      <c r="B17">
        <v>14</v>
      </c>
      <c r="C17">
        <v>26</v>
      </c>
      <c r="D17">
        <v>36</v>
      </c>
      <c r="E17">
        <v>33</v>
      </c>
      <c r="F17">
        <v>36</v>
      </c>
      <c r="G17">
        <v>-28</v>
      </c>
      <c r="H17">
        <v>-36</v>
      </c>
      <c r="I17">
        <v>-34</v>
      </c>
      <c r="J17">
        <v>-33</v>
      </c>
    </row>
    <row r="18">
      <c r="B18">
        <v>15</v>
      </c>
      <c r="C18">
        <v>33</v>
      </c>
      <c r="D18">
        <v>36</v>
      </c>
      <c r="E18">
        <v>35</v>
      </c>
      <c r="F18">
        <v>36</v>
      </c>
      <c r="G18">
        <v>-30</v>
      </c>
      <c r="H18">
        <v>-36</v>
      </c>
      <c r="I18">
        <v>-34</v>
      </c>
      <c r="J18">
        <v>-35</v>
      </c>
    </row>
    <row r="19">
      <c r="B19">
        <v>16</v>
      </c>
      <c r="C19">
        <v>35</v>
      </c>
      <c r="D19">
        <v>36</v>
      </c>
      <c r="E19">
        <v>35</v>
      </c>
      <c r="F19">
        <v>36</v>
      </c>
      <c r="G19">
        <v>-33</v>
      </c>
      <c r="H19">
        <v>-36</v>
      </c>
      <c r="I19">
        <v>-35</v>
      </c>
      <c r="J19">
        <v>-36</v>
      </c>
    </row>
    <row r="20">
      <c r="B20">
        <v>17</v>
      </c>
      <c r="C20">
        <v>35</v>
      </c>
      <c r="D20">
        <v>36</v>
      </c>
      <c r="E20">
        <v>35</v>
      </c>
      <c r="F20">
        <v>37</v>
      </c>
      <c r="G20">
        <v>-35</v>
      </c>
      <c r="H20">
        <v>-36</v>
      </c>
      <c r="I20">
        <v>-36</v>
      </c>
      <c r="J20">
        <v>-37</v>
      </c>
    </row>
    <row r="21">
      <c r="B21">
        <v>18</v>
      </c>
      <c r="C21">
        <v>36</v>
      </c>
      <c r="D21">
        <v>36</v>
      </c>
      <c r="E21">
        <v>35</v>
      </c>
      <c r="F21">
        <v>38</v>
      </c>
      <c r="G21">
        <v>-35</v>
      </c>
      <c r="H21">
        <v>-36</v>
      </c>
      <c r="I21">
        <v>-36</v>
      </c>
      <c r="J21">
        <v>-38</v>
      </c>
    </row>
    <row r="22">
      <c r="B22">
        <v>19</v>
      </c>
      <c r="C22">
        <v>36</v>
      </c>
      <c r="D22">
        <v>37</v>
      </c>
      <c r="E22">
        <v>35</v>
      </c>
      <c r="F22">
        <v>39</v>
      </c>
      <c r="G22">
        <v>-37</v>
      </c>
      <c r="H22">
        <v>-37</v>
      </c>
      <c r="I22">
        <v>-37</v>
      </c>
      <c r="J22">
        <v>-39</v>
      </c>
    </row>
    <row r="23">
      <c r="B23">
        <v>20</v>
      </c>
      <c r="C23">
        <v>37</v>
      </c>
      <c r="D23">
        <v>40</v>
      </c>
      <c r="E23">
        <v>37</v>
      </c>
      <c r="F23">
        <v>40</v>
      </c>
      <c r="G23">
        <v>-37</v>
      </c>
      <c r="H23">
        <v>-40</v>
      </c>
      <c r="I23">
        <v>-40</v>
      </c>
      <c r="J23">
        <v>-40</v>
      </c>
    </row>
    <row r="26">
      <c r="C26">
        <v>3</v>
      </c>
    </row>
    <row r="27">
      <c r="C27" t="str">
        <v>D</v>
      </c>
      <c r="D27" t="str">
        <v>I</v>
      </c>
      <c r="E27" t="str">
        <v>S</v>
      </c>
      <c r="F27" t="str">
        <v>C</v>
      </c>
    </row>
    <row r="28">
      <c r="B28">
        <v>-22</v>
      </c>
      <c r="C28">
        <v>-37</v>
      </c>
    </row>
    <row r="29">
      <c r="B29">
        <v>-21</v>
      </c>
      <c r="C29">
        <v>-36</v>
      </c>
    </row>
    <row r="30">
      <c r="B30">
        <v>-20</v>
      </c>
      <c r="C30">
        <v>-35</v>
      </c>
    </row>
    <row r="31">
      <c r="B31">
        <v>-19</v>
      </c>
      <c r="C31">
        <v>-34</v>
      </c>
    </row>
    <row r="32">
      <c r="B32">
        <v>-18</v>
      </c>
      <c r="C32">
        <v>-34</v>
      </c>
    </row>
    <row r="33">
      <c r="B33">
        <v>-17</v>
      </c>
      <c r="C33">
        <v>-34</v>
      </c>
    </row>
    <row r="34">
      <c r="B34">
        <v>-16</v>
      </c>
      <c r="C34">
        <v>-33</v>
      </c>
    </row>
    <row r="35">
      <c r="B35">
        <v>-15</v>
      </c>
      <c r="C35">
        <v>-31</v>
      </c>
    </row>
    <row r="36">
      <c r="B36">
        <v>-14</v>
      </c>
      <c r="C36">
        <v>-30</v>
      </c>
    </row>
    <row r="37">
      <c r="B37">
        <v>-13</v>
      </c>
      <c r="C37">
        <v>-29</v>
      </c>
    </row>
    <row r="38">
      <c r="B38">
        <v>-12</v>
      </c>
      <c r="C38">
        <v>-28</v>
      </c>
    </row>
    <row r="39">
      <c r="B39">
        <v>-11</v>
      </c>
      <c r="C39">
        <v>-26</v>
      </c>
    </row>
    <row r="40">
      <c r="B40">
        <v>-10</v>
      </c>
      <c r="C40">
        <v>-22</v>
      </c>
    </row>
    <row r="41">
      <c r="B41">
        <v>-9</v>
      </c>
      <c r="C41">
        <v>-17</v>
      </c>
    </row>
    <row r="42">
      <c r="B42">
        <v>-8</v>
      </c>
      <c r="C42">
        <v>-16</v>
      </c>
    </row>
    <row r="43">
      <c r="B43">
        <v>-7</v>
      </c>
      <c r="C43">
        <v>-15</v>
      </c>
    </row>
    <row r="44">
      <c r="B44">
        <v>-6</v>
      </c>
      <c r="C44">
        <v>-14</v>
      </c>
    </row>
    <row r="45">
      <c r="B45">
        <v>-5</v>
      </c>
      <c r="C45">
        <v>-13</v>
      </c>
    </row>
    <row r="46">
      <c r="B46">
        <v>-4</v>
      </c>
      <c r="C46">
        <v>-8</v>
      </c>
    </row>
    <row r="47">
      <c r="B47">
        <v>-3</v>
      </c>
      <c r="C47">
        <v>-6</v>
      </c>
    </row>
    <row r="48">
      <c r="B48">
        <v>-2</v>
      </c>
      <c r="C48">
        <v>-4</v>
      </c>
    </row>
    <row r="49">
      <c r="B49">
        <v>-1</v>
      </c>
      <c r="C49">
        <v>-3</v>
      </c>
    </row>
    <row r="50">
      <c r="B50">
        <v>0</v>
      </c>
      <c r="C50">
        <v>-2</v>
      </c>
    </row>
    <row r="51">
      <c r="B51">
        <v>1</v>
      </c>
      <c r="C51">
        <v>3</v>
      </c>
    </row>
    <row r="52">
      <c r="B52">
        <v>2</v>
      </c>
      <c r="C52">
        <v>4</v>
      </c>
    </row>
    <row r="53">
      <c r="B53">
        <v>3</v>
      </c>
      <c r="C53">
        <v>5</v>
      </c>
    </row>
    <row r="54">
      <c r="B54">
        <v>4</v>
      </c>
      <c r="C54">
        <v>6</v>
      </c>
    </row>
    <row r="55">
      <c r="B55">
        <v>5</v>
      </c>
      <c r="C55">
        <v>7</v>
      </c>
    </row>
    <row r="56">
      <c r="B56">
        <v>6</v>
      </c>
      <c r="C56">
        <v>10</v>
      </c>
    </row>
    <row r="57">
      <c r="B57">
        <v>7</v>
      </c>
      <c r="C57">
        <v>12</v>
      </c>
    </row>
    <row r="58">
      <c r="B58">
        <v>8</v>
      </c>
      <c r="C58">
        <v>16</v>
      </c>
      <c r="L58">
        <v>12</v>
      </c>
    </row>
    <row r="59">
      <c r="B59">
        <v>9</v>
      </c>
      <c r="C59">
        <v>18</v>
      </c>
      <c r="L59">
        <v>250000</v>
      </c>
    </row>
    <row r="60">
      <c r="B60">
        <v>10</v>
      </c>
      <c r="C60">
        <v>24</v>
      </c>
      <c r="L60">
        <f>L59*L58</f>
        <v>3000000</v>
      </c>
    </row>
    <row r="61">
      <c r="B61">
        <v>11</v>
      </c>
      <c r="C61">
        <v>25</v>
      </c>
    </row>
    <row r="62">
      <c r="B62">
        <v>12</v>
      </c>
      <c r="C62">
        <v>26</v>
      </c>
    </row>
    <row r="63">
      <c r="B63">
        <v>13</v>
      </c>
      <c r="C63">
        <v>28</v>
      </c>
    </row>
    <row r="64">
      <c r="B64">
        <v>14</v>
      </c>
      <c r="C64">
        <v>30</v>
      </c>
    </row>
    <row r="65">
      <c r="B65">
        <v>15</v>
      </c>
      <c r="C65">
        <v>31</v>
      </c>
    </row>
    <row r="66">
      <c r="B66">
        <v>16</v>
      </c>
      <c r="C66">
        <v>33</v>
      </c>
    </row>
    <row r="67">
      <c r="B67">
        <v>17</v>
      </c>
      <c r="C67">
        <v>34</v>
      </c>
    </row>
    <row r="68">
      <c r="B68">
        <v>18</v>
      </c>
      <c r="C68">
        <v>35</v>
      </c>
    </row>
    <row r="69">
      <c r="B69">
        <v>19</v>
      </c>
      <c r="C69">
        <v>36</v>
      </c>
    </row>
    <row r="70">
      <c r="B70">
        <v>20</v>
      </c>
      <c r="C70">
        <v>36</v>
      </c>
    </row>
    <row r="71">
      <c r="B71">
        <v>21</v>
      </c>
      <c r="C71">
        <v>37</v>
      </c>
    </row>
    <row r="72">
      <c r="B72">
        <v>22</v>
      </c>
      <c r="C72">
        <v>40</v>
      </c>
    </row>
  </sheetData>
  <mergeCells count="3">
    <mergeCell ref="C1:F1"/>
    <mergeCell ref="G1:J1"/>
    <mergeCell ref="C26:F26"/>
  </mergeCells>
  <pageMargins left="0.7" right="0.7" top="0.75" bottom="0.75" header="0.3" footer="0.3"/>
  <ignoredErrors>
    <ignoredError numberStoredAsText="1" sqref="B1:L72"/>
  </ignoredErrors>
</worksheet>
</file>

<file path=xl/worksheets/sheet7.xml><?xml version="1.0" encoding="utf-8"?>
<worksheet xmlns="http://schemas.openxmlformats.org/spreadsheetml/2006/main" xmlns:r="http://schemas.openxmlformats.org/officeDocument/2006/relationships">
  <dimension ref="B2:AO23"/>
  <sheetViews>
    <sheetView workbookViewId="0" rightToLeft="0"/>
  </sheetViews>
  <sheetData>
    <row r="2">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c r="AO2">
        <v>40</v>
      </c>
    </row>
    <row r="3">
      <c r="B3" t="str">
        <v>C</v>
      </c>
      <c r="C3" t="str">
        <v>D</v>
      </c>
      <c r="D3" t="str">
        <v>D / C-D</v>
      </c>
      <c r="E3" t="str">
        <v>D / I-D</v>
      </c>
      <c r="F3" t="str">
        <v>D / I-D-C</v>
      </c>
      <c r="G3" t="str">
        <v>D / I-D-S</v>
      </c>
      <c r="H3" t="str">
        <v>D / I-S-D</v>
      </c>
      <c r="I3" t="str">
        <v>D / S-D-C / S-C-D</v>
      </c>
      <c r="J3" t="str">
        <v>D-I</v>
      </c>
      <c r="K3" t="str">
        <v>D-I-S</v>
      </c>
      <c r="L3" t="str">
        <v xml:space="preserve">D-S </v>
      </c>
      <c r="M3" t="str">
        <v>I / C-I-S</v>
      </c>
      <c r="N3" t="str">
        <v>I / C-S-I</v>
      </c>
      <c r="O3" t="str">
        <v>I-S-C / I-C-S</v>
      </c>
      <c r="P3" t="str">
        <v>S</v>
      </c>
      <c r="Q3" t="str">
        <v>S / C-S</v>
      </c>
      <c r="R3" t="str">
        <v>S-C</v>
      </c>
      <c r="S3" t="str">
        <v>D-C</v>
      </c>
      <c r="T3" t="str">
        <v>D-I-C</v>
      </c>
      <c r="U3" t="str">
        <v>D-S-I</v>
      </c>
      <c r="V3" t="str">
        <v>D-S-C</v>
      </c>
      <c r="W3" t="str">
        <v>D-C-I</v>
      </c>
      <c r="X3" t="str">
        <v>D-C-S</v>
      </c>
      <c r="Y3" t="str">
        <v>I</v>
      </c>
      <c r="Z3" t="str">
        <v>I-S</v>
      </c>
      <c r="AA3" t="str">
        <v>I-C</v>
      </c>
      <c r="AB3" t="str">
        <v>I-C-D</v>
      </c>
      <c r="AC3" t="str">
        <v>I-C-S</v>
      </c>
      <c r="AD3" t="str">
        <v>S-D</v>
      </c>
      <c r="AE3" t="str">
        <v>S-I</v>
      </c>
      <c r="AF3" t="str">
        <v>S-D-I</v>
      </c>
      <c r="AG3" t="str">
        <v>S-I-D</v>
      </c>
      <c r="AH3" t="str">
        <v>S-I-C</v>
      </c>
      <c r="AI3" t="str">
        <v>S-C-D</v>
      </c>
      <c r="AJ3" t="str">
        <v>S-C-I</v>
      </c>
      <c r="AK3" t="str">
        <v>C-I</v>
      </c>
      <c r="AL3" t="str">
        <v>C-D-I</v>
      </c>
      <c r="AM3" t="str">
        <v>C-D-S</v>
      </c>
      <c r="AN3" t="str">
        <v>C-I-D</v>
      </c>
      <c r="AO3" t="str">
        <v>C-S-D</v>
      </c>
    </row>
    <row r="4">
      <c r="B4" t="str">
        <v>LOGICAL THINKER</v>
      </c>
      <c r="C4" t="str">
        <v>ESTABLISHER</v>
      </c>
      <c r="D4" t="str">
        <v>DESIGNER</v>
      </c>
      <c r="E4" t="str">
        <v>NEGOTIATOR</v>
      </c>
      <c r="F4" t="str">
        <v>CONFIDENT &amp; DETERMINED</v>
      </c>
      <c r="G4" t="str">
        <v>REFORMER</v>
      </c>
      <c r="H4" t="str">
        <v>MOTIVATOR</v>
      </c>
      <c r="I4" t="str">
        <v>INQUIRER</v>
      </c>
      <c r="J4" t="str">
        <v>PENGAMBIL KEPUTUSAN</v>
      </c>
      <c r="K4" t="str">
        <v>DIRECTOR</v>
      </c>
      <c r="L4" t="str">
        <v>SELF-MOTIVATED</v>
      </c>
      <c r="M4" t="str">
        <v>MEDIATOR</v>
      </c>
      <c r="N4" t="str">
        <v>PRACTITIONER</v>
      </c>
      <c r="O4" t="str">
        <v>RESPONSIVE &amp; THOUGHTFUL</v>
      </c>
      <c r="P4" t="str">
        <v>SPECIALIST</v>
      </c>
      <c r="Q4" t="str">
        <v>PERFECTIONIST</v>
      </c>
      <c r="R4" t="str">
        <v>PEACEMAKER, RESPECTFULL &amp; ACCURATE</v>
      </c>
      <c r="S4" t="str">
        <v>CHALLENGER</v>
      </c>
      <c r="T4" t="str">
        <v>CHANCELLOR</v>
      </c>
      <c r="U4" t="str">
        <v>DIRECTOR</v>
      </c>
      <c r="V4" t="str">
        <v>Director</v>
      </c>
      <c r="W4" t="str">
        <v>CHALLENGER</v>
      </c>
      <c r="X4" t="str">
        <v>CHALLENGER</v>
      </c>
      <c r="Y4" t="str">
        <v>COMMUNICATOR</v>
      </c>
      <c r="Z4" t="str">
        <v>ADVISOR</v>
      </c>
      <c r="AA4" t="str">
        <v>ASSESSOR</v>
      </c>
      <c r="AB4" t="str">
        <v>ASSESSOR</v>
      </c>
      <c r="AC4" t="str">
        <v>RESPONSIVE &amp; THOUGHTFUL</v>
      </c>
      <c r="AD4" t="str">
        <v>SELF-MOTIVATED</v>
      </c>
      <c r="AE4" t="str">
        <v>ADVISOR</v>
      </c>
      <c r="AF4" t="str">
        <v>DIRECTOR</v>
      </c>
      <c r="AG4" t="str">
        <v>ADVISOR</v>
      </c>
      <c r="AH4" t="str">
        <v>ADVOCATE</v>
      </c>
      <c r="AI4" t="str">
        <v>INQUIRER</v>
      </c>
      <c r="AJ4" t="str">
        <v>ADVOCATE</v>
      </c>
      <c r="AK4" t="str">
        <v>ASSESSOR</v>
      </c>
      <c r="AL4" t="str">
        <v>CHALLENGER</v>
      </c>
      <c r="AM4" t="str">
        <v>CONTEMPLATOR</v>
      </c>
      <c r="AN4" t="str">
        <v>ASSESSOR</v>
      </c>
      <c r="AO4" t="str">
        <v>PRECISIONIST</v>
      </c>
    </row>
    <row r="5">
      <c r="B5" t="str">
        <v>Pendiam</v>
      </c>
      <c r="C5" t="str">
        <v>Individualis</v>
      </c>
      <c r="D5" t="str">
        <v>Sensitif</v>
      </c>
      <c r="E5" t="str">
        <v>Suka Bergaul</v>
      </c>
      <c r="F5" t="str">
        <v>Pandai Memilih Orang</v>
      </c>
      <c r="G5" t="str">
        <v>Mudah Bergaul</v>
      </c>
      <c r="H5" t="str">
        <v>Leader (Kelompok Kecil)</v>
      </c>
      <c r="I5" t="str">
        <v>Full Self Control</v>
      </c>
      <c r="J5" t="str">
        <v>Pekerja Keras</v>
      </c>
      <c r="K5" t="str">
        <v>Pengelola</v>
      </c>
      <c r="L5" t="str">
        <v>Objektif &amp; Analitis</v>
      </c>
      <c r="M5" t="str">
        <v>Loyal</v>
      </c>
      <c r="N5" t="str">
        <v>Perfeksionis</v>
      </c>
      <c r="O5" t="str">
        <v>High Energy</v>
      </c>
      <c r="P5" t="str">
        <v>Stabil &amp; Konsisten</v>
      </c>
      <c r="Q5" t="str">
        <v>Detail &amp; Teliti</v>
      </c>
      <c r="R5" t="str">
        <v>Sulit Beradaptasi</v>
      </c>
      <c r="S5" t="str">
        <v>Seorang yang tekun</v>
      </c>
      <c r="T5" t="str">
        <v>Seorang yang ramah secara alami</v>
      </c>
      <c r="U5" t="str">
        <v>Seorang yang obyektif dan analitis</v>
      </c>
      <c r="V5" t="str">
        <v>Seorang yang obyektif dan analitis</v>
      </c>
      <c r="W5" t="str">
        <v>Seorang yang tekun</v>
      </c>
      <c r="X5" t="str">
        <v>Seorang yang tekun</v>
      </c>
      <c r="Y5" t="str">
        <v>Antusias</v>
      </c>
      <c r="Z5" t="str">
        <v>Hangat</v>
      </c>
      <c r="AA5" t="str">
        <v>Ramah</v>
      </c>
      <c r="AB5" t="str">
        <v>Analitis</v>
      </c>
      <c r="AC5" t="str">
        <v>High Energy</v>
      </c>
      <c r="AD5" t="str">
        <v>Objektif &amp; Analitis</v>
      </c>
      <c r="AE5" t="str">
        <v>Hangat</v>
      </c>
      <c r="AF5" t="str">
        <v>Seorang yang obyektif dan analitis</v>
      </c>
      <c r="AG5" t="str">
        <v>Hangat</v>
      </c>
      <c r="AH5" t="str">
        <v>Stabil</v>
      </c>
      <c r="AI5" t="str">
        <v>Seorang yang baik</v>
      </c>
      <c r="AJ5" t="str">
        <v>Stabil</v>
      </c>
      <c r="AK5" t="str">
        <v>Analitis</v>
      </c>
      <c r="AL5" t="str">
        <v>Sangat berorientasi pada tugas</v>
      </c>
      <c r="AM5" t="str">
        <v>Berorientasi pada hal-hal detil</v>
      </c>
      <c r="AN5" t="str">
        <v>Analitis</v>
      </c>
      <c r="AO5" t="str">
        <v>Sistematis dan Prosedural</v>
      </c>
    </row>
    <row r="6">
      <c r="B6" t="str">
        <v>Anti Kritik</v>
      </c>
      <c r="C6" t="str">
        <v>Ego Tinggi, Kurang Sensitif</v>
      </c>
      <c r="D6" t="str">
        <v>Kurang Cepat</v>
      </c>
      <c r="E6" t="str">
        <v>Anti Rutin</v>
      </c>
      <c r="F6" t="str">
        <v>Leader</v>
      </c>
      <c r="G6" t="str">
        <v>Leader</v>
      </c>
      <c r="H6" t="str">
        <v>Supporter</v>
      </c>
      <c r="I6" t="str">
        <v>Sabar</v>
      </c>
      <c r="J6" t="str">
        <v>Leader</v>
      </c>
      <c r="K6" t="str">
        <v>Enerjik</v>
      </c>
      <c r="L6" t="str">
        <v>Mandiri</v>
      </c>
      <c r="M6" t="str">
        <v>Tight Scheduled</v>
      </c>
      <c r="N6" t="str">
        <v>Quality Oriented</v>
      </c>
      <c r="O6" t="str">
        <v>Good Communication Skill</v>
      </c>
      <c r="P6" t="str">
        <v>Terkendali</v>
      </c>
      <c r="Q6" t="str">
        <v>Butuh Situasi Stabil</v>
      </c>
      <c r="R6" t="str">
        <v>Anti Kritik</v>
      </c>
      <c r="S6" t="str">
        <v>Sensitif terhadap permasalahan</v>
      </c>
      <c r="T6" t="str">
        <v>Menggabungkan kesenangan dengan pekerjaan</v>
      </c>
      <c r="U6" t="str">
        <v>Ingin terlibat dalam situasi</v>
      </c>
      <c r="V6" t="str">
        <v>Ingin terlibat dalam situasi</v>
      </c>
      <c r="W6" t="str">
        <v>Sensitif terhadap permasalahan</v>
      </c>
      <c r="X6" t="str">
        <v>Sensitif terhadap permasalahan</v>
      </c>
      <c r="Y6" t="str">
        <v>Percaya</v>
      </c>
      <c r="Z6" t="str">
        <v>Simpati</v>
      </c>
      <c r="AA6" t="str">
        <v>Suka berteman</v>
      </c>
      <c r="AB6" t="str">
        <v>Berwatak hati-hati</v>
      </c>
      <c r="AC6" t="str">
        <v>Good Communication Skill</v>
      </c>
      <c r="AD6" t="str">
        <v>Mandiri</v>
      </c>
      <c r="AE6" t="str">
        <v>Simpati dan Pengertian</v>
      </c>
      <c r="AF6" t="str">
        <v>Ingin terlibat dalam situasi</v>
      </c>
      <c r="AG6" t="str">
        <v>Simpati dan Pengertian</v>
      </c>
      <c r="AH6" t="str">
        <v>Ramah</v>
      </c>
      <c r="AI6" t="str">
        <v>Sangat berorientasi pada detil</v>
      </c>
      <c r="AJ6" t="str">
        <v>Ramah</v>
      </c>
      <c r="AK6" t="str">
        <v>Berwatak hati-hati</v>
      </c>
      <c r="AL6" t="str">
        <v>Sensitif terhadap permasalahan</v>
      </c>
      <c r="AM6" t="str">
        <v>Mempunyai standar tinggi untuk dirinya</v>
      </c>
      <c r="AN6" t="str">
        <v>Berwatak hati-hati</v>
      </c>
      <c r="AO6" t="str">
        <v>Teratur &amp; memiliki perencanaan yang baik</v>
      </c>
    </row>
    <row r="7">
      <c r="B7" t="str">
        <v>Perfeksionis</v>
      </c>
      <c r="C7" t="str">
        <v>Kurang Pertimbangan</v>
      </c>
      <c r="D7" t="str">
        <v xml:space="preserve">Anti Tekanan </v>
      </c>
      <c r="E7" t="str">
        <v>Aktif</v>
      </c>
      <c r="F7" t="str">
        <v>Good Interpersonal Skill</v>
      </c>
      <c r="G7" t="str">
        <v>Sadar Diri</v>
      </c>
      <c r="H7" t="str">
        <v>Sosialisasi Baik</v>
      </c>
      <c r="I7" t="str">
        <v>Penuh Pertimbangan</v>
      </c>
      <c r="J7" t="str">
        <v>Banyak Minat</v>
      </c>
      <c r="K7" t="str">
        <v>Kurang Detail</v>
      </c>
      <c r="L7" t="str">
        <v>Good Planner</v>
      </c>
      <c r="M7" t="str">
        <v>Curious</v>
      </c>
      <c r="N7" t="str">
        <v>Scheduled</v>
      </c>
      <c r="O7" t="str">
        <v>To The Point</v>
      </c>
      <c r="P7" t="str">
        <v>Nyaman di Belakang Layar</v>
      </c>
      <c r="Q7" t="str">
        <v>Sistematik &amp; Prosedural</v>
      </c>
      <c r="R7" t="str">
        <v>Pendendam</v>
      </c>
      <c r="S7" t="str">
        <v>Mempunyai keputusan yang kuat</v>
      </c>
      <c r="T7" t="str">
        <v>Menyukai hubungan dengan sesama</v>
      </c>
      <c r="U7" t="str">
        <v>Ingin memberikan bantuan dan dukungan</v>
      </c>
      <c r="V7" t="str">
        <v>Ingin memberikan bantuan dan dukungan</v>
      </c>
      <c r="W7" t="str">
        <v>Mempunyai keputusan yang kuat</v>
      </c>
      <c r="X7" t="str">
        <v>Mempunyai keputusan yang kuat</v>
      </c>
      <c r="Y7" t="str">
        <v>Optimis</v>
      </c>
      <c r="Z7" t="str">
        <v>Tenang dalam situasi sosial</v>
      </c>
      <c r="AA7" t="str">
        <v>Nyaman walapun dengan orang asing</v>
      </c>
      <c r="AB7" t="str">
        <v>Ramah pada saat merasa nyaman</v>
      </c>
      <c r="AC7" t="str">
        <v>To The Point</v>
      </c>
      <c r="AD7" t="str">
        <v>Good planner</v>
      </c>
      <c r="AE7" t="str">
        <v>Tenang dalam situasi sosial</v>
      </c>
      <c r="AF7" t="str">
        <v>Ingin memberikan bantuan dan dukungan</v>
      </c>
      <c r="AG7" t="str">
        <v>Tenang dalam situasi sosial</v>
      </c>
      <c r="AH7" t="str">
        <v>Detail ketika situasi membutuhkan</v>
      </c>
      <c r="AI7" t="str">
        <v>Sangat teliti dalam penyelesaian tugas</v>
      </c>
      <c r="AJ7" t="str">
        <v>Detail ketika situasi membutuhkan</v>
      </c>
      <c r="AK7" t="str">
        <v>Ramah pada saat merasa nyaman</v>
      </c>
      <c r="AL7" t="str">
        <v>Lebih mempedulikan tugas daripada orang</v>
      </c>
      <c r="AM7" t="str">
        <v>Logis dan analitis</v>
      </c>
      <c r="AN7" t="str">
        <v>Ramah pada saat merasa nyaman</v>
      </c>
      <c r="AO7" t="str">
        <v>Teliti</v>
      </c>
    </row>
    <row r="8">
      <c r="B8" t="str">
        <v>Cenderung Santai</v>
      </c>
      <c r="C8" t="str">
        <v>Efektif</v>
      </c>
      <c r="D8" t="str">
        <v>Terlalu Mandiri</v>
      </c>
      <c r="E8" t="str">
        <v>Terlalu Percaya Diri</v>
      </c>
      <c r="F8" t="str">
        <v>Dominan</v>
      </c>
      <c r="G8" t="str">
        <v>Butuh Pujian &amp; Penghargaan</v>
      </c>
      <c r="H8" t="str">
        <v>Butuh Ketegasan</v>
      </c>
      <c r="I8" t="str">
        <v>Good Interpersonal</v>
      </c>
      <c r="J8" t="str">
        <v>Dingin / Task Oriented</v>
      </c>
      <c r="K8" t="str">
        <v>Mudah Bosan</v>
      </c>
      <c r="L8" t="str">
        <v>Komitmen thd Target</v>
      </c>
      <c r="M8" t="str">
        <v>Sensitif</v>
      </c>
      <c r="N8" t="str">
        <v>Anti Kejutan</v>
      </c>
      <c r="O8" t="str">
        <v>Sensitif</v>
      </c>
      <c r="P8" t="str">
        <v>Sabar</v>
      </c>
      <c r="Q8" t="str">
        <v>Menghindari Konflik</v>
      </c>
      <c r="R8" t="str">
        <v>Sukar Berubah</v>
      </c>
      <c r="S8" t="str">
        <v>Kreatif  dalam memecahkan masalah</v>
      </c>
      <c r="T8" t="str">
        <v>Menikmati interaksi dengan sesama</v>
      </c>
      <c r="U8" t="str">
        <v>Termotivasi oleh target pribadi</v>
      </c>
      <c r="V8" t="str">
        <v>Termotivasi oleh target pribadi</v>
      </c>
      <c r="W8" t="str">
        <v>Kreatif  dalam memecahkan masalah</v>
      </c>
      <c r="X8" t="str">
        <v>Kreatif  dalam memecahkan masalah</v>
      </c>
      <c r="Y8" t="str">
        <v>Persuasif</v>
      </c>
      <c r="Z8" t="str">
        <v>Pendengar yang baik</v>
      </c>
      <c r="AA8" t="str">
        <v>Mudah mengembangkan hubungan baru</v>
      </c>
      <c r="AB8" t="str">
        <v>Sangat biasa dengan orang asing</v>
      </c>
      <c r="AC8" t="str">
        <v>Sensitif</v>
      </c>
      <c r="AD8" t="str">
        <v>Komitmen terhadap target</v>
      </c>
      <c r="AE8" t="str">
        <v>Pendengar yang baik</v>
      </c>
      <c r="AF8" t="str">
        <v>Termotivasi oleh target pribadi</v>
      </c>
      <c r="AG8" t="str">
        <v>Pendengar yang baik</v>
      </c>
      <c r="AH8" t="str">
        <v>Cenderung individualis</v>
      </c>
      <c r="AI8" t="str">
        <v>Sangat berhati-hati</v>
      </c>
      <c r="AJ8" t="str">
        <v>Cenderung individualis</v>
      </c>
      <c r="AK8" t="str">
        <v>Sangat biasa dengan orang asing</v>
      </c>
      <c r="AL8" t="str">
        <v>Kukuh/keras</v>
      </c>
      <c r="AM8" t="str">
        <v>Ingin berbuat yang terbaik</v>
      </c>
      <c r="AN8" t="str">
        <v>Sangat biasa dengan orang asing</v>
      </c>
      <c r="AO8" t="str">
        <v>Fokus pada detil</v>
      </c>
    </row>
    <row r="9">
      <c r="B9" t="str">
        <v>Detail</v>
      </c>
      <c r="C9" t="str">
        <v>High Motivation</v>
      </c>
      <c r="D9" t="str">
        <v>Kurang Percaya Orang Lain</v>
      </c>
      <c r="E9" t="str">
        <v>Agresif</v>
      </c>
      <c r="F9" t="str">
        <v>Agresif</v>
      </c>
      <c r="G9" t="str">
        <v>Cepat Percaya Orang</v>
      </c>
      <c r="H9" t="str">
        <v>Butuh Pujian &amp; Penghargaan</v>
      </c>
      <c r="I9" t="str">
        <v>Selektif</v>
      </c>
      <c r="J9" t="str">
        <v>Kurang Pergaulan</v>
      </c>
      <c r="K9" t="str">
        <v>Agresif</v>
      </c>
      <c r="L9" t="str">
        <v>Menghindari Konflik</v>
      </c>
      <c r="M9" t="str">
        <v>Good Communication Skill</v>
      </c>
      <c r="N9" t="str">
        <v>Good Interpersonal Skill</v>
      </c>
      <c r="O9" t="str">
        <v>Banyak Bicara</v>
      </c>
      <c r="P9" t="str">
        <v>Loyal</v>
      </c>
      <c r="Q9" t="str">
        <v>Anti Kritik</v>
      </c>
      <c r="R9" t="str">
        <v>Detail</v>
      </c>
      <c r="S9" t="str">
        <v>Memiliki reaksi yang cepat</v>
      </c>
      <c r="T9" t="str">
        <v>Dapat mengerjakan hal-hal detil</v>
      </c>
      <c r="U9" t="str">
        <v>Berorientasi terhadap pekerjaannya</v>
      </c>
      <c r="V9" t="str">
        <v>Berorientasi terhadap pekerjaannya</v>
      </c>
      <c r="W9" t="str">
        <v>Memiliki reaksi yang cepat</v>
      </c>
      <c r="X9" t="str">
        <v>Memiliki reaksi yang cepat</v>
      </c>
      <c r="Y9" t="str">
        <v>Bicara aktif</v>
      </c>
      <c r="Z9" t="str">
        <v>Demonstratif</v>
      </c>
      <c r="AA9" t="str">
        <v>Dapat mengendalikan diri</v>
      </c>
      <c r="AB9" t="str">
        <v>Mudah mengembangkan hubungan baru</v>
      </c>
      <c r="AC9" t="str">
        <v>Banyak Bicara</v>
      </c>
      <c r="AD9" t="str">
        <v>Menghindari konflik</v>
      </c>
      <c r="AE9" t="str">
        <v>Demonstratif</v>
      </c>
      <c r="AF9" t="str">
        <v>Berorientasi terhadap pekerjaannya</v>
      </c>
      <c r="AG9" t="str">
        <v>Demonstratif</v>
      </c>
      <c r="AH9" t="str">
        <v>Teguh pendirian</v>
      </c>
      <c r="AI9" t="str">
        <v>Penuh pertimbangan</v>
      </c>
      <c r="AJ9" t="str">
        <v>Teguh pendirian</v>
      </c>
      <c r="AK9" t="str">
        <v>Mudah mengembangkan hubungan baru</v>
      </c>
      <c r="AL9" t="str">
        <v>Dingin</v>
      </c>
      <c r="AM9" t="str">
        <v>Selalu berpikir ada ruang untuk kemajuan</v>
      </c>
      <c r="AN9" t="str">
        <v>Mudah mengembangkan hubungan baru</v>
      </c>
      <c r="AO9" t="str">
        <v>Bijaksana</v>
      </c>
    </row>
    <row r="10">
      <c r="B10" t="str">
        <v>Empati</v>
      </c>
      <c r="C10" t="str">
        <v>Bersemangat Tinggi</v>
      </c>
      <c r="D10" t="str">
        <v>Anti Kritik</v>
      </c>
      <c r="E10" t="str">
        <v>Optimis</v>
      </c>
      <c r="F10" t="str">
        <v>Perfeksionis</v>
      </c>
      <c r="G10" t="str">
        <v>Mudah Simpati &amp; Empati</v>
      </c>
      <c r="H10" t="str">
        <v>Kurang Detail</v>
      </c>
      <c r="I10" t="str">
        <v>Lambat Adaptasi</v>
      </c>
      <c r="J10" t="str">
        <v>Kontrol Emosi Kurang</v>
      </c>
      <c r="K10" t="str">
        <v>Arogan</v>
      </c>
      <c r="M10" t="str">
        <v>Good Analitical Think</v>
      </c>
      <c r="N10" t="str">
        <v>Terlalu Detail</v>
      </c>
      <c r="O10" t="str">
        <v>Need Recognation</v>
      </c>
      <c r="P10" t="str">
        <v>Sulit Adaptasi</v>
      </c>
      <c r="Q10" t="str">
        <v>Lambat Memutuskan</v>
      </c>
      <c r="R10" t="str">
        <v>Empati</v>
      </c>
      <c r="S10" t="str">
        <v>Mampu mencari solusi permasalahan</v>
      </c>
      <c r="T10" t="str">
        <v>Ingin melakukan segala sesuatu dengan tepat</v>
      </c>
      <c r="U10" t="str">
        <v>Menyukai hubungan dengan sesama</v>
      </c>
      <c r="V10" t="str">
        <v>Menyukai hubungan dengan sesama</v>
      </c>
      <c r="W10" t="str">
        <v>Mampu mencari solusi permasalahan</v>
      </c>
      <c r="X10" t="str">
        <v>Mampu mencari solusi permasalahan</v>
      </c>
      <c r="Y10" t="str">
        <v>Impulsif</v>
      </c>
      <c r="Z10" t="str">
        <v>Tidak memaksakan idenya pada orang lain</v>
      </c>
      <c r="AA10" t="str">
        <v>Sangat sosial</v>
      </c>
      <c r="AB10" t="str">
        <v>Dapat mengendalikan diri</v>
      </c>
      <c r="AC10" t="str">
        <v>Need Recognation</v>
      </c>
      <c r="AD10" t="str">
        <v>Ingin terlibat dalam situasi</v>
      </c>
      <c r="AE10" t="str">
        <v>Tidak memaksakan idenya pada orang lain</v>
      </c>
      <c r="AF10" t="str">
        <v>Menyukai hubungan dengan sesama</v>
      </c>
      <c r="AG10" t="str">
        <v>Tidak memaksakan idenya pada orang lain</v>
      </c>
      <c r="AH10" t="str">
        <v>Menyukai hubungan dengan orang</v>
      </c>
      <c r="AI10" t="str">
        <v>Lambat adaptasi</v>
      </c>
      <c r="AJ10" t="str">
        <v>Menyukai hubungan dengan orang</v>
      </c>
      <c r="AK10" t="str">
        <v>Dapat mengendalikan diri</v>
      </c>
      <c r="AL10" t="str">
        <v>Tidak berperasaan</v>
      </c>
      <c r="AM10" t="str">
        <v>Kompetitif</v>
      </c>
      <c r="AN10" t="str">
        <v>Dapat mengendalikan diri</v>
      </c>
      <c r="AO10" t="str">
        <v>Diplomatis</v>
      </c>
    </row>
    <row r="11">
      <c r="B11" t="str">
        <v>Rapi</v>
      </c>
      <c r="C11" t="str">
        <v>Percaya Diri, cenderung Nekat</v>
      </c>
      <c r="D11" t="str">
        <v>Dingin</v>
      </c>
      <c r="E11" t="str">
        <v>Kurang Detail</v>
      </c>
      <c r="F11" t="str">
        <v>Good Communication Skill</v>
      </c>
      <c r="G11" t="str">
        <v>Motivator</v>
      </c>
      <c r="H11" t="str">
        <v>Agak Kaku</v>
      </c>
      <c r="I11" t="str">
        <v>Inisiatif kurang</v>
      </c>
      <c r="J11" t="str">
        <v>Suka Tantangan</v>
      </c>
      <c r="K11" t="str">
        <v>Kurang Focus</v>
      </c>
      <c r="M11" t="str">
        <v>Good Interpersonal Skill</v>
      </c>
      <c r="N11" t="str">
        <v>Sistematis</v>
      </c>
      <c r="O11" t="str">
        <v>Need Socialism</v>
      </c>
      <c r="P11" t="str">
        <v>Process Oriented</v>
      </c>
      <c r="Q11" t="str">
        <v>Sulit Adaptasi</v>
      </c>
      <c r="R11" t="str">
        <v>Memikirkan Dampak ke Orang Lain</v>
      </c>
      <c r="S11" t="str">
        <v>Banyak memberikan ide-ide.</v>
      </c>
      <c r="T11" t="str">
        <v>Menilai orang dan tugas secara hati-hati</v>
      </c>
      <c r="U11" t="str">
        <v>Mempunyai determinasi yang kuat</v>
      </c>
      <c r="V11" t="str">
        <v>Mempunyai determinasi yang kuat</v>
      </c>
      <c r="W11" t="str">
        <v>Banyak memberikan ide-ide.</v>
      </c>
      <c r="X11" t="str">
        <v>Banyak memberikan ide-ide.</v>
      </c>
      <c r="Y11" t="str">
        <v>Emosional</v>
      </c>
      <c r="Z11" t="str">
        <v>Kurang tegas dalam memberi perintah</v>
      </c>
      <c r="AA11" t="str">
        <v>Cenderung perfeksionis alamiah</v>
      </c>
      <c r="AB11" t="str">
        <v>Peduli dan ramah</v>
      </c>
      <c r="AC11" t="str">
        <v>Need Socialism</v>
      </c>
      <c r="AD11" t="str">
        <v>Ingin memberikan bantuan dan dukungan</v>
      </c>
      <c r="AE11" t="str">
        <v>Kurang tegas dalam memberi perintah</v>
      </c>
      <c r="AF11" t="str">
        <v>Mempunyai determinasi yang kuat</v>
      </c>
      <c r="AG11" t="str">
        <v>Kurang tegas dalam memberi perintah</v>
      </c>
      <c r="AH11" t="str">
        <v>Mendukung pihak yang lemah</v>
      </c>
      <c r="AI11" t="str">
        <v>Kaku dan keras kepala</v>
      </c>
      <c r="AJ11" t="str">
        <v>Mendukung pihak yang lemah</v>
      </c>
      <c r="AK11" t="str">
        <v>Peduli dan ramah</v>
      </c>
      <c r="AL11" t="str">
        <v>Menjaga jarak</v>
      </c>
      <c r="AM11" t="str">
        <v>Ingin menghasilkan mutu yang terbaik</v>
      </c>
      <c r="AN11" t="str">
        <v>Peduli dan ramah</v>
      </c>
      <c r="AO11" t="str">
        <v>Jarang menentang rekan kerjanya</v>
      </c>
    </row>
    <row r="12">
      <c r="B12" t="str">
        <v>Organized</v>
      </c>
      <c r="C12" t="str">
        <v>Kreatif</v>
      </c>
      <c r="D12" t="str">
        <v>Kreatif</v>
      </c>
      <c r="E12" t="str">
        <v>Result Oriented</v>
      </c>
      <c r="F12" t="str">
        <v>Aktif</v>
      </c>
      <c r="G12" t="str">
        <v>Optimis &amp; Positif</v>
      </c>
      <c r="I12" t="str">
        <v>Result Oriented</v>
      </c>
      <c r="J12" t="str">
        <v>Cepat Bosan</v>
      </c>
      <c r="M12" t="str">
        <v>Cepat Beradaptasi</v>
      </c>
      <c r="N12" t="str">
        <v>Kaku / Tidak fleksibel</v>
      </c>
      <c r="O12" t="str">
        <v>Anti thd Kritik</v>
      </c>
      <c r="P12" t="str">
        <v>Teguh</v>
      </c>
      <c r="Q12" t="str">
        <v>Pendendam</v>
      </c>
      <c r="R12" t="str">
        <v>Terlalu Mendalam dalam Berpikir</v>
      </c>
      <c r="S12" t="str">
        <v>Usaha yang keras pada ketepatan</v>
      </c>
      <c r="T12" t="str">
        <v>Sering melalaikan perencanaan yang seksama</v>
      </c>
      <c r="U12" t="str">
        <v>Karakternya tenang</v>
      </c>
      <c r="V12" t="str">
        <v>Karakternya tenang</v>
      </c>
      <c r="W12" t="str">
        <v>Usaha yang keras pada ketepatan</v>
      </c>
      <c r="X12" t="str">
        <v>Usaha yang keras pada ketepatan</v>
      </c>
      <c r="Y12" t="str">
        <v>Ramah</v>
      </c>
      <c r="Z12" t="str">
        <v>Menerima kritik</v>
      </c>
      <c r="AA12" t="str">
        <v>Mempromosikan tugas-tugas orang lain</v>
      </c>
      <c r="AB12" t="str">
        <v>Memusatkan perhatian pada penyelesaian tugas</v>
      </c>
      <c r="AC12" t="str">
        <v>Anti thd Kritik</v>
      </c>
      <c r="AD12" t="str">
        <v>Termotivasi oleh target pribadi</v>
      </c>
      <c r="AE12" t="str">
        <v>Menerima kritik</v>
      </c>
      <c r="AF12" t="str">
        <v>Karakternya tenang</v>
      </c>
      <c r="AG12" t="str">
        <v>Menerima kritik</v>
      </c>
      <c r="AH12" t="str">
        <v>Ingin diterima sebagai anggota tim</v>
      </c>
      <c r="AJ12" t="str">
        <v>Ingin diterima sebagai anggota tim</v>
      </c>
      <c r="AK12" t="str">
        <v>Memusatkan perhatian pada penyelesaian tugas</v>
      </c>
      <c r="AL12" t="str">
        <v>Membuat keputusan berdasarkan fakta</v>
      </c>
      <c r="AM12" t="str">
        <v>Mampu mencapai sasarannya</v>
      </c>
      <c r="AN12" t="str">
        <v>Memusatkan perhatian pada penyelesaian tugas</v>
      </c>
      <c r="AO12" t="str">
        <v>Ia sangat berhati-hati</v>
      </c>
    </row>
    <row r="13">
      <c r="B13" t="str">
        <v>Kaku pada Metode &amp; Prosedur</v>
      </c>
      <c r="C13" t="str">
        <v>Terlalu Dominan</v>
      </c>
      <c r="D13" t="str">
        <v>Result Oriented</v>
      </c>
      <c r="F13" t="str">
        <v>Need Recognition n Reward</v>
      </c>
      <c r="G13" t="str">
        <v>Anti Aturan</v>
      </c>
      <c r="I13" t="str">
        <v>Kaku dan Keras Kepala</v>
      </c>
      <c r="J13" t="str">
        <v>Anti Aturan</v>
      </c>
      <c r="M13" t="str">
        <v>Anti Kritik</v>
      </c>
      <c r="N13" t="str">
        <v>Monoton</v>
      </c>
      <c r="O13" t="str">
        <v>Terlalu banyak bersosialisasi</v>
      </c>
      <c r="P13" t="str">
        <v>Need for Peace</v>
      </c>
      <c r="Q13" t="str">
        <v>Anti Perubahan</v>
      </c>
      <c r="R13" t="str">
        <v>Concern ke Data dan Fakta</v>
      </c>
      <c r="S13" t="str">
        <v>Cenderung perfeksionis</v>
      </c>
      <c r="T13" t="str">
        <v>Mudah beralih kepada proyek-proyek baru</v>
      </c>
      <c r="U13" t="str">
        <v>Stabil dan daya tahannya tinggi</v>
      </c>
      <c r="V13" t="str">
        <v>Stabil dan daya tahannya tinggi</v>
      </c>
      <c r="W13" t="str">
        <v>Cenderung perfeksionis</v>
      </c>
      <c r="X13" t="str">
        <v>Cenderung perfeksionis</v>
      </c>
      <c r="Y13" t="str">
        <v>Inspirasional</v>
      </c>
      <c r="Z13" t="str">
        <v>Toleran dan sabar</v>
      </c>
      <c r="AB13" t="str">
        <v>Perfeksionis secara alami</v>
      </c>
      <c r="AC13" t="str">
        <v>Terlalu banyak bersosialisasi</v>
      </c>
      <c r="AD13" t="str">
        <v>Stabil</v>
      </c>
      <c r="AE13" t="str">
        <v>Toleran dan sabar</v>
      </c>
      <c r="AF13" t="str">
        <v>Stabil dan daya tahannya tinggi</v>
      </c>
      <c r="AG13" t="str">
        <v>Toleran dan sabar</v>
      </c>
      <c r="AH13" t="str">
        <v>Ingin orang lain menyukainya</v>
      </c>
      <c r="AJ13" t="str">
        <v>Ingin orang lain menyukainya</v>
      </c>
      <c r="AK13" t="str">
        <v>Perfeksionis secara alami</v>
      </c>
      <c r="AL13" t="str">
        <v>Pendiam</v>
      </c>
      <c r="AM13" t="str">
        <v>Sangat memusatkan perhatian pada tugas</v>
      </c>
      <c r="AN13" t="str">
        <v>Perfeksionis secara alami</v>
      </c>
      <c r="AO13" t="str">
        <v>Mengharapkan akurasi dan standard tinggi</v>
      </c>
    </row>
    <row r="14">
      <c r="C14" t="str">
        <v>Agresif</v>
      </c>
      <c r="D14" t="str">
        <v>Suka Tantangan</v>
      </c>
      <c r="F14" t="str">
        <v>Kurang Peduli pada Aturan</v>
      </c>
      <c r="G14" t="str">
        <v>Kurang Detail</v>
      </c>
      <c r="I14" t="str">
        <v>Good Service</v>
      </c>
      <c r="J14" t="str">
        <v>Kurang Detail</v>
      </c>
      <c r="M14" t="str">
        <v>Not Leader</v>
      </c>
      <c r="O14" t="str">
        <v>Leadership kurang</v>
      </c>
      <c r="P14" t="str">
        <v>Anti Perubahan</v>
      </c>
      <c r="R14" t="str">
        <v>Introvert</v>
      </c>
      <c r="U14" t="str">
        <v>Ulet dalam memulai pekerjaan</v>
      </c>
      <c r="V14" t="str">
        <v>Ulet dalam memulai pekerjaan</v>
      </c>
      <c r="Z14" t="str">
        <v>Penjaga damai</v>
      </c>
      <c r="AB14" t="str">
        <v>Mengisolasi dirinya jika diperlukan</v>
      </c>
      <c r="AC14" t="str">
        <v>Leadership kurang</v>
      </c>
      <c r="AD14" t="str">
        <v>Tekun</v>
      </c>
      <c r="AE14" t="str">
        <v>Penjaga damai</v>
      </c>
      <c r="AF14" t="str">
        <v>Ulet dalam memulai pekerjaan</v>
      </c>
      <c r="AG14" t="str">
        <v>Penjaga damai</v>
      </c>
      <c r="AH14" t="str">
        <v>Sulit membuat keputusan</v>
      </c>
      <c r="AJ14" t="str">
        <v>Sulit membuat keputusan</v>
      </c>
      <c r="AK14" t="str">
        <v>Mengisolasi dirinya jika diperlukan</v>
      </c>
      <c r="AL14" t="str">
        <v>Tidak mudah percaya</v>
      </c>
      <c r="AM14" t="str">
        <v>Mantap dan dapat diandalkan</v>
      </c>
      <c r="AN14" t="str">
        <v>Mengisolasi dirinya jika diperlukan</v>
      </c>
      <c r="AO14" t="str">
        <v>Menginginkan adanya petunjuk standard</v>
      </c>
    </row>
    <row r="15">
      <c r="C15" t="str">
        <v>Terlalu Dinamis</v>
      </c>
      <c r="F15" t="str">
        <v>Terburu-buru</v>
      </c>
      <c r="G15" t="str">
        <v>Terlalu Selektif</v>
      </c>
      <c r="I15" t="str">
        <v>Kurang dlm hal Managerial</v>
      </c>
      <c r="J15" t="str">
        <v>Kurang Peduli Wewenang</v>
      </c>
      <c r="M15" t="str">
        <v>Work/Play Conflict</v>
      </c>
      <c r="O15" t="str">
        <v>Kurang Fokus</v>
      </c>
      <c r="P15" t="str">
        <v>Sulit Menentukan Prioritas</v>
      </c>
      <c r="R15" t="str">
        <v>Loyal</v>
      </c>
      <c r="U15" t="str">
        <v>Berusaha keras mencapai sasarannya</v>
      </c>
      <c r="V15" t="str">
        <v>Berusaha keras mencapai sasarannya</v>
      </c>
      <c r="AB15" t="str">
        <v>Mudah diramalkan</v>
      </c>
      <c r="AC15" t="str">
        <v>Kurang Fokus</v>
      </c>
      <c r="AF15" t="str">
        <v>Berusaha keras mencapai sasarannya</v>
      </c>
      <c r="AH15" t="str">
        <v>Moderat</v>
      </c>
      <c r="AJ15" t="str">
        <v>Moderat</v>
      </c>
      <c r="AK15" t="str">
        <v>Mudah diramalkan</v>
      </c>
      <c r="AN15" t="str">
        <v>Mudah diramalkan</v>
      </c>
      <c r="AO15" t="str">
        <v>Tidak menginginkan perubahan mendadak</v>
      </c>
    </row>
    <row r="16">
      <c r="C16" t="str">
        <v>Penuh Ambisi</v>
      </c>
      <c r="J16" t="str">
        <v>Argumentatif</v>
      </c>
      <c r="O16" t="str">
        <v>Anti Deadline</v>
      </c>
      <c r="U16" t="str">
        <v>Mandiri dan cermat</v>
      </c>
      <c r="V16" t="str">
        <v>Mandiri dan cermat</v>
      </c>
      <c r="AB16" t="str">
        <v>Berorientasi pada kualitas</v>
      </c>
      <c r="AC16" t="str">
        <v>Anti Deadline</v>
      </c>
      <c r="AF16" t="str">
        <v>Mandiri dan cermat</v>
      </c>
      <c r="AH16" t="str">
        <v>Cermat dan dapat diandalkan</v>
      </c>
      <c r="AJ16" t="str">
        <v>Cermat dan dapat diandalkan</v>
      </c>
      <c r="AK16" t="str">
        <v>Berorientasi pada kualitas</v>
      </c>
      <c r="AN16" t="str">
        <v>Berorientasi pada kualitas</v>
      </c>
    </row>
    <row r="18" ht="258" customHeight="1">
      <c r="B18" t="str">
        <v>Planner (any function), Engineer (Installation, Technical), Technical/Research (Chemist Technician), Academic, Statistician, Government Worker, IT Management, Prison Officer, Quality Controller.</v>
      </c>
      <c r="C18" t="str">
        <v>Attorney, Researcher, Sales Representative, Planning Consultant, Transport Personnel, Production (Director, Manager, Supervisor), Technologist, Strategic Planning, Trouble Shooting, Marketing Services, Consultant, Engineering (Director, Manager, Supervisor) and Self-Employment.</v>
      </c>
      <c r="D18" t="str">
        <v>Engineering (Management, Research, Design), Research (R&amp;D), Planning, Chemist, Accountancy, Specialist, Finance, Technician, Quality Control, Production Planning/Management, Design Engineer, Bookkeeper, Chemist Technician, Safety Officer, Librarian.</v>
      </c>
      <c r="E18" t="str">
        <v>Sales and Marketing (Directing, Manager, Person), Public Relations, Recruitment Consultant, Politician, Director, Self-Employed, Hotelier, Travel Agent, Trainer, Hospitality, Lawyer, Solicitor, Motivators, Team Leader, Politician, Trainer, Lecturer, Theatrical Agent, General Management and Leading People, Attorney.</v>
      </c>
      <c r="F18" t="str">
        <v>Specialist/Technical Selling (Computer, Finance, Engineer and others, Chef, Technical/Capital Equipment Selling), Financial (Manager, Specialist), Computer Hardware Sales, Engineering (Manager, Designer, Buyer, Draughtsman), Project Engineer, Sales Engineer, Consultant, Trainer, Lecturer, Hotelier, Insurance, Mortgage and Finance Sales, Teacher, Travel Agent, Personnel and Marketing Services.</v>
      </c>
      <c r="G18" t="str">
        <v>Hotelier, Customer Service, Complaints Manager, Recruiting Agent, Sales (Manager/Person), Marketing Services, Public Relations, Politician, Computer Software Sales, Lecturer, Engineering and Production (Manager/Supervisor).</v>
      </c>
      <c r="H18" t="str">
        <v>Hotelier, Community Counseling, Customer Service, Complaints Manager, Community Work, Recruitment Consultant, Hospitality, Teacher, Telemarketing, Production Manager, Complaints Manager, Recruiting Agent, Sales (Manager/Person), Marketing Services, Public Relations, Politician, Call Centre Manager, Lecturer, Engineering and Production (Manager/Supervisor).</v>
      </c>
      <c r="I18" t="str">
        <v>Directing, Managing or Supervising (in Engineering, Accountancy, Research and Development and Computing disciplines), Research Manager, Scientific Work, Accountant, Administration, Project Engineer, Draughtsman, Designer, Analyst, Finance, Chemist, Technical Service Support, Flight Attendant, Technician, Service Engineer, Service Manager, Security Specialist.</v>
      </c>
      <c r="J18" t="str">
        <v>General Management (Directing/Managing/Supervising, Public Relations, Business Management, Conflict Resolution, Industrial Relations, Business Consultant, Trouble Shooting, Sales and Sales Management, Marketing, Promoting, Production (Director, Manager, Supervisor), Consultancy, Publishing, Sales Executive, Promotional Work, Brokers, Self-Employment, Advertising, Lecturing, Dealing/Broking.</v>
      </c>
      <c r="K18" t="str">
        <v>Engineering and Production (Directing, Managing, Supervising), Sales, Sales Management, Service Manager, Distribution, Public Relations, Office Management, Account Manager, Customer Service, Retail Manager, IT, Lecturer, Logistics, Manager-General, National Accounts Manager, Teacher, Projects Manager.</v>
      </c>
      <c r="L18" t="str">
        <v>Engineering and Production (Directing, Managing, Supervising), Project Management, Researcher, Chemist (R&amp;D), Planner, Engineering (R&amp;D), Systems Analyst, Commercial Planner, Computer Engineer, Programmer, IT, Other computer-related disciplines, Technical Trouble Shooting and Directing, Lawyer, Solicitor, Development Engineer, Work Study, Barrister, Attorney.</v>
      </c>
      <c r="M18" t="str">
        <v>Engineering and Production (Supervisor, Installer, Technician, Service and Design), Research (Supervisor, Chemist, Lab. Technician), Trainer, Finance (Supervisor, Accountant, Advisor), Public Relations, Administration, Office Administrator, Market Analyst, System Analyst, Programmer, Selling (Technical/Service).</v>
      </c>
      <c r="N18" t="str">
        <v>Engineering and Production (Supervisor, Installer, Technician, Service and Design), Research (Supervisor, Chemist), Trainer, Finance (Manager, Supervisor, Accountant, Advisor), Public Relations-Administration, Purchasing, Chemist Research, Office Administrator, Computer Programmer, Market Analyst, System Analyst, Programmer, Research and Development Supervisor, Laboratory Technician, Legal, Selling (Technical/Service).</v>
      </c>
      <c r="O18" t="str">
        <v>Actors, Chef, Personnel, Welfare, Broadcasting, Training, Attorney, Teaching, Accounting, Technical Instructor, Accounting-General, Accounts Supervisor, Customer Services, Public Relations, Artist, Hotelier, Demonstrator, Florist/Floral Designer, Engineering (Sales, Service, Project, Draughtsman, Designer), Graphic Designer, Specialist (Soft/Services), Selling, Purchasing, Singers, Technical Instructor, Personnel Management, Politician, Supervising (Engineering, Production, Accounts), Administration Work, Sales Engineer, Secretarial, Industrial Relations Specialist.</v>
      </c>
      <c r="P18" t="str">
        <v>Administrative Work, Engineering and Production areas (Sales, Services, Project, Painter, Plumber, Draughtsman, Designer, Operative), Chef, Accounting, Telemarketing/Tele-Sales, Research and Development, Administrator, Florist/Floral Designer, Retail-General, Sales-General, Accounting-General, Service-General, Landscape Gardener.</v>
      </c>
      <c r="Q18" t="str">
        <v>Researcher (Technician, Chemist, Quality Control), Engineer (Project, Draughtsman, Armed Forces, Designer), Statistician, Surveyor, Optician, Medical Specialist, Health Care, IT Management, Planner, Technical Writing, Production, Dentist, Quality Control, Planning, Dental Technician, Accounting, Computer Programmer, Psychologist, Surgeon, Architect, Medical Specialist.</v>
      </c>
      <c r="R18" t="str">
        <v>Office (Manager, Supervisor, Person), Chief Clerk, General Administrator, Production Supervisor, Planner, Accountant, Research and Development, Flight Attendant, Engineering (Project Manager, Supervisor, Technician), Computer Programmer, Draughtsman, Soft/Service Selling, Doctor, Cashier, Receptionist, Data Entry, Planner, Word Processing, Property Manager, Database Administrator, Health Care, Statistician, Nursing-Administration, Company Secretary, System Analyst, Programmer, Statistician, Accounting-General, Security Specialist.</v>
      </c>
      <c r="S18" t="str">
        <v>Engineering (Management, Research, Design), Actuaries, Research (R&amp;D), Planning, Chemist, Hospital Supervisor, Industrial Marketing, Investment Banking, Medical Administrator, Mortgage Brokers, Accountancy, Fund Management, Specialist Finance, Quality Control and Specialist work in any area where knowledge and experience is available, Production, Financial Services, Technical Management, Project Leader, Matron, Strategic Planning, Industrial Marketing.</v>
      </c>
      <c r="T18" t="str">
        <v>Technical/Scientific (Directing, Management, Supervision), Engineering, Finance, Production Planning, Personnel Disciplines, Self-Employment, Credit Manager, Planner, Fund Management, Computer Hardware/Software Sales, IT, Business Consultant, Banking, Logistics, Lecturing, Work Study, Film Director, Transport, Consultancy, Industrial Relations and Computers (Selling, Software, Systems Analyst) and General Manager.</v>
      </c>
      <c r="U18" t="str">
        <v>Engineering and Production (Directing, Managing, Supervising), Sales, Sales Management, Service Manager, Distribution, Public Relations, Creative Designer, Office Management, Chief Engineer, Business Consultant, Chief Financial Officer, Customer Service, National Accounts Manager, Chief Accountant, Lecturer, Projects Manager, Research Planning, Human Resources, Scientific Work, Security Specialist, Solicitor, Planner, Production Administrator.</v>
      </c>
      <c r="V18" t="str">
        <v>Engineering and Production (Directing, Managing, Supervising), Sales, Sales Management, Service Manager, Distribution, Public Relations, Creative Designer, Office Management, Chief Engineer, Business Consultant, Chief Financial Officer, Customer Service, National Accounts Manager, Chief Accountant, Lecturer, Projects Manager, Research Planning, Human Resources, Scientific Work, Security Specialist, Solicitor, Planner, Production Administrator.</v>
      </c>
      <c r="W18" t="str">
        <v>Technical/Scientific (Directing, Management, Supervision), Engineering, Finance, Production Planning, Personnel Disciplines, Self-Employment, Credit Manager, Planner, Lecturing, Work Study, Transport, Consultancy, Industrial Relations and Computers (Selling, Software, Systems Analyst) and General Manager.</v>
      </c>
      <c r="X18" t="str">
        <v>Engineering, Production and Finance (Directing, Administrating, Managing and Managing Specialist Work), Scientific, Research Planning, Personnel, Trouble Shooting, Credit Control, Chief Accountant, Accountant, Chief Engineer, Work Study, Consultancy, Designer, Draughtsman, Project Work, Security Specialist, Doctor, Attorney.</v>
      </c>
      <c r="Y18" t="str">
        <v>Promoting, Demonstrating, Canvassing, Marketing Services, Public Relations, Lecturing, Advertising, Publican, Publishing, Hospitality, Retail-General, Human Resources, Journalist, Singers, Technical Writing, Tour Guide, Promotional Work, Hotelier, Dancers, Host, Actors, Travel Agent, Politician, and very soft selling.</v>
      </c>
      <c r="Z18" t="str">
        <v>Personnel, Welfare, Training, Hotelier, Promoting, Travel Agent, Lecturing, Upmarket/Speciality Sales, Soft/Service Selling, Beauty Therapist, Psychologist, Nursing, Human Resources, Retail-Specialist, Veterinarian, Social Work, Personal Assistant, Personnel-HR, Coach, Mentor.</v>
      </c>
      <c r="AA18" t="str">
        <v>Teaching, Training, Inventing, Specialist Selling (Engineering, Finance or any area involving capital equipment), Project Engineer, Finance, Service Engineer or Supervising within a Technical/Specialist Area, Public Relations, Environmentalist, Marketing, Conference Organiser, Estate Agent.</v>
      </c>
      <c r="AB18" t="str">
        <v>Specialist/Technical Selling (Computer, Finance, Engineer and others, Technical/Capital Equipment Selling), Financial (Manager, Specialist), Engineering (Manager, Designer, Buyer, Draughtsman), Project Engineer, Sales Engineer, Consultant, Trainer, Lecturer, Hotelier, Travel Agent, Personnel and Marketing Services.</v>
      </c>
      <c r="AC18" t="str">
        <v>Personnel, Welfare, Training, Attorney, Teaching, Accounting, Technical Instructor, Customer Services, Public Relations, Artist, Hotelier, Demonstrator, Engineering (Sales, Service, Project, Draughtsman, Designer), Specialist (Soft/Services), Selling, Purchasing, Supervising (Engineering, Production, Accounts), Administration Work, Secretarial, Industrial Relations Specialist.</v>
      </c>
      <c r="AD18" t="str">
        <v>Investigator, Researcher, Accountant, Engineering, Production/Engineering Supervisor, Computer Specialist, Architect, Transport/Warehouse Supervisor, Credit Controller, DP Supervisor, Computer Specialist, Research and Development, Private Investigator, Quality Controller, Engineering (Designer, Draughtsman, Project Engineer), Sales and Service Engineer, Property Manager, Attorney, Administration Manager</v>
      </c>
      <c r="AE18" t="str">
        <v>Personnel Welfare, Training, Hotelier, Promoting, Travel Agent, Lecturing, Child Care, Charitable Organizations, Soft or Service Selling, Psychologist, Therapist, Nurse, Personal Assistant, Hospitality Manager, Social Work, Student Services, Upmarket/Speciality Sales.</v>
      </c>
      <c r="AF18" t="str">
        <v>Engineering and Production (Supervision), Service Selling, Distribution and Warehouse Supervision/Manager, Office Management, Customer Service, System Analyst, Radio Announcer, Technical Writing, Telemarketing, TV Presenter, Project Engineer, Film Producer, Programmer, Sales/Service Engineer, Accounting, Draughtsman, Project Engineer.</v>
      </c>
      <c r="AG18" t="str">
        <v>Engineering and Production (Supervision), Service Selling, Distribution and Warehouse Supervision, Office Management, Customer Service, System Analyst, Programmer, Sales/Service Engineer, Accounting, Draughtsman, Project Engineer.</v>
      </c>
      <c r="AH18" t="str">
        <v>Personnel Welfare, Training, Teaching, Attorney, Accounting, Technical Instructor, Customer Service, Public Relations, Artist, Hotelier, Demonstrator, Engineer (Sales, Service, Project, Draughtsman, Designer), Specialist (Soft/Service), Selling, Purchasing, Supervising (Engineering, Production, Accounts) Administrative Work, Secretarial.</v>
      </c>
      <c r="AI18" t="str">
        <v>Directing, Managing or Supervising (in Engineering, Accountancy, Research and Development and Computing disciplines), Accountant, Project Engineer, Draughtsman, Designer, Analyst, Chemist, Technician, Service Engineer, Manager, Security Specialist.</v>
      </c>
      <c r="AJ18" t="str">
        <v>Personnel Welfare, Administrator, Advisers, Training, Teaching, Attorney, Accounting, Counseling, Technical Instructor, Customer Service, Accounting-General, Public Relations, Accounts Supervisor, Artist, Hotelier, Demonstrator, Engineer (Sales, Service, Project, Draughtsman, Designer), Specialist (Soft/Service), Selling, Purchasing, Sales Engineer, Legal, Negotiator, Student Service, Photographer, Physiotherapist, Project Engineer, Vocational Education, Supervising (Engineering, Production, Accounts) Administrative Work, Demonstrator, Secretarial, Hospitality Manager.</v>
      </c>
      <c r="AK18" t="str">
        <v>Sales (Technical/Specialist), Public Relations, Lecturer, Academic, Personnel Administration, Purchasing, Travel Agent, Training, Teaching, Real Estate Agent, Hospitality Administration, Sales-Technical, Hotelier, Project Engineer, Service Engineer.</v>
      </c>
      <c r="AL18" t="str">
        <v>Directing, Managing or Supervising (Engineering, Research, Finance, Planning), Designer, Work Study, Sales (Technical/ Specialist), Logistic Support, Systems Analyst, Lecturer, Company Secretary, Negotiator and Purchasing.</v>
      </c>
      <c r="AM18" t="str">
        <v>Engineering, Research, Production and Finance (Director, Manager atau Supervisor), Work Study, Accountant, Administrator, Quality Controller, Safety Officer, Market Analyst, Planner and Personnel (Director, Manager, Administrator), MIS Manager, Security Manager, Loss Control.</v>
      </c>
      <c r="AN18" t="str">
        <v>Directing, Managing or Supervising (Engineering, Research, Finance, Planning), Designer, Work Study, Sales (Technical/Specialist), Lecturer, Company Secretary, Negotiator and Purchasing.</v>
      </c>
      <c r="AO18" t="str">
        <v>Engineering, Research Director, Production and Finance (Director, Manager, Supervisor), Work Study, Accountant, Administrator, Quality Controller, Financial Services Manager, Safety Officer, Market Analyst, Planner and Personnel (Director, Manager, Administrator), MIS Manager, Electrician, Security Manager, Financial Researcher, Planner, Printer, Production Controller, Production Manager, Personnel Management, Loss Control.</v>
      </c>
    </row>
    <row r="20">
      <c r="B20">
        <v>1</v>
      </c>
      <c r="C20">
        <v>2</v>
      </c>
      <c r="D20">
        <v>3</v>
      </c>
      <c r="E20">
        <v>4</v>
      </c>
      <c r="F20">
        <v>5</v>
      </c>
      <c r="G20">
        <v>6</v>
      </c>
      <c r="H20">
        <v>7</v>
      </c>
      <c r="I20">
        <v>8</v>
      </c>
      <c r="J20">
        <v>9</v>
      </c>
      <c r="K20">
        <v>10</v>
      </c>
      <c r="L20">
        <v>11</v>
      </c>
      <c r="M20">
        <v>12</v>
      </c>
      <c r="N20">
        <v>13</v>
      </c>
      <c r="O20">
        <v>14</v>
      </c>
      <c r="P20">
        <v>15</v>
      </c>
      <c r="Q20">
        <v>16</v>
      </c>
      <c r="R20">
        <v>17</v>
      </c>
      <c r="S20">
        <v>18</v>
      </c>
      <c r="T20">
        <v>19</v>
      </c>
      <c r="U20">
        <v>20</v>
      </c>
      <c r="V20">
        <v>21</v>
      </c>
      <c r="W20">
        <v>22</v>
      </c>
      <c r="X20">
        <v>23</v>
      </c>
      <c r="Y20">
        <v>24</v>
      </c>
      <c r="Z20">
        <v>25</v>
      </c>
      <c r="AA20">
        <v>26</v>
      </c>
      <c r="AB20">
        <v>27</v>
      </c>
      <c r="AC20">
        <v>28</v>
      </c>
      <c r="AD20">
        <v>29</v>
      </c>
      <c r="AE20">
        <v>30</v>
      </c>
      <c r="AF20">
        <v>31</v>
      </c>
      <c r="AG20">
        <v>32</v>
      </c>
      <c r="AH20">
        <v>33</v>
      </c>
      <c r="AI20">
        <v>34</v>
      </c>
      <c r="AJ20">
        <v>35</v>
      </c>
      <c r="AK20">
        <v>36</v>
      </c>
      <c r="AL20">
        <v>37</v>
      </c>
      <c r="AM20">
        <v>38</v>
      </c>
      <c r="AN20">
        <v>39</v>
      </c>
      <c r="AO20">
        <v>40</v>
      </c>
    </row>
    <row r="21">
      <c r="B21" t="str">
        <v>C</v>
      </c>
      <c r="C21" t="str">
        <v>D</v>
      </c>
      <c r="D21" t="str">
        <v>D / C-D</v>
      </c>
      <c r="E21" t="str">
        <v>D / I-D</v>
      </c>
      <c r="F21" t="str">
        <v>D / I-D-C</v>
      </c>
      <c r="G21" t="str">
        <v>D / I-D-S</v>
      </c>
      <c r="H21" t="str">
        <v>D / I-S-D</v>
      </c>
      <c r="I21" t="str">
        <v>D / S-D-C / S-C-D</v>
      </c>
      <c r="J21" t="str">
        <v>D-I</v>
      </c>
      <c r="K21" t="str">
        <v>D-I-S</v>
      </c>
      <c r="L21" t="str">
        <v xml:space="preserve">D-S </v>
      </c>
      <c r="M21" t="str">
        <v>I / C-I-S</v>
      </c>
      <c r="N21" t="str">
        <v>I / C-S-I</v>
      </c>
      <c r="O21" t="str">
        <v>I-S-C / I-C-S</v>
      </c>
      <c r="P21" t="str">
        <v>S</v>
      </c>
      <c r="Q21" t="str">
        <v>S / C-S</v>
      </c>
      <c r="R21" t="str">
        <v>S-C</v>
      </c>
      <c r="S21" t="str">
        <v>D-C</v>
      </c>
      <c r="T21" t="str">
        <v>D-I-C</v>
      </c>
      <c r="U21" t="str">
        <v>D-S-I</v>
      </c>
      <c r="V21" t="str">
        <v>D-S-C</v>
      </c>
      <c r="W21" t="str">
        <v>D-C-I</v>
      </c>
      <c r="X21" t="str">
        <v>D-C-S</v>
      </c>
      <c r="Y21" t="str">
        <v>I</v>
      </c>
      <c r="Z21" t="str">
        <v>I-S</v>
      </c>
      <c r="AA21" t="str">
        <v>I-C</v>
      </c>
      <c r="AB21" t="str">
        <v>I-C-D</v>
      </c>
      <c r="AC21" t="str">
        <v>I-C-S</v>
      </c>
      <c r="AD21" t="str">
        <v>S-D</v>
      </c>
      <c r="AE21" t="str">
        <v>S-I</v>
      </c>
      <c r="AF21" t="str">
        <v>S-D-I</v>
      </c>
      <c r="AG21" t="str">
        <v>S-I-D</v>
      </c>
      <c r="AH21" t="str">
        <v>S-I-C</v>
      </c>
      <c r="AI21" t="str">
        <v>S-C-D</v>
      </c>
      <c r="AJ21" t="str">
        <v>S-C-I</v>
      </c>
      <c r="AK21" t="str">
        <v>C-I</v>
      </c>
      <c r="AL21" t="str">
        <v>C-D-I</v>
      </c>
      <c r="AM21" t="str">
        <v>C-D-S</v>
      </c>
      <c r="AN21" t="str">
        <v>C-I-D</v>
      </c>
      <c r="AO21" t="str">
        <v>C-S-D</v>
      </c>
    </row>
    <row r="22">
      <c r="B22" t="str">
        <v>Seorang yang praktis, cakap dan unik. Ia orang yang mampu menilai diri sendiri dan kritis terhadap dirinya dan orang lain. Ia menyukai hal yang detil dan logis; secara alamiah ia sangat analitis. Karena menyimpan informasi, ia meneliti isu berulang-ulang kali. Ia cenderung malu dan tertutup; ia hati-hati dalam membuat keputusan yang berdasarkan pada logika, bukan emosi, selalu menggunakan pertanyaan "bagaimana dan mengapa". Ia mengerjakan sesuatu dengan sistematis dan akurat. Ia rapi dan terorganisir sebab ia merasa bahwa keadaan berantakan sama dengan mutu yang rendah; demikian juga, rapi dan teratur merupakan mutu yang tinggi. Sangat teliti dalam segala sesuatu seperti halnya dalam pekerjaan dan penggunaan waktunya. Ia merencanakan dan mengorganisir semua sisi kehidupannya. Kelambanan sangat mengganggunya dan tak dapat ditolerir.</v>
      </c>
      <c r="C22" t="str">
        <v>Memiliki rasa ego yang tinggi dan cenderung invidualis dengan standard yang sangat tinggi. Ia lebih suka menganalisa masalah sendirian daripada bersama orang lain. Rasa egoisnya yang kuat membuatnya tidak nyaman di bawah kendali orang lain; ia lebih suka menjadi "boss" dan menetapkan standard tinggi baik untuk dirinya maupun orang lain. Ia menghindari sesuatu yang biasa-biasa dan cenderung mencari tantangan yang baru. Ia menyukai petualangan dan kadang-kadang beralih ke dalam petualangan baru sebelum mempertimbangkannya secara menyeluruh. Mampu memimpin situasi dan orang lain dalam rangka mencapai sasarannya; ia ingin selalu unggul dalam persaingan dengan taruhan apapun.</v>
      </c>
      <c r="D22" t="str">
        <v>Seorang yang sangat berorientasi pada tugas dan sensitif pada permasalahan. Ia lebih mempedulikan tugas yang ada dibanding orang-orang di sekitarnya, termasuk perasaan mereka. Sangat kukuh/keras dan mempunyai pendekatan yang efektif dalam pemecahan masalah. Oleh karena sifat alamiah dan keinginannya akan hasil yang terukur, Akan tampak dingin, tidak berperasaan dan menjaga jarak. Ia membuat keputusan berdasar pada fakta, bukan emosi. Cenderung pendiam dan tidak mudah percaya.</v>
      </c>
      <c r="E22" t="str">
        <v>Merupakan seorang pemimpin integratif yang bekerja dengan dan melalui orang lain.  Ia ramah, memiliki perhatian yang tinggi akan orang dan juga mempunyai kemampuan untuk memperoleh hormat dan penghargaan dari berbagai tipe orang.  Melakukan pekerjaannya dengan cara yang bersahabat, baik dalam mencapai sasarannya maupun meyakinkan pandangannya kepada orang lain.  Ia tidak begitu memperhatikan hal-hal kecil.  Kadang bertindak sesuai dengan kata hati/impulsif, terlalu antusias dan sangat banyak bicara.  Ia terlalu berlebihan menilai kemampuannya dalam memotivasi atau mengubah perilaku orang lain.  Mencari kebebasan dari rutinitas, menginginkan otoritas/wewenang dan juga prestise.  Ia menginginkan aktivitas yang bervariasi dan bekerja lebih efisien jika data-data analitis disediakan oleh orang lain.  Menginginkan penugasan yang mengutamakan mobilitas dan tantangan.</v>
      </c>
      <c r="F22" t="str">
        <v>Sangat berorientasi terhadap tugas dan juga menyukai orang.  Ia sangat baik dalam menarik orang/recruiting.  Seorang yang bersahabat, tetapi menyukai keadaan di mana tugas-tugas harus dilakukan dengan benar.  Ia kadang-kadang tampak dingin dan mendominasi.  Ia juga bisa sangat fokus pada tugas dan melupakan orang-orang di sekitarnya.  Sangat mengharapkan orang-orang terlibat dalam proyeknya, tetapi tidak memperdulikan apa yang diinginkan oleh orang-orang itu.  Ia perlu mendengar dan memikirkan  apa yang menjadi keinginan orang di sekitarnya, khususnya kesempatan untuk mencoba.  Ia sangat membutuhkan persetujuan sosial seperti halnya ia sangat mempercayai orang lain.  Karena itu, ia kadang-kadang berlebihan dalam menilai orang dan kemampuannya.  Ia tampak tidak konsisten dan tidak karuan karena ketidakmampuannya berkonsentrasi dan fokus dalam waktu yang lama.  Perlu belajar untuk secara sungguh-sungguh mendengarkan orang-orang di sekitarnya dari pada selalu berpikir apa yang ingin dikatakan.  Ia mempunyai kemampuan logika yang tinggi ketika ia mau menggunakannya.</v>
      </c>
      <c r="G22" t="str">
        <v>Seorang yang bersahabat dan sosial; ia juga suka mengendalikan situasi dan menjadi pemimpin.  Ia menyelesaikan tugasnya melalui keterampilan sosialnya; ia peduli dan menerima orang lain.  Ia berkonsentrasi pada tugas yang ada di tangannya sampai selesai dan akan minta bantuan orang lain jika perlu.  Ia menyadari keterbatasannya dan meminta bantuan jika memerlukannya.  Ia disukai dan orang ingin menolongnya.  Senang membagi kebanggaannya dengan kelompok; ia seorang team player tetapi juga team leader.  Menginginkan popularitas dan pengakuan.</v>
      </c>
      <c r="H22" t="str">
        <v>Seorang yang menampilkan gaya bersemangat ketika termotivasi pada sasaran.  Ia lebih suka memimpin atau melibatkan diri, walaupun ia juga mau melayani sebagai pembantu.  Ia membutuhkan pengakuan dan penghargaan serta senang pada peran pendukung.  Ia peduli kepada orang-orang di sekitarnya dan akan mempertimbangkan perasaan orang lain dalam proses pengambilan keputusan.  Menampilkan keterampilan berhubungan dan berkomunikasi dengan sangat baik.  Ia akan berusaha keras menyelesaikan tugas dengan cepat dan efisien.</v>
      </c>
      <c r="I22" t="str">
        <v>Seorang yang sabar, terkontrol dan suka menggali fakta dan jalan keluar.  Ia tenang dan ramah.  Ia merencanakan pekerjaan dengan hati-hati, tetapi agresif, menanyakan sesuatu serta mengumpulkan data pendukung.  Kemudian ia bekerja dengan konsisten dengan arahan yang benar.  Menjadi individu yang penuh perhatian, rendah hati, dan ia berhubungan baik dengan hampir semua orang.  Seorang yang konsisten dan suka menolong. People skill darinya melebihi orientasi tugasnya.</v>
      </c>
      <c r="J22" t="str">
        <v>Tidak basa-basi dan tegas, ia cenderung merupakan seorang invidualis yang kuat. Ia berpandangan jauh ke depan, progresif dan mau berkompetisi untuk mencapai sasaran. DI seorang yang selalu ingin tahu dan mempunyai minat dengan cakupan yang luas. Ia seorang yang logis, kritis dan tajam dalam memecahkan masalah. Sering kali ia tampak imajinatif. Ia mempunyai kemampuan memimpinan yang baik. Ia kadang tampak keras kepala atau dingin karena orientasi dan prioritasnya pada tugas cenderung melebihi orientasi terhadap sesama. Ia mencanangkan standard tinggi pada dirinya dan akan sangat kritis ketika standard ini tidak dicapai. Ia juga menempatkan standard tinggi pada orang-orang di sekitarnya, serta mengutamakan kesempurnaan. Ia menginginkan otoritas yang jelas dan menyukai tugas-tugas baru.</v>
      </c>
      <c r="K22" t="str">
        <v>Fokus pada penyelesaian pekerjaan dan menunjukkan penghargaan yang tinggi kepada orang lain.  Ia memiliki kemampuan untuk menggerakkan orang dan pekerjaan dikarenakan keterampilannya berpikir ke depan dan hubungan antar manusia.  Tidak berorientasi detil, ia fokus pada target secara keseluruhan dengan menyerahkan hal detil kepada orang lain.  Enerjik dan sosial, ia mampu memotivasi orang lain sambil menyelesaikan pekerjaannya.  Ia menampilkan rasa percaya diri dan mampu meyakinkan orang lain.  Sekali ia memutuskan sesuatu, ia akan terus mengerjakannya dan bertahan sampai selesai.</v>
      </c>
      <c r="L22" t="str">
        <v>Seorang yang obyektif dan analitis.  Ia ingin terlibat dalam situasi, dan ia juga ingin memberikan bantuan dan dukungan kepada orang yang ia hormati.  Secara internal termotivasi oleh target pribadi, ia berorientasi terhadap pekerjaannya tapi juga menyukai hubungan dengan sesama.  Karena determinasinya yang kuat, ia sering berhasil dalam berbagai hal; karakternya yang tenang, stabil dan daya tahannya yang tinggi memiliki kontribusi dalam keberhasilannya.  Ulet dalam memulai pekerjaan. Ia akan berusaha keras untuk mencapai sasarannya.  Seorang yang mandiri dan cermat serta memiliki tindak lanjut yang baik.</v>
      </c>
      <c r="M22" t="str">
        <v>Merupakan individu yang berorientasi pada orang, ia mampu menggabungkan ketepatan dan loyalitas.  Ia cenderung peka dan mempunyai standard yang tinggi.  Ia menginginkan stabilitas dan berorientasi terhadap sasaran.  Ia menginginkan pengakuan sosial dan perhatian pribadi.  Ia bersahabat, antusias, informal, banyak bicara, dan mungkin sangat mencemaskan apa yang dipikirkan oleh orang lain.  Ia menolak agresi, dan mengharapkan suasana harmonis.  Ia cenderung cukup cerdas dalam berbagai hal. Ia merupakan pencari fakta yang sangat baik dan akan membuat keputusan yang baik setelah mengumpulkan fakta dan data pendukung.</v>
      </c>
      <c r="N22" t="str">
        <v>Merupakan individu yang berorientasi pada orang, ia mampu menggabungkan ketepatan dan loyalitas.  Ia cenderung peka dan mempunyai standard yang tinggi.  Ia menginginkan stabilitas dan berorientasi terhadap sasaran.  Ia menginginkan pengakuan sosial dan perhatian pribadi.  Bersahabat, antusias, informal, banyak bicara, dan mungkin sangat mencemaskan apa yang dipikirkan oleh orang lain.  Ia menolak agresi dan mengharapkan suasana harmonis.  Ia cenderung cukup cerdas dalam berbagai hal. Ia merupakan pencari fakta yang sangat baik dan akan membuat keputusan yang baik setelah mengumpulkan fakta dan data pendukung.</v>
      </c>
      <c r="O22" t="str">
        <v>Merupakan individu yang berorientasi pada orang dan lancar berkomunikasi serta loyal.  Ia cenderung sensitif dan mempunyai standard yang tinggi.  Keputusannya dibuat berdasarkan fakta dan data pendukung.  Ia sepertinya tidak bisa diam.  Ia perlu untuk lebih terus terang dan jangan terlalu subyektif.  Ia butuh pengakuan sosial dan perhatian pribadi; ia dapat cepat akrab dengan orang lain.  Ia bersahabat, antusias, informal, banyak bicara dan terlalu khawatir terhadap apa yang dipikirkan orang.  Ia menguasai banyak hal.  Ia ingin diterima sebagai anggota kelompok dan ingin mengetahui secara pasti apa yang diharapkan darinya sebelum ia memulai proyek baru.</v>
      </c>
      <c r="P22" t="str">
        <v>Merupakan individu konsisten yang berusaha menjaga lingkungan/suasana yang tidak berubah.  Ia bekerja dengan baik bersama orang-orang dengan berbagai kepribadian karena perilakunya yang terkendali dan rendah hati.  Sabar, loyal dan suka menolong.  Persahabatan dikembangkannya dengan lambat dan selektif.  Ia tidak bosan dengan rutinitas dan sangat baik bekerja dengan petunjuk dan peraturan yang jelas. Ia mengharapkan bantuan dan supervisi pada saat mengawali proyek baru.  Ia butuh waktu untuk menyesuaikan diri dengan perubahan dan sungkan menjalankan "cara-cara lama mengerjakan sesuatu".  Ia akan menghindari konfrontasi dan berusaha sekuat tenaga memendam perasaannya.</v>
      </c>
      <c r="Q22" t="str">
        <v>Berpikir sistematis dan cenderung mengikuti prosedur dalam kehidupan pribadi dan pekerjaannya.  Teratur dan memiliki perencanaan yang baik, ia teliti dan fokus pada detil.  Bertindak dengan penuh kebijaksanaan, diplomatis dan jarang menentang rekan kerjanya dengan sengaja.  Ia sangat berhati-hati, sungguh-sungguh mengharapkan akurasi dan standard tinggi dalam pekerjaannya.  Ia cenderung terjebak dalam hal detil, khususnya jika harus memutuskan.  Menginginkan adanya petunjuk standard pelaksanaan kerja dan tanpa perubahan mendadak.</v>
      </c>
      <c r="R22" t="str">
        <v>Ia adalah orang yang baik secara alamiah dan sangat berorientasi detil.  Ia peduli dengan orang-orang di sekitarnya dan mempunyai kualitas yang membuatnya sangat teliti dalam penyelesaian tugas.  Ia mempertimbangkan sekelilingnya dengan hati-hati sebelum membuat keputusan untuk melihat pengaruhnya pada mereka; saat tertentu ia terlalu hati-hati.  Jika ia merasa seseorang memanfaatkan situasi, ia akan memperlambat kerjanya sehingga dapat mengamati apa yang sedang berlangsung di sekitarnya.</v>
      </c>
      <c r="S22" t="str">
        <v>Seorang yang sensitif terhadap permasalahan, dan memiliki kreativitas yang baik dalam memecahkan masalah. Ia dapat menyelesaikan tugas-tugas penting dalam waktu singkat karena mempunyai keputusan yang kuat. Seorang yang tekun dan memiliki reaksi yang cepat.  Ia akan meneliti dan mengejar semua kemungkinan yang ada dalam mencari solusi permasalahan.  Ia banyak memberikan ide-ide dengan berfokus pada pekerjaan. Usaha yang keras pada ketepatan akan mengimbangi keinginannya pada hasil yang terukur.  Ia cenderung perfeksionis dan dapat juga memperlambat pengambilan keputusan karena keinginannya untuk menentukan pilihan yang terbaik.</v>
      </c>
      <c r="T22" t="str">
        <v>Ia menggabungkan antara kesenangan dengan pekerjaan/bisnis ketika melakukan sesuatu. Ia kelihatan menyukai hubungan dengan sesama tetapi juga dapat mengerjakan hal-hal detil. Ia ingin melakukan segala sesuatu dengan tepat, dan ia akan menyelesaikan tugasnya untuk meyakinkan ketepatan dan kelengkapannya. Seorang yang ramah secara alami dan menikmati interaksi dengan sesama, akan tetapi ia akan juga menilai orang dan tugas secara hati-hati; persahabatannya akan bergeser sesuai dengan dorongan hatinya pada orang lain di sekitarnya. Ia sering melalaikan perencanaan yang seksama dan akan beralih ke pada proyek-proyek baru tanpa pertimbangan yang menyeluruh.</v>
      </c>
      <c r="U22" t="str">
        <v>Seorang yang obyektif dan analitis.  Ia ingin terlibat dalam situasi, dan ia juga ingin memberikan bantuan dan dukungan kepada orang yang ia hormati.  Secara internal termotivasi oleh target pribadi, ia berorientasi terhadap pekerjaannya tapi juga menyukai hubungan dengan sesama.  Karena determinasinya yang kuat, ia sering berhasil dalam berbagai hal; karakternya yang tenang, stabil dan daya tahannya yang tinggi memiliki kontribusi dalam keberhasilannya.  Ulet dalam memulai pekerjaan. Ia akan berusaha keras untuk mencapai sasarannya.  Seorang yang mandiri dan cermat serta memiliki tindak lanjut yang baik.</v>
      </c>
      <c r="V22" t="str">
        <v>Seorang yang obyektif dan analitis.  Ia ingin terlibat dalam situasi, dan ia juga ingin memberikan bantuan dan dukungan kepada orang yang ia hormati.  Secara internal termotivasi oleh target pribadi, ia berorientasi terhadap pekerjaannya tapi juga menyukai hubungan dengan sesama.  Karena determinasinya yang kuat, ia sering berhasil dalam berbagai hal; karakternya yang tenang, stabil dan daya tahannya yang tinggi memiliki kontribusi dalam keberhasilannya.  Ulet dalam memulai pekerjaan. Ia akan berusaha keras untuk mencapai sasarannya.  Seorang yang mandiri dan cermat serta memiliki tindak lanjut yang baik.</v>
      </c>
      <c r="W22" t="str">
        <v>Seorang yang sensitif terhadap permasalahan, dan memiliki kreativitas yang baik dalam memecahkan masalah. Ia dapat menyelesaikan tugas-tugas penting dalam waktu singkat karena mempunyai keputusan yang kuat. Seorang yang tekun dan memiliki reaksi yang cepat.  Ia akan meneliti dan mengejar semua kemungkinan yang ada dalam mencari solusi permasalahan.  Ia banyak memberikan ide-ide dengan berfokus pada pekerjaan. Usaha yang keras pada ketepatan akan mengimbangi keinginannya pada hasil yang terukur.  Ia cenderung perfeksionis dan dapat juga memperlambat pengambilan keputusan karena keinginannya untuk menentukan pilihan yang terbaik.</v>
      </c>
      <c r="X22" t="str">
        <v>Seorang yang sensitif terhadap permasalahan, dan memiliki kreativitas yang baik dalam memecahkan masalah. Ia dapat menyelesaikan tugas-tugas penting dalam waktu singkat karena mempunyai keputusan yang kuat. Seorang yang tekun dan memiliki reaksi yang cepat.  Ia akan meneliti dan mengejar semua kemungkinan yang ada dalam mencari solusi permasalahan.  Ia banyak memberikan ide-ide dengan berfokus pada pekerjaan. Usaha yang keras pada ketepatan akan mengimbangi keinginannya pada hasil yang terukur.  Ia cenderung perfeksionis dan dapat juga memperlambat pengambilan keputusan karena keinginannya untuk menentukan pilihan yang terbaik.</v>
      </c>
      <c r="Y22" t="str">
        <v>Merupakan seorang yang antusias dan optimistik, ia lebih suka mencapai sasarannya melalui orang lain. Ia suka berhubungan dengan sesamanya - ia bahkan suka mengadakan “pesta” atau kegiatan untuk berkumpul, dan ini menunjukkan kepribadiannya yang ramah. Ia tidak suka bekerja sendirian dan cenderung bersama dengan orang lain dalam menyelesaikan proyek.  Perhatian dan fokusnya tidak sebaik apa yang dia inginkan -  maka ia membutuhkan energi yang besar untuk mampu bergerak cepat dari satu hal ke hal berikutnya tanpa penundaan.  Ia sangat menonjol dalam keterampilan berkomunikasi, dan ini merupakan salah satu kekuatan yang paling sering digunakan.  Ia memiliki kemampuan untuk memotivasi dan memberi semangat dengan kata-katanya, dan ia dikenal sebagai individu yang inspirasional. Ketika ia harus memusatkan perhatiannya pada tugas, Ia akan menjadi tidak akurat dan bahkan tidak terorganisir.  Tetapi ia akan memusatkan perhatian kepada yang harus ia senangkan, karena ia enggan sekali untuk menolak.  Ia menginginkan pengakuan sosial dan takut akan penolakan.  Ia mudah menemukan teman dan berusaha menciptakan suasana yang menyenangkan.  Ia membutuhkan seorang manajer atau supervisor untuk menentukan batas waktu yang jelas dalam pekerjaannya, ia lebih suka menggunakan gaya manajemen partisipatif yang dibangun berdasarkan hubungan yang kuat.</v>
      </c>
      <c r="Z22" t="str">
        <v>Seorang yang mengesankan orang akan kehangatan, simpati dan pengertiannya.  Ia memiliki ketenangan dalam sebagian besar situasi sosial dan jarang tidak menyenangkan orang lain.  Faktanya, banyak orang datang padanya karena ia kelihatan sebagai pendengar yang baik.  Ia cenderung sangat demonstratif dan emosinya biasanya tampak jelas bagi orang di sekitarnya.  Ia tidak akan memaksakan idenya pada orang lain; ia tidak tegas dalam mengekspresikan atau memberi perintah.  Jika ia sangat kuat merasakan sesuatu, Ia akan bicara secara terbuka dan terus terang tentang pendiriannya.  Ia cenderung menerima kritik atas pekerjaannya sebagai serangan pribadi.  Ia dapat menjadi sangat toleran dan sabar kepada mereka yang tidak produktif di pekerjaan.  Ia merupakan "penjaga damai" dan akan bekerja untuk menjaga kedamaian dalam setiap keadaan.</v>
      </c>
      <c r="AA22" t="str">
        <v>Merupakan seorang yang ramah dan suka berteman; ia merasa nyaman walaupun dengan orang asing. Ia dapat mengembangkan hubungan baru dengan mudah, dan pada umumnya dapat mengendalikan diri sampai pada tingkat dimana ia jarang menimbulkan rasa benci pada orang lain dengan sengaja. Ia seorang yang sangat sosial, menunjukkan kepedulian dan persahabatan ketika sedang melakukan tugas-tugas di tangannya. Ia cenderung perfeksionis secara alamiah, dan akan mengisolasi dirinya jika diperlukan untuk melaksanakan pekerjaan.  Ia berkeinginan mempromosikan tugas-tugas orang lain, juga kepunyaannya.  Kadang-kadang ia salah menilai kemampuan orang lain dikarenakan pandangan-pandangannya yang optimis.</v>
      </c>
      <c r="AB22" t="str">
        <v>Merupakan seseorang yang analitis, berwatak hati-hati dan ramah pada saat merasa nyaman. Ia sangat biasa dengan orang asing, karena ia dapat menilai dan menyesuaikan diri dalam hubungan mereka. Ia dapat mengembangkan hubungan baru dengan mudah ketika ia ingin melakukannya, dan pada umumnya dapat mengendalikan diri sampai pada tingkat di mana ia jarang menimbulkan rasa benci pada orang lain dengan sengaja. Ia menampilkan sikap peduli dan ramah, namun mampu memusatkan perhatian pada penyelesaian tugas yang ada. Ia cenderung perfeksionis secara alami, dan akan mengisolasi dirinya jika diperlukan untuk melaksanakan pekerjaan. Ia suka berada pada situasi yang dapat diramalkan dan tidak ada kejutan. Ia sangat berorientasi pada kualitas dan akan bekerja dengan keras untuk menyelesaikan pekerjakan dengan benar. Ia ingin orang-orang berkenan akan pekerjaan yang sudah ia selesaikan dengan baik.</v>
      </c>
      <c r="AC22" t="str">
        <v>Merupakan individu yang berorientasi pada orang dan lancar berkomunikasi serta loyal.  Ia cenderung sensitif dan mempunyai standard yang tinggi.  Keputusannya dibuat berdasarkan fakta dan data pendukung.  Ia sepertinya tidak bisa diam.  Ia perlu untuk lebih terus terang dan jangan terlalu subyektif.  Ia butuh pengakuan sosial dan perhatian pribadi; ia dapat cepat akrab dengan orang lain.  Ia bersahabat, antusias, informal, banyak bicara dan terlalu khawatir terhadap apa yang dipikirkan orang.  Ia menguasai banyak hal.  Ia ingin diterima sebagai anggota kelompok dan ingin mengetahui secara pasti apa yang diharapkan darinya sebelum ia memulai proyek baru.</v>
      </c>
      <c r="AD22" t="str">
        <v>Merupakan seorang yang obyektif dan analitis.  Ia ingin terlibat dalam situasi, dan juga ingin memberikan bantuan dan dukungan.  Secara internal termotivasi oleh target pribadi, Ia menyukai orang-orang, tetapi juga mempunyai kemampuan untuk berorientasi pada pekerjaannya pada saat dibutuhkan.  Karena determinasinya yang kuat, ia sering berhasil dalam berbagai hal; karakternya yang tenang, stabil dan daya tahannya memiliki kontribusi akan keberhasilannya.  Keuletannya setelah memulai pekerjaan, ia akan berusaha keras untuk mendapatkan sasarannya.  Seorang yang bebas, ia orang yang cermat dan memiliki tindak lanjut yang baik.  Ia bisa menjadi tidak ramah walaupun ia pada dasarnya ia yang berorientasi pada orang; dan pada situasi yang tidak membuatnya nyaman, ia lebih suka mendukung pemimpinnya dari pada keterlibatannya dengan situasi.</v>
      </c>
      <c r="AE22" t="str">
        <v>Seorang yang mengesankan orang akan kehangatan, simpati dan pengertiannya.  Ia memiliki ketenangan dalam sebagian besar situasi sosial dan jarang tidak menyenangkan orang lain.  Faktanya, banyak orang datang padanya karena ia kelihatan sebagai pendengar yang baik.  Ia cenderung sangat demonstratif dan emosinya biasanya tampak jelas bagi orang di sekitarnya.  Ia tidak akan memaksakan idenya pada orang lain; ia tidak tegas dalam mengekspresikan atau memberi perintah.  Jika ia sangat kuat merasakan sesuatu, Ia akan bicara secara terbuka dan terus terang tentang pendiriannya.  Ia cenderung menerima kritik atas pekerjaannya sebagai serangan pribadi.  Ia dapat menjadi sangat toleran dan sabar kepada mereka yang tidak produktif di pekerjaan.  Ia merupakan "penjaga damai" yang sebenarnya dan akan bekerja untuk menjaga kedamaian dalam setiap keadaan.</v>
      </c>
      <c r="AF22" t="str">
        <v>Seorang yang obyektif dan analitis.  Ia ingin terlibat dalam situasi, dan ia juga ingin memberikan bantuan dan dukungan kepada orang yang ia hormati.  Secara internal termotivasi oleh target pribadi, ia berorientasi terhadap pekerjaannya tapi juga menyukai hubungan dengan sesama.  Karena determinasinya yang kuat, ia sering berhasil dalam berbagai hal; karakternya yang tenang, stabil dan daya tahannya yang tinggi memiliki kontribusi dalam keberhasilannya.  Ulet dalam memulai pekerjaan. Ia akan berusaha keras untuk mencapai sasarannya.  Seorang yang mandiri dan cermat serta memiliki tindak lanjut yang baik.</v>
      </c>
      <c r="AG22" t="str">
        <v>Seorang yang mengesankan orang akan kehangatan, simpati dan pengertiannya.  Ia memiliki ketenangan dalam sebagian besar situasi sosial dan jarang tidak menyenangkan orang lain.  Faktanya, banyak orang datang padanya karena ia kelihatan sebagai pendengar yang baik.  Ia cenderung sangat demonstratif dan emosinya biasanya tampak jelas bagi orang di sekitarnya.  Ia tidak akan memaksakan idenya pada orang lain; ia tidak tegas dalam mengekspresikan atau memberi perintah.  Jika ia sangat kuat merasakan sesuatu, Ia akan bicara secara terbuka dan terus terang tentang pendiriannya.  Ia cenderung menerima kritik atas pekerjaannya sebagai serangan pribadi.  Ia dapat menjadi sangat toleran dan sabar kepada mereka yang tidak produktif di pekerjaan.  Ia merupakan "penjaga damai" yang sebenarnya dan akan bekerja untuk menjaga kedamaian dalam setiap keadaan.</v>
      </c>
      <c r="AH22" t="str">
        <v>Merupakan orang yang stabil, individu yang ramah yang berusaha keras membangun hubungan yang positif di tempat kerja dan di rumah.  Ia dapat menjadi sangat berorientasi detil ketika situasi membutuhkan; tetapi secara keseluruhan ia cenderung individualis, independen dan sedikit perhatian terhadap detil.  Sekali dia membuat keputusan, sangat sulit mengubah pendiriannya.  Ia menyukai hubungan dengan orang dan cenderung mendukung pihak yang lemah.  Ia akan mengambil posisi berlawanan dengan ketidaksepakatan dan merasa frustrasi jika sesuatu tidak sejalan dengannya.  Ia ingin diterima sebagai anggota tim, dan ia menginginkan orang lain menyukainya.  Ia cukup sulit membuat keputusan sampai parameter wewenang secara jelas ditentukan, dan ia mungkin cenderung tidak sungguh-sungguh jika dipaksa membuat keputusan ketika ia tidak ingin melakukannya.  Ia menginginkan orang lain yang membuat keputusan, khususnya jika ada orang yang sangat ia hargai dan hormati.  Ia cenderung moderat, cermat dan dapat diandalkan.</v>
      </c>
      <c r="AI22" t="str">
        <v>Seorang yang baik secara alamiah dan sangat berorientasi detil.  Ia peduli dengan orang-orang di sekitarnya dan mempunyai kualitas yang membuatnya sangat teliti dalam penyelesaian tugas.  Ia mempertimbangkan sekelilingnya dengan hati-hati sebelum membuat keputusan untuk melihat pengaruhnya pada mereka; saat tertentu ia terlalu hati-hati.  Jika ia merasa seseorang memanfaatkan situasi, ia akan memperlambat kerjanya sehingga dapat mengamati apa yang sedang berlangsung di sekitarnya.</v>
      </c>
      <c r="AJ22" t="str">
        <v>Merupakan orang yang stabil, individu yang ramah yang berusaha keras membangun hubungan yang positif di tempat kerja dan di rumah.  Ia dapat menjadi sangat berorientasi detil ketika situasi membutuhkan; tetapi secara keseluruhan ia cenderung individualis, independen dan sedikit perhatian terhadap detil.  Sekali dia membuat keputusan, sangat sulit mengubah pendiriannya.  Ia menyukai hubungan dengan orang dan cenderung mendukung pihak yang lemah.  Ia akan mengambil posisi berlawanan dengan ketidaksepakatan dan merasa frustrasi jika sesuatu tidak sejalan dengannya.  Ia ingin diterima sebagai anggota tim, dan ia menginginkan orang lain menyukainya.  Ia cukup sulit membuat keputusan sampai parameter wewenang secara jelas ditentukan, dan ia mungkin cenderung tidak sungguh-sungguh jika dipaksa membuat keputusan ketika ia tidak ingin melakukannya.  Ia menginginkan orang lain yang membuat keputusan, khususnya jika ada orang yang sangat ia hargai dan hormati.  Ia cenderung moderat, cermat dan dapat diandalkan.</v>
      </c>
      <c r="AK22" t="str">
        <v>Merupakan seseorang yang analitis, berwatak hati-hati dan ramah pada saat merasa nyaman. Ia sangat biasa dengan orang asing, karena ia dapat menilai dan menyesuaikan diri dalam hubungan mereka. Ia dapat mengembangkan hubungan baru dengan mudah ketika ia ingin melakukannya, dan pada umumnya dapat mengendalikan diri sampai pada tingkat di mana ia jarang menimbulkan rasa benci pada orang lain dengan sengaja. Ia menampilkan sikap peduli dan ramah, namun mampu memusatkan perhatian pada penyelesaian tugas yang ada. Ia cenderung perfeksionis secara alami, dan akan mengisolasi dirinya jika diperlukan untuk melaksanakan pekerjaan. Ia suka berada pada situasi yang dapat diramalkan dan tidak ada kejutan. Ia sangat berorientasi pada kualitas dan akan bekerja dengan keras untuk menyelesaikan pekerjakan dengan benar. Ia ingin orang-orang berkenan akan pekerjaan yang sudah ia selesaikan dengan baik.</v>
      </c>
      <c r="AL22" t="str">
        <v>Seorang yang sangat berorientasi pada tugas dan sensitif pada permasalahan. Ia lebih mempedulikan tugas yang ada dibanding orang-orang di sekitarnya, termasuk perasaan mereka. Ia sangat kukuh/keras dan mempunyai pendekatan yang efektif dalam pemecahan masalah. Oleh karena sifat alamiah dan keinginannya akan hasil yang terukur, ia akan tampak dingin, tidak berperasaan dan menjaga jarak. Ia membuat keputusan berdasar pada fakta, bukan emosi. ia cenderung pendiam dan tidak mudah percaya.</v>
      </c>
      <c r="AM22" t="str">
        <v>Berorientasi pada hal detil dan mempunyai standard tinggi untuk dirinya. Ia logis dan analitis. Ia ingin berbuat yang terbaik, dan ia selalu berpikir ada ruang untuk peningkatan/kemajuan. Ia cenderung kompetitif dan ingin menghasilkan pekerjaan dengan mutu yang terbaik. Ia sebenarnya sensitif terhadap orang-orang, tetapi karena sifat logisnya, orientasinya terhadap tugas dapat menutupinya dengan mudah. Ia suka dihargai untuk pekerjaannya yang berkualitas. Ia mampu mengerjakan tugas-tugas; dan mencapai sasarannya. Ia sangat memusatkan perhatian pada tugas yang ada, mantap dan dapat diandalkan.</v>
      </c>
      <c r="AN22" t="str">
        <v>Merupakan seseorang yang analitis, berwatak hati-hati dan ramah pada saat merasa nyaman. Ia sangat biasa dengan orang asing, karena ia dapat menilai dan menyesuaikan diri dalam hubungan mereka. Ia dapat mengembangkan hubungan baru dengan mudah ketika ia ingin melakukannya, dan pada umumnya dapat mengendalikan diri sampai pada tingkat di mana ia jarang menimbulkan rasa benci pada orang lain dengan sengaja. Ia menampilkan sikap peduli dan ramah, namun mampu memusatkan perhatian pada penyelesaian tugas yang ada. Ia cenderung perfeksionis secara alami, dan akan mengisolasi dirinya jika diperlukan untuk melaksanakan pekerjaan. Ia suka berada pada situasi yang dapat diramalkan dan tidak ada kejutan. Ia sangat berorientasi pada kualitas dan akan bekerja dengan keras untuk menyelesaikan pekerjakan dengan benar. Ia ingin orang-orang berkenan akan pekerjaan yang sudah ia selesaikan dengan baik.</v>
      </c>
      <c r="AO22" t="str">
        <v>Berpikir sistematis dan cenderung mengikuti prosedur dalam kehidupan pribadi dan pekerjaannya.  Teratur dan memiliki perencanaan yang baik, ia teliti dan fokus pada detil.  Ia bertindak dengan penuh kebijaksanaan, diplomatis dan jarang menentang rekan kerjanya dengan sengaja.  Ia sangat berhati-hati, ia sungguh-sungguh mengharapkan akurasi dan standard tinggi dalam pekerjaannya.  Ia cenderung terjebak dalam hal detil, khususnya jika harus memutuskan.  ia menginginkan adanya petunjuk standard pelaksanaan kerja dan tanpa perubahan mendadak.</v>
      </c>
    </row>
    <row r="23">
      <c r="AO23" t="str">
        <v>\</v>
      </c>
    </row>
  </sheetData>
  <sheetProtection sheet="1"/>
  <hyperlinks>
    <hyperlink ref="S18" r:id="rId1" display="Engineering (Management, Research, Design), Actuaries, Research (R&amp;D), Planning, Chemist, Hospital Supervisor, Industrial Marketing, Investment Banking, Medical Administrator, Mortgage Brokers, Accountancy, Fund Management, Specialist Finance, Quality Control and Specialist work in any area where knowledge and experience is available, Production, Financial Services, Technical Management, Project Leader, Matron, Strategic Planning, Industrial Marketing."/>
  </hyperlinks>
  <pageMargins left="0.7" right="0.7" top="0.75" bottom="0.75" header="0.3" footer="0.3"/>
  <ignoredErrors>
    <ignoredError numberStoredAsText="1" sqref="B2:AO23"/>
  </ignoredErrors>
</worksheet>
</file>

<file path=docProps/app.xml><?xml version="1.0" encoding="utf-8"?>
<Properties xmlns="http://schemas.openxmlformats.org/officeDocument/2006/extended-properties" xmlns:vt="http://schemas.openxmlformats.org/officeDocument/2006/docPropsVTypes">
  <Application>SheetJS</Application>
  <AppVersion>15.0000</AppVersion>
  <Company>%ORGNAME%</Company>
  <DocSecurity>0</DocSecurity>
  <HyperlinksChanged>false</HyperlinksChanged>
  <SharedDoc>false</SharedDoc>
  <LinksUpToDate>false</LinksUpToDate>
  <ScaleCrop>false</ScaleCrop>
  <HeadingPairs>
    <vt:vector size="2" baseType="variant">
      <vt:variant>
        <vt:lpstr>Worksheets</vt:lpstr>
      </vt:variant>
      <vt:variant>
        <vt:i4>7</vt:i4>
      </vt:variant>
    </vt:vector>
  </HeadingPairs>
  <TitlesOfParts>
    <vt:vector size="7" baseType="lpstr">
      <vt:lpstr>DISC Test</vt:lpstr>
      <vt:lpstr>Input</vt:lpstr>
      <vt:lpstr>Result</vt:lpstr>
      <vt:lpstr>Sheet3</vt:lpstr>
      <vt:lpstr>Sheet1</vt:lpstr>
      <vt:lpstr>Sheet3 (2)</vt:lpstr>
      <vt:lpstr>Def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2010-03-13T18:40:43Z</dcterms:created>
  <dcterms:modified xsi:type="dcterms:W3CDTF">2024-09-06T06:33:28Z</dcterms:modified>
  <cp:lastModifiedBy>Operation</cp:lastModifiedBy>
  <cp:lastPrinted>2024-01-12T05:42:37Z</cp:lastPrinted>
  <dc:creator>Luna</dc:creator>
</cp:coreProperties>
</file>