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DISC Test" sheetId="1" r:id="rId1"/>
    <sheet name="Input" sheetId="2" r:id="rId2"/>
    <sheet name="Result" sheetId="3" r:id="rId3"/>
    <sheet name="Sheet3" sheetId="4" r:id="rId4" state="hidden"/>
    <sheet name="Sheet1" sheetId="5" r:id="rId5" state="hidden"/>
    <sheet name="Sheet3 (2)" sheetId="6" r:id="rId6" state="hidden"/>
    <sheet name="Def" sheetId="7" r:id="rId7" state="hidden"/>
  </sheets>
  <definedNames>
    <definedName name="_xlnm.Print_Area" localSheetId="6">Def!$B$2:$R$16</definedName>
    <definedName name="_xlnm.Print_Area" localSheetId="2">Result!$A$1:$V$93</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2">
    <numFmt numFmtId="5" formatCode="&quot;Rp&quot;#,##0;\-&quot;Rp&quot;#,##0"/>
    <numFmt numFmtId="6" formatCode="&quot;Rp&quot;#,##0;[Red]\-&quot;Rp&quot;#,##0"/>
    <numFmt numFmtId="7" formatCode="&quot;Rp&quot;#,##0.00;\-&quot;Rp&quot;#,##0.00"/>
    <numFmt numFmtId="8" formatCode="&quot;Rp&quot;#,##0.00;[Red]\-&quot;Rp&quot;#,##0.00"/>
    <numFmt numFmtId="41" formatCode="_-* #,##0_-;\-* #,##0_-;_-* &quot;-&quot;_-;_-@_-"/>
    <numFmt numFmtId="42" formatCode="_-&quot;Rp&quot;* #,##0_-;\-&quot;Rp&quot;* #,##0_-;_-&quot;Rp&quot;* &quot;-&quot;_-;_-@_-"/>
    <numFmt numFmtId="43" formatCode="_-* #,##0.00_-;\-* #,##0.00_-;_-* &quot;-&quot;??_-;_-@_-"/>
    <numFmt numFmtId="44" formatCode="_-&quot;Rp&quot;* #,##0.00_-;\-&quot;Rp&quot;* #,##0.00_-;_-&quot;Rp&quot;* &quot;-&quot;??_-;_-@_-"/>
    <numFmt numFmtId="56" formatCode="&quot;上午/下午 &quot;hh&quot;時&quot;mm&quot;分&quot;ss&quot;秒 &quot;"/>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quot;Rp&quot;#,##0_);\(&quot;Rp&quot;#,##0\)"/>
    <numFmt numFmtId="173" formatCode="&quot;Rp&quot;#,##0_);[Red]\(&quot;Rp&quot;#,##0\)"/>
    <numFmt numFmtId="174" formatCode="&quot;Rp&quot;#,##0.00_);\(&quot;Rp&quot;#,##0.00\)"/>
    <numFmt numFmtId="175" formatCode="&quot;Rp&quot;#,##0.00_);[Red]\(&quot;Rp&quot;#,##0.00\)"/>
    <numFmt numFmtId="176" formatCode="_(&quot;Rp&quot;* #,##0_);_(&quot;Rp&quot;* \(#,##0\);_(&quot;Rp&quot;* &quot;-&quot;_);_(@_)"/>
    <numFmt numFmtId="177" formatCode="_(&quot;Rp&quot;* #,##0.00_);_(&quot;Rp&quot;* \(#,##0.00\);_(&quot;Rp&quot;* &quot;-&quot;??_);_(@_)"/>
    <numFmt numFmtId="178" formatCode="[$-409]h:mm:ss\ AM/PM"/>
    <numFmt numFmtId="179" formatCode="[$-409]dddd\,\ mmmm\ dd\,\ yyyy"/>
    <numFmt numFmtId="180" formatCode="[$-421]dd\ mmmm\ yyyy;@"/>
    <numFmt numFmtId="181" formatCode="dd/mm/yyyy;@"/>
    <numFmt numFmtId="182" formatCode="#,##0.0"/>
    <numFmt numFmtId="183" formatCode="&quot;Yes&quot;;&quot;Yes&quot;;&quot;No&quot;"/>
    <numFmt numFmtId="184" formatCode="&quot;True&quot;;&quot;True&quot;;&quot;False&quot;"/>
    <numFmt numFmtId="185" formatCode="&quot;On&quot;;&quot;On&quot;;&quot;Off&quot;"/>
    <numFmt numFmtId="186" formatCode="[$€-2]\ #,##0.00_);[Red]\([$€-2]\ #,##0.0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profil-pribadi.com/MyProfile/CM_Careers01.asp-Career=Actuaries.htm" TargetMode="External"/></Relationships>
</file>

<file path=xl/worksheets/sheet1.xml><?xml version="1.0" encoding="utf-8"?>
<worksheet xmlns="http://schemas.openxmlformats.org/spreadsheetml/2006/main" xmlns:r="http://schemas.openxmlformats.org/officeDocument/2006/relationships">
  <dimension ref="A1:V60"/>
  <sheetViews>
    <sheetView workbookViewId="0" rightToLeft="0"/>
  </sheetViews>
  <sheetData>
    <row r="1">
      <c r="A1" t="str">
        <v>D.I.S.C. Test</v>
      </c>
    </row>
    <row r="2" ht="15" customHeight="1" xml:space="preserve">
      <c r="A2" t="str">
        <v>Nama</v>
      </c>
      <c r="H2" t="str" xml:space="preserve">
        <v xml:space="preserve">INSTRUKSI : Setiap nomor di bawah ini memuat 4 (empat) kalimat. Tugas anda adalah : 
1. Beri tanda [x] pada kolom di bawah huruf  [P] di samping kalimat yang PALING menggambarkan diri anda
2. Beri tanda [x] pada kolom di bawah huruf  [K] di samping kalimat yang PALING TIDAK menggambarkan diri anda
PERHATIKAN : Setiap nomor hanya ada 1 (satu) tanda [x] di bawah masing-masing kolom P dan K.</v>
      </c>
    </row>
    <row r="3" ht="12" customHeight="1">
      <c r="A3" t="str">
        <v>Usia</v>
      </c>
    </row>
    <row r="4" ht="14.25" customHeight="1">
      <c r="A4" t="str">
        <v>Jenis Kelamin</v>
      </c>
    </row>
    <row r="5" ht="18" customHeight="1">
      <c r="A5" t="str">
        <v>Tanggal Tes</v>
      </c>
    </row>
    <row r="7">
      <c r="A7" t="str">
        <v>No.</v>
      </c>
      <c r="B7" t="str">
        <v>P</v>
      </c>
      <c r="D7" t="str">
        <v>K</v>
      </c>
      <c r="F7" t="str">
        <v>Gambaran Diri</v>
      </c>
      <c r="H7" t="str">
        <v>No.</v>
      </c>
      <c r="I7" t="str">
        <v>P</v>
      </c>
      <c r="K7" t="str">
        <v>K</v>
      </c>
      <c r="M7" t="str">
        <v>Gambaran Diri</v>
      </c>
      <c r="O7" t="str">
        <v>No.</v>
      </c>
      <c r="P7" t="str">
        <v>P</v>
      </c>
      <c r="R7" t="str">
        <v>K</v>
      </c>
      <c r="T7" t="str">
        <v>Gambaran Diri</v>
      </c>
    </row>
    <row r="8">
      <c r="A8">
        <v>1</v>
      </c>
      <c r="B8" t="str">
        <v>x</v>
      </c>
      <c r="C8">
        <f>IF(B8="",0,1)</f>
        <v>0</v>
      </c>
      <c r="E8">
        <f>IF(D8="",0,1)</f>
        <v>0</v>
      </c>
      <c r="F8" t="str">
        <v>Gampangan, Mudah setuju</v>
      </c>
      <c r="H8">
        <v>9</v>
      </c>
      <c r="J8">
        <f>IF(I8="",0,1)</f>
        <v>0</v>
      </c>
      <c r="L8">
        <f>IF(K8="",0,1)</f>
        <v>0</v>
      </c>
      <c r="M8" t="str">
        <v>Hasil adalah penting</v>
      </c>
      <c r="O8">
        <v>17</v>
      </c>
      <c r="Q8">
        <f>IF(P8="",0,1)</f>
        <v>0</v>
      </c>
      <c r="S8">
        <f>IF(R8="",0,1)</f>
        <v>0</v>
      </c>
      <c r="T8" t="str">
        <v>Pendidikan, Kebudayaan</v>
      </c>
    </row>
    <row r="9">
      <c r="C9">
        <f>IF(B9="",0,2)</f>
        <v>0</v>
      </c>
      <c r="E9">
        <f>IF(D9="",0,2)</f>
        <v>0</v>
      </c>
      <c r="F9" t="str">
        <v>Percaya, Mudah percaya pada orang</v>
      </c>
      <c r="J9">
        <f>IF(I9="",0,2)</f>
        <v>0</v>
      </c>
      <c r="L9">
        <f>IF(K9="",0,2)</f>
        <v>0</v>
      </c>
      <c r="M9" t="str">
        <v>Lakukan dengan benar, Akurasi penting</v>
      </c>
      <c r="Q9">
        <f>IF(P9="",0,2)</f>
        <v>0</v>
      </c>
      <c r="S9">
        <f>IF(R9="",0,2)</f>
        <v>0</v>
      </c>
      <c r="T9" t="str">
        <v>Prestasi, Ganjaran</v>
      </c>
    </row>
    <row r="10">
      <c r="C10">
        <f>IF(B10="",0,3)</f>
        <v>0</v>
      </c>
      <c r="E10">
        <f>IF(D10="",0,3)</f>
        <v>0</v>
      </c>
      <c r="F10" t="str">
        <v>Petualang, Mengambil resiko</v>
      </c>
      <c r="J10">
        <f>IF(I10="",0,3)</f>
        <v>0</v>
      </c>
      <c r="L10">
        <f>IF(K10="",0,3)</f>
        <v>0</v>
      </c>
      <c r="M10" t="str">
        <v>Dibuat menyenangkan</v>
      </c>
      <c r="Q10">
        <f>IF(P10="",0,3)</f>
        <v>0</v>
      </c>
      <c r="S10">
        <f>IF(R10="",0,3)</f>
        <v>0</v>
      </c>
      <c r="T10" t="str">
        <v>Keselamatan, keamanan</v>
      </c>
    </row>
    <row r="11">
      <c r="C11">
        <f>IF(B11="",0,4)</f>
        <v>0</v>
      </c>
      <c r="E11">
        <f>IF(D11="",0,4)</f>
        <v>0</v>
      </c>
      <c r="F11" t="str">
        <v>Toleran, Menghormati</v>
      </c>
      <c r="J11">
        <f>IF(I11="",0,4)</f>
        <v>0</v>
      </c>
      <c r="L11">
        <f>IF(K11="",0,4)</f>
        <v>0</v>
      </c>
      <c r="M11" t="str">
        <v>Mari kerjakan bersama</v>
      </c>
      <c r="Q11">
        <f>IF(P11="",0,4)</f>
        <v>0</v>
      </c>
      <c r="S11">
        <f>IF(R11="",0,4)</f>
        <v>0</v>
      </c>
      <c r="T11" t="str">
        <v>Sosial, Perkumpulan kelompok</v>
      </c>
    </row>
    <row r="12" ht="6" customHeight="1">
      <c r="B12">
        <f>(COUNTIF(B8:B11,"x"))</f>
        <v>0</v>
      </c>
      <c r="C12">
        <f>SUM(C8:C11)</f>
        <v>0</v>
      </c>
      <c r="D12">
        <f>(COUNTIF(D8:D11,"x"))</f>
        <v>0</v>
      </c>
      <c r="E12">
        <f>SUM(E8:E11)</f>
        <v>0</v>
      </c>
      <c r="I12">
        <f>(COUNTIF(I8:I11,"x"))</f>
        <v>0</v>
      </c>
      <c r="J12">
        <f>SUM(J8:J11)</f>
        <v>0</v>
      </c>
      <c r="K12">
        <f>(COUNTIF(K8:K11,"x"))</f>
        <v>0</v>
      </c>
      <c r="L12">
        <f>SUM(L8:L11)</f>
        <v>0</v>
      </c>
      <c r="P12">
        <f>(COUNTIF(P8:P11,"x"))</f>
        <v>0</v>
      </c>
      <c r="Q12">
        <f>SUM(Q8:Q11)</f>
        <v>0</v>
      </c>
      <c r="R12">
        <f>(COUNTIF(R8:R11,"x"))</f>
        <v>0</v>
      </c>
      <c r="S12">
        <f>SUM(S8:S11)</f>
        <v>0</v>
      </c>
      <c r="V12">
        <f>SUM(B12,D12,I12,K12,P12,R12)</f>
        <v>0</v>
      </c>
    </row>
    <row r="13">
      <c r="A13" t="str">
        <v>No.</v>
      </c>
      <c r="B13" t="str">
        <v>P</v>
      </c>
      <c r="D13" t="str">
        <v>K</v>
      </c>
      <c r="F13" t="str">
        <v>Gambaran Diri</v>
      </c>
      <c r="H13" t="str">
        <v>No.</v>
      </c>
      <c r="I13" t="str">
        <v>P</v>
      </c>
      <c r="K13" t="str">
        <v>K</v>
      </c>
      <c r="M13" t="str">
        <v>Gambaran Diri</v>
      </c>
      <c r="O13" t="str">
        <v>No.</v>
      </c>
      <c r="P13" t="str">
        <v>P</v>
      </c>
      <c r="R13" t="str">
        <v>K</v>
      </c>
      <c r="T13" t="str">
        <v>Gambaran Diri</v>
      </c>
    </row>
    <row r="14">
      <c r="A14">
        <v>2</v>
      </c>
      <c r="C14">
        <f>IF(B14="",0,1)</f>
        <v>0</v>
      </c>
      <c r="E14">
        <f>IF(D14="",0,1)</f>
        <v>0</v>
      </c>
      <c r="F14" t="str">
        <v>Lembut suara, Pendiam</v>
      </c>
      <c r="H14">
        <f>H8+1</f>
        <v>10</v>
      </c>
      <c r="J14">
        <f>IF(I14="",0,1)</f>
        <v>0</v>
      </c>
      <c r="L14">
        <f>IF(K14="",0,1)</f>
        <v>0</v>
      </c>
      <c r="M14" t="str">
        <v>Akan berjalan terus tanpa kontrol diri</v>
      </c>
      <c r="O14">
        <f>O8+1</f>
        <v>18</v>
      </c>
      <c r="Q14">
        <f>IF(P14="",0,1)</f>
        <v>0</v>
      </c>
      <c r="S14">
        <f>IF(R14="",0,1)</f>
        <v>0</v>
      </c>
      <c r="T14" t="str">
        <v>Memimpin, Pendekatan langsung</v>
      </c>
    </row>
    <row r="15">
      <c r="C15">
        <f>IF(B15="",0,2)</f>
        <v>0</v>
      </c>
      <c r="E15">
        <f>IF(D15="",0,2)</f>
        <v>0</v>
      </c>
      <c r="F15" t="str">
        <v>Optimistik, Visioner</v>
      </c>
      <c r="J15">
        <f>IF(I15="",0,2)</f>
        <v>0</v>
      </c>
      <c r="L15">
        <f>IF(K15="",0,2)</f>
        <v>0</v>
      </c>
      <c r="M15" t="str">
        <v>Akan membeli sesuai dorongan hati</v>
      </c>
      <c r="Q15">
        <f>IF(P15="",0,2)</f>
        <v>0</v>
      </c>
      <c r="S15">
        <f>IF(R15="",0,2)</f>
        <v>0</v>
      </c>
      <c r="T15" t="str">
        <v>Suka bergaul, Antusias</v>
      </c>
    </row>
    <row r="16">
      <c r="C16">
        <f>IF(B16="",0,3)</f>
        <v>0</v>
      </c>
      <c r="E16">
        <f>IF(D16="",0,3)</f>
        <v>0</v>
      </c>
      <c r="F16" t="str">
        <v>Pusat Perhatian, Suka gaul</v>
      </c>
      <c r="J16">
        <f>IF(I16="",0,3)</f>
        <v>0</v>
      </c>
      <c r="L16">
        <f>IF(K16="",0,3)</f>
        <v>0</v>
      </c>
      <c r="M16" t="str">
        <v>Akan menunggu, Tanpa tekanan</v>
      </c>
      <c r="Q16">
        <f>IF(P16="",0,3)</f>
        <v>0</v>
      </c>
      <c r="S16">
        <f>IF(R16="",0,3)</f>
        <v>0</v>
      </c>
      <c r="T16" t="str">
        <v>Dapat diramal, Konsisten</v>
      </c>
    </row>
    <row r="17">
      <c r="C17">
        <f>IF(B17="",0,4)</f>
        <v>0</v>
      </c>
      <c r="E17">
        <f>IF(D17="",0,4)</f>
        <v>0</v>
      </c>
      <c r="F17" t="str">
        <v>Pendamai, Membawa Harmoni</v>
      </c>
      <c r="J17">
        <f>IF(I17="",0,4)</f>
        <v>0</v>
      </c>
      <c r="L17">
        <f>IF(K17="",0,4)</f>
        <v>0</v>
      </c>
      <c r="M17" t="str">
        <v>Akan mengusahakan  yang kuinginkan</v>
      </c>
      <c r="Q17">
        <f>IF(P17="",0,4)</f>
        <v>0</v>
      </c>
      <c r="S17">
        <f>IF(R17="",0,4)</f>
        <v>0</v>
      </c>
      <c r="T17" t="str">
        <v>Waspada, Hati-hati</v>
      </c>
    </row>
    <row r="18" ht="6" customHeight="1">
      <c r="B18">
        <f>(COUNTIF(B14:B17,"x"))</f>
        <v>0</v>
      </c>
      <c r="C18">
        <f>SUM(C14:C17)</f>
        <v>0</v>
      </c>
      <c r="D18">
        <f>(COUNTIF(D14:D17,"x"))</f>
        <v>0</v>
      </c>
      <c r="E18">
        <f>SUM(E14:E17)</f>
        <v>0</v>
      </c>
      <c r="I18">
        <f>(COUNTIF(I14:I17,"x"))</f>
        <v>0</v>
      </c>
      <c r="J18">
        <f>SUM(J14:J17)</f>
        <v>0</v>
      </c>
      <c r="K18">
        <f>(COUNTIF(K14:K17,"x"))</f>
        <v>0</v>
      </c>
      <c r="L18">
        <f>SUM(L14:L17)</f>
        <v>0</v>
      </c>
      <c r="P18">
        <f>(COUNTIF(P14:P17,"x"))</f>
        <v>0</v>
      </c>
      <c r="Q18">
        <f>SUM(Q14:Q17)</f>
        <v>0</v>
      </c>
      <c r="R18">
        <f>(COUNTIF(R14:R17,"x"))</f>
        <v>0</v>
      </c>
      <c r="S18">
        <f>SUM(S14:S17)</f>
        <v>0</v>
      </c>
      <c r="V18">
        <f>SUM(B18,D18,I18,K18,P18,R18)</f>
        <v>0</v>
      </c>
    </row>
    <row r="19">
      <c r="A19" t="str">
        <v>No.</v>
      </c>
      <c r="B19" t="str">
        <v>P</v>
      </c>
      <c r="D19" t="str">
        <v>K</v>
      </c>
      <c r="F19" t="str">
        <v>Gambaran Diri</v>
      </c>
      <c r="H19" t="str">
        <v>No.</v>
      </c>
      <c r="I19" t="str">
        <v>P</v>
      </c>
      <c r="K19" t="str">
        <v>K</v>
      </c>
      <c r="M19" t="str">
        <v>Gambaran Diri</v>
      </c>
      <c r="O19" t="str">
        <v>No.</v>
      </c>
      <c r="P19" t="str">
        <v>P</v>
      </c>
      <c r="R19" t="str">
        <v>K</v>
      </c>
      <c r="T19" t="str">
        <v>Gambaran Diri</v>
      </c>
    </row>
    <row r="20">
      <c r="A20">
        <v>3</v>
      </c>
      <c r="C20">
        <f>IF(B20="",0,1)</f>
        <v>0</v>
      </c>
      <c r="E20">
        <f>IF(D20="",0,1)</f>
        <v>0</v>
      </c>
      <c r="F20" t="str">
        <v>Menyemangati orang</v>
      </c>
      <c r="H20">
        <f>H14+1</f>
        <v>11</v>
      </c>
      <c r="J20">
        <f>IF(I20="",0,1)</f>
        <v>0</v>
      </c>
      <c r="L20">
        <f>IF(K20="",0,1)</f>
        <v>0</v>
      </c>
      <c r="M20" t="str">
        <v>Ramah, Mudah bergabung</v>
      </c>
      <c r="O20">
        <f>O14+1</f>
        <v>19</v>
      </c>
      <c r="Q20">
        <f>IF(P20="",0,1)</f>
        <v>0</v>
      </c>
      <c r="S20">
        <f>IF(R20="",0,1)</f>
        <v>0</v>
      </c>
      <c r="T20" t="str">
        <v>Tidak mudah dikalahkan</v>
      </c>
    </row>
    <row r="21">
      <c r="C21">
        <f>IF(B21="",0,2)</f>
        <v>0</v>
      </c>
      <c r="E21">
        <f>IF(D21="",0,2)</f>
        <v>0</v>
      </c>
      <c r="F21" t="str">
        <v>Berusaha sempurna</v>
      </c>
      <c r="J21">
        <f>IF(I21="",0,2)</f>
        <v>0</v>
      </c>
      <c r="L21">
        <f>IF(K21="",0,2)</f>
        <v>0</v>
      </c>
      <c r="M21" t="str">
        <v>Unik, Bosan rutinitas</v>
      </c>
      <c r="Q21">
        <f>IF(P21="",0,2)</f>
        <v>0</v>
      </c>
      <c r="S21">
        <f>IF(R21="",0,2)</f>
        <v>0</v>
      </c>
      <c r="T21" t="str">
        <v>Kerjakan sesuai perintah, Ikut pimpinan</v>
      </c>
    </row>
    <row r="22">
      <c r="C22">
        <f>IF(B22="",0,3)</f>
        <v>0</v>
      </c>
      <c r="E22">
        <f>IF(D22="",0,3)</f>
        <v>0</v>
      </c>
      <c r="F22" t="str">
        <v>Bagian dari kelompok</v>
      </c>
      <c r="J22">
        <f>IF(I22="",0,3)</f>
        <v>0</v>
      </c>
      <c r="L22">
        <f>IF(K22="",0,3)</f>
        <v>0</v>
      </c>
      <c r="M22" t="str">
        <v>Aktif mengubah sesuatu</v>
      </c>
      <c r="Q22">
        <f>IF(P22="",0,3)</f>
        <v>0</v>
      </c>
      <c r="S22">
        <f>IF(R22="",0,3)</f>
        <v>0</v>
      </c>
      <c r="T22" t="str">
        <v>Mudah terangsang, Riang</v>
      </c>
    </row>
    <row r="23">
      <c r="C23">
        <f>IF(B23="",0,4)</f>
        <v>0</v>
      </c>
      <c r="E23">
        <f>IF(D23="",0,4)</f>
        <v>0</v>
      </c>
      <c r="F23" t="str">
        <v>Ingin membuat tujuan</v>
      </c>
      <c r="J23">
        <f>IF(I23="",0,4)</f>
        <v>0</v>
      </c>
      <c r="L23">
        <f>IF(K23="",0,4)</f>
        <v>0</v>
      </c>
      <c r="M23" t="str">
        <v>Ingin hal-hal yang pasti</v>
      </c>
      <c r="Q23">
        <f>IF(P23="",0,4)</f>
        <v>0</v>
      </c>
      <c r="S23">
        <f>IF(R23="",0,4)</f>
        <v>0</v>
      </c>
      <c r="T23" t="str">
        <v>Ingin segalanya teratur, Rapi</v>
      </c>
    </row>
    <row r="24" ht="6" customHeight="1">
      <c r="B24">
        <f>(COUNTIF(B20:B23,"x"))</f>
        <v>0</v>
      </c>
      <c r="C24">
        <f>SUM(C20:C23)</f>
        <v>0</v>
      </c>
      <c r="D24">
        <f>(COUNTIF(D20:D23,"x"))</f>
        <v>0</v>
      </c>
      <c r="E24">
        <f>SUM(E20:E23)</f>
        <v>0</v>
      </c>
      <c r="I24">
        <f>(COUNTIF(I20:I23,"x"))</f>
        <v>0</v>
      </c>
      <c r="J24">
        <f>SUM(J20:J23)</f>
        <v>0</v>
      </c>
      <c r="K24">
        <f>(COUNTIF(K20:K23,"x"))</f>
        <v>0</v>
      </c>
      <c r="L24">
        <f>SUM(L20:L23)</f>
        <v>0</v>
      </c>
      <c r="P24">
        <f>(COUNTIF(P20:P23,"x"))</f>
        <v>0</v>
      </c>
      <c r="Q24">
        <f>SUM(Q20:Q23)</f>
        <v>0</v>
      </c>
      <c r="R24">
        <f>(COUNTIF(R20:R23,"x"))</f>
        <v>0</v>
      </c>
      <c r="S24">
        <f>SUM(S20:S23)</f>
        <v>0</v>
      </c>
      <c r="V24">
        <f>SUM(B24,D24,I24,K24,P24,R24)</f>
        <v>0</v>
      </c>
    </row>
    <row r="25">
      <c r="A25" t="str">
        <v>No.</v>
      </c>
      <c r="B25" t="str">
        <v>P</v>
      </c>
      <c r="D25" t="str">
        <v>K</v>
      </c>
      <c r="F25" t="str">
        <v>Gambaran Diri</v>
      </c>
      <c r="H25" t="str">
        <v>No.</v>
      </c>
      <c r="I25" t="str">
        <v>P</v>
      </c>
      <c r="K25" t="str">
        <v>K</v>
      </c>
      <c r="M25" t="str">
        <v>Gambaran Diri</v>
      </c>
      <c r="O25" t="str">
        <v>No.</v>
      </c>
      <c r="P25" t="str">
        <v>P</v>
      </c>
      <c r="R25" t="str">
        <v>K</v>
      </c>
      <c r="T25" t="str">
        <v>Gambaran Diri</v>
      </c>
    </row>
    <row r="26">
      <c r="A26">
        <f>A20+1</f>
        <v>4</v>
      </c>
      <c r="C26">
        <f>IF(B26="",0,1)</f>
        <v>0</v>
      </c>
      <c r="E26">
        <f>IF(D26="",0,1)</f>
        <v>0</v>
      </c>
      <c r="F26" t="str">
        <v>Menjadi frustrasi</v>
      </c>
      <c r="H26">
        <f>H20+1</f>
        <v>12</v>
      </c>
      <c r="J26">
        <f>IF(I26="",0,1)</f>
        <v>0</v>
      </c>
      <c r="L26">
        <f>IF(K26="",0,1)</f>
        <v>0</v>
      </c>
      <c r="M26" t="str">
        <v>Non-konfrontasi, Menyerah</v>
      </c>
      <c r="O26">
        <f>O20+1</f>
        <v>20</v>
      </c>
      <c r="Q26">
        <f>IF(P26="",0,1)</f>
        <v>0</v>
      </c>
      <c r="S26">
        <f>IF(R26="",0,1)</f>
        <v>0</v>
      </c>
      <c r="T26" t="str">
        <v>Saya akan pimpin mereka</v>
      </c>
    </row>
    <row r="27">
      <c r="C27">
        <f>IF(B27="",0,2)</f>
        <v>0</v>
      </c>
      <c r="E27">
        <f>IF(D27="",0,2)</f>
        <v>0</v>
      </c>
      <c r="F27" t="str">
        <v>Menyimpan perasaan saya</v>
      </c>
      <c r="J27">
        <f>IF(I27="",0,2)</f>
        <v>0</v>
      </c>
      <c r="L27">
        <f>IF(K27="",0,2)</f>
        <v>0</v>
      </c>
      <c r="M27" t="str">
        <v>Dipenuhi hal detail</v>
      </c>
      <c r="Q27">
        <f>IF(P27="",0,2)</f>
        <v>0</v>
      </c>
      <c r="S27">
        <f>IF(R27="",0,2)</f>
        <v>0</v>
      </c>
      <c r="T27" t="str">
        <v>Saya akan melaksanakan</v>
      </c>
    </row>
    <row r="28">
      <c r="C28">
        <f>IF(B28="",0,3)</f>
        <v>0</v>
      </c>
      <c r="E28">
        <f>IF(D28="",0,3)</f>
        <v>0</v>
      </c>
      <c r="F28" t="str">
        <v>Menceritakan sisi saya</v>
      </c>
      <c r="J28">
        <f>IF(I28="",0,3)</f>
        <v>0</v>
      </c>
      <c r="L28">
        <f>IF(K28="",0,3)</f>
        <v>0</v>
      </c>
      <c r="M28" t="str">
        <v>Perubahan pada menit terakhir</v>
      </c>
      <c r="Q28">
        <f>IF(P28="",0,3)</f>
        <v>0</v>
      </c>
      <c r="S28">
        <f>IF(R28="",0,3)</f>
        <v>0</v>
      </c>
      <c r="T28" t="str">
        <v>Saya akan meyakinkan mereka</v>
      </c>
    </row>
    <row r="29">
      <c r="C29">
        <f>IF(B29="",0,4)</f>
        <v>0</v>
      </c>
      <c r="E29">
        <f>IF(D29="",0,4)</f>
        <v>0</v>
      </c>
      <c r="F29" t="str">
        <v>Siap beroposisi</v>
      </c>
      <c r="J29">
        <f>IF(I29="",0,4)</f>
        <v>0</v>
      </c>
      <c r="L29">
        <f>IF(K29="",0,4)</f>
        <v>0</v>
      </c>
      <c r="M29" t="str">
        <v>Menuntut, Kasar</v>
      </c>
      <c r="Q29">
        <f>IF(P29="",0,4)</f>
        <v>0</v>
      </c>
      <c r="S29">
        <f>IF(R29="",0,4)</f>
        <v>0</v>
      </c>
      <c r="T29" t="str">
        <v>Saya dapatkan fakta</v>
      </c>
    </row>
    <row r="30" ht="6" customHeight="1">
      <c r="B30">
        <f>(COUNTIF(B26:B29,"x"))</f>
        <v>0</v>
      </c>
      <c r="C30">
        <f>SUM(C26:C29)</f>
        <v>0</v>
      </c>
      <c r="D30">
        <f>(COUNTIF(D26:D29,"x"))</f>
        <v>0</v>
      </c>
      <c r="E30">
        <f>SUM(E26:E29)</f>
        <v>0</v>
      </c>
      <c r="I30">
        <f>(COUNTIF(I26:I29,"x"))</f>
        <v>0</v>
      </c>
      <c r="J30">
        <f>SUM(J26:J29)</f>
        <v>0</v>
      </c>
      <c r="K30">
        <f>(COUNTIF(K26:K29,"x"))</f>
        <v>0</v>
      </c>
      <c r="L30">
        <f>SUM(L26:L29)</f>
        <v>0</v>
      </c>
      <c r="P30">
        <f>(COUNTIF(P26:P29,"x"))</f>
        <v>0</v>
      </c>
      <c r="Q30">
        <f>SUM(Q26:Q29)</f>
        <v>0</v>
      </c>
      <c r="R30">
        <f>(COUNTIF(R26:R29,"x"))</f>
        <v>0</v>
      </c>
      <c r="S30">
        <f>SUM(S26:S29)</f>
        <v>0</v>
      </c>
      <c r="V30">
        <f>SUM(B30,D30,I30,K30,P30,R30)</f>
        <v>0</v>
      </c>
    </row>
    <row r="31">
      <c r="A31" t="str">
        <v>No.</v>
      </c>
      <c r="B31" t="str">
        <v>P</v>
      </c>
      <c r="D31" t="str">
        <v>K</v>
      </c>
      <c r="F31" t="str">
        <v>Gambaran Diri</v>
      </c>
      <c r="H31" t="str">
        <v>No.</v>
      </c>
      <c r="I31" t="str">
        <v>P</v>
      </c>
      <c r="K31" t="str">
        <v>K</v>
      </c>
      <c r="M31" t="str">
        <v>Gambaran Diri</v>
      </c>
      <c r="O31" t="str">
        <v>No.</v>
      </c>
      <c r="P31" t="str">
        <v>P</v>
      </c>
      <c r="R31" t="str">
        <v>K</v>
      </c>
      <c r="T31" t="str">
        <v>Gambaran Diri</v>
      </c>
    </row>
    <row r="32">
      <c r="A32">
        <f>A26+1</f>
        <v>5</v>
      </c>
      <c r="C32">
        <f>IF(B32="",0,1)</f>
        <v>0</v>
      </c>
      <c r="E32">
        <f>IF(D32="",0,1)</f>
        <v>0</v>
      </c>
      <c r="F32" t="str">
        <v>Hidup, Suka bicara</v>
      </c>
      <c r="H32">
        <f>H26+1</f>
        <v>13</v>
      </c>
      <c r="J32">
        <f>IF(I32="",0,1)</f>
        <v>0</v>
      </c>
      <c r="L32">
        <f>IF(K32="",0,1)</f>
        <v>0</v>
      </c>
      <c r="M32" t="str">
        <v>Ingin kemajuan</v>
      </c>
      <c r="O32">
        <f>O26+1</f>
        <v>21</v>
      </c>
      <c r="Q32">
        <f>IF(P32="",0,1)</f>
        <v>0</v>
      </c>
      <c r="S32">
        <f>IF(R32="",0,1)</f>
        <v>0</v>
      </c>
      <c r="T32" t="str">
        <v>Memikirkan orang dahulu</v>
      </c>
    </row>
    <row r="33">
      <c r="C33">
        <f>IF(B33="",0,2)</f>
        <v>0</v>
      </c>
      <c r="E33">
        <f>IF(D33="",0,2)</f>
        <v>0</v>
      </c>
      <c r="F33" t="str">
        <v>Gerak cepat, Tekun</v>
      </c>
      <c r="J33">
        <f>IF(I33="",0,2)</f>
        <v>0</v>
      </c>
      <c r="L33">
        <f>IF(K33="",0,2)</f>
        <v>0</v>
      </c>
      <c r="M33" t="str">
        <v>Puas dengan segalanya</v>
      </c>
      <c r="Q33">
        <f>IF(P33="",0,2)</f>
        <v>0</v>
      </c>
      <c r="S33">
        <f>IF(R33="",0,2)</f>
        <v>0</v>
      </c>
      <c r="T33" t="str">
        <v>Kompetitif, Suka tantangan</v>
      </c>
    </row>
    <row r="34">
      <c r="C34">
        <f>IF(B34="",0,3)</f>
        <v>0</v>
      </c>
      <c r="E34">
        <f>IF(D34="",0,3)</f>
        <v>0</v>
      </c>
      <c r="F34" t="str">
        <v>Usaha menjaga keseimbangan</v>
      </c>
      <c r="J34">
        <f>IF(I34="",0,3)</f>
        <v>0</v>
      </c>
      <c r="L34">
        <f>IF(K34="",0,3)</f>
        <v>0</v>
      </c>
      <c r="M34" t="str">
        <v>Terbuka memperlihatkan perasaan</v>
      </c>
      <c r="Q34">
        <f>IF(P34="",0,3)</f>
        <v>0</v>
      </c>
      <c r="S34">
        <f>IF(R34="",0,3)</f>
        <v>0</v>
      </c>
      <c r="T34" t="str">
        <v>Optimis, Positif</v>
      </c>
    </row>
    <row r="35">
      <c r="C35">
        <f>IF(B35="",0,4)</f>
        <v>0</v>
      </c>
      <c r="E35">
        <f>IF(D35="",0,4)</f>
        <v>0</v>
      </c>
      <c r="F35" t="str">
        <v>Usaha mengikuti aturan</v>
      </c>
      <c r="J35">
        <f>IF(I35="",0,4)</f>
        <v>0</v>
      </c>
      <c r="L35">
        <f>IF(K35="",0,4)</f>
        <v>0</v>
      </c>
      <c r="M35" t="str">
        <v>Rendah hati, Sederhana</v>
      </c>
      <c r="Q35">
        <f>IF(P35="",0,4)</f>
        <v>0</v>
      </c>
      <c r="S35">
        <f>IF(R35="",0,4)</f>
        <v>0</v>
      </c>
      <c r="T35" t="str">
        <v>Pemikir logis, Sistematik</v>
      </c>
    </row>
    <row r="36" ht="6" customHeight="1">
      <c r="B36">
        <f>(COUNTIF(B32:B35,"x"))</f>
        <v>0</v>
      </c>
      <c r="C36">
        <f>SUM(C32:C35)</f>
        <v>0</v>
      </c>
      <c r="D36">
        <f>(COUNTIF(D32:D35,"x"))</f>
        <v>0</v>
      </c>
      <c r="E36">
        <f>SUM(E32:E35)</f>
        <v>0</v>
      </c>
      <c r="I36">
        <f>(COUNTIF(I32:I35,"x"))</f>
        <v>0</v>
      </c>
      <c r="J36">
        <f>SUM(J32:J35)</f>
        <v>0</v>
      </c>
      <c r="K36">
        <f>(COUNTIF(K32:K35,"x"))</f>
        <v>0</v>
      </c>
      <c r="L36">
        <f>SUM(L32:L35)</f>
        <v>0</v>
      </c>
      <c r="P36">
        <f>(COUNTIF(P32:P35,"x"))</f>
        <v>0</v>
      </c>
      <c r="Q36">
        <f>SUM(Q32:Q35)</f>
        <v>0</v>
      </c>
      <c r="R36">
        <f>(COUNTIF(R32:R35,"x"))</f>
        <v>0</v>
      </c>
      <c r="S36">
        <f>SUM(S32:S35)</f>
        <v>0</v>
      </c>
      <c r="V36">
        <f>SUM(B36,D36,I36,K36,P36,R36)</f>
        <v>0</v>
      </c>
    </row>
    <row r="37">
      <c r="A37" t="str">
        <v>No.</v>
      </c>
      <c r="B37" t="str">
        <v>P</v>
      </c>
      <c r="D37" t="str">
        <v>K</v>
      </c>
      <c r="F37" t="str">
        <v>Gambaran Diri</v>
      </c>
      <c r="H37" t="str">
        <v>No.</v>
      </c>
      <c r="I37" t="str">
        <v>P</v>
      </c>
      <c r="K37" t="str">
        <v>K</v>
      </c>
      <c r="M37" t="str">
        <v>Gambaran Diri</v>
      </c>
      <c r="O37" t="str">
        <v>No.</v>
      </c>
      <c r="P37" t="str">
        <v>P</v>
      </c>
      <c r="R37" t="str">
        <v>K</v>
      </c>
      <c r="T37" t="str">
        <v>Gambaran Diri</v>
      </c>
    </row>
    <row r="38">
      <c r="A38">
        <f>A32+1</f>
        <v>6</v>
      </c>
      <c r="C38">
        <f>IF(B38="",0,1)</f>
        <v>0</v>
      </c>
      <c r="E38">
        <f>IF(D38="",0,1)</f>
        <v>0</v>
      </c>
      <c r="F38" t="str">
        <v>Kelola waktu secara efisien</v>
      </c>
      <c r="H38">
        <f>H32+1</f>
        <v>14</v>
      </c>
      <c r="J38">
        <f>IF(I38="",0,1)</f>
        <v>0</v>
      </c>
      <c r="L38">
        <f>IF(K38="",0,1)</f>
        <v>0</v>
      </c>
      <c r="M38" t="str">
        <v>Tenang, Pendiam</v>
      </c>
      <c r="O38">
        <f>O32+1</f>
        <v>22</v>
      </c>
      <c r="Q38">
        <f>IF(P38="",0,1)</f>
        <v>0</v>
      </c>
      <c r="S38">
        <f>IF(R38="",0,1)</f>
        <v>0</v>
      </c>
      <c r="T38" t="str">
        <v>Menyenangkan orang, Mudah setuju</v>
      </c>
    </row>
    <row r="39">
      <c r="C39">
        <f>IF(B39="",0,2)</f>
        <v>0</v>
      </c>
      <c r="E39">
        <f>IF(D39="",0,2)</f>
        <v>0</v>
      </c>
      <c r="F39" t="str">
        <v>Sering terburu-buru, Merasa tertekan</v>
      </c>
      <c r="J39">
        <f>IF(I39="",0,2)</f>
        <v>0</v>
      </c>
      <c r="L39">
        <f>IF(K39="",0,2)</f>
        <v>0</v>
      </c>
      <c r="M39" t="str">
        <v>Bahagia, Tanpa beban</v>
      </c>
      <c r="Q39">
        <f>IF(P39="",0,2)</f>
        <v>0</v>
      </c>
      <c r="S39">
        <f>IF(R39="",0,2)</f>
        <v>0</v>
      </c>
      <c r="T39" t="str">
        <v>Tertawa lepas, Hidup</v>
      </c>
    </row>
    <row r="40">
      <c r="C40">
        <f>IF(B40="",0,3)</f>
        <v>0</v>
      </c>
      <c r="E40">
        <f>IF(D40="",0,3)</f>
        <v>0</v>
      </c>
      <c r="F40" t="str">
        <v>Masalah sosial itu penting</v>
      </c>
      <c r="J40">
        <f>IF(I40="",0,3)</f>
        <v>0</v>
      </c>
      <c r="L40">
        <f>IF(K40="",0,3)</f>
        <v>0</v>
      </c>
      <c r="M40" t="str">
        <v>Menyenangkan, Baik hati</v>
      </c>
      <c r="Q40">
        <f>IF(P40="",0,3)</f>
        <v>0</v>
      </c>
      <c r="S40">
        <f>IF(R40="",0,3)</f>
        <v>0</v>
      </c>
      <c r="T40" t="str">
        <v>Berani, Tak gentar</v>
      </c>
    </row>
    <row r="41">
      <c r="C41">
        <f>IF(B41="",0,4)</f>
        <v>0</v>
      </c>
      <c r="E41">
        <f>IF(D41="",0,4)</f>
        <v>0</v>
      </c>
      <c r="F41" t="str">
        <v>Suka selesaikan apa yang saya mulai</v>
      </c>
      <c r="J41">
        <f>IF(I41="",0,4)</f>
        <v>0</v>
      </c>
      <c r="L41">
        <f>IF(K41="",0,4)</f>
        <v>0</v>
      </c>
      <c r="M41" t="str">
        <v>Tak gentar, Berani</v>
      </c>
      <c r="Q41">
        <f>IF(P41="",0,4)</f>
        <v>0</v>
      </c>
      <c r="S41">
        <f>IF(R41="",0,4)</f>
        <v>0</v>
      </c>
      <c r="T41" t="str">
        <v>Tenang, Pendiam</v>
      </c>
    </row>
    <row r="42" ht="6" customHeight="1">
      <c r="B42">
        <f>(COUNTIF(B38:B41,"x"))</f>
        <v>0</v>
      </c>
      <c r="C42">
        <f>SUM(C38:C41)</f>
        <v>0</v>
      </c>
      <c r="D42">
        <f>(COUNTIF(D38:D41,"x"))</f>
        <v>0</v>
      </c>
      <c r="E42">
        <f>SUM(E38:E41)</f>
        <v>0</v>
      </c>
      <c r="I42">
        <f>(COUNTIF(I38:I41,"x"))</f>
        <v>0</v>
      </c>
      <c r="J42">
        <f>SUM(J38:J41)</f>
        <v>0</v>
      </c>
      <c r="K42">
        <f>(COUNTIF(K38:K41,"x"))</f>
        <v>0</v>
      </c>
      <c r="L42">
        <f>SUM(L38:L41)</f>
        <v>0</v>
      </c>
      <c r="P42">
        <f>(COUNTIF(P38:P41,"x"))</f>
        <v>0</v>
      </c>
      <c r="Q42">
        <f>SUM(Q38:Q41)</f>
        <v>0</v>
      </c>
      <c r="R42">
        <f>(COUNTIF(R38:R41,"x"))</f>
        <v>0</v>
      </c>
      <c r="S42">
        <f>SUM(S38:S41)</f>
        <v>0</v>
      </c>
      <c r="V42">
        <f>SUM(B42,D42,I42,K42,P42,R42)</f>
        <v>0</v>
      </c>
    </row>
    <row r="43">
      <c r="A43" t="str">
        <v>No.</v>
      </c>
      <c r="B43" t="str">
        <v>P</v>
      </c>
      <c r="D43" t="str">
        <v>K</v>
      </c>
      <c r="F43" t="str">
        <v>Gambaran Diri</v>
      </c>
      <c r="H43" t="str">
        <v>No.</v>
      </c>
      <c r="I43" t="str">
        <v>P</v>
      </c>
      <c r="K43" t="str">
        <v>K</v>
      </c>
      <c r="M43" t="str">
        <v>Gambaran Diri</v>
      </c>
      <c r="O43" t="str">
        <v>No.</v>
      </c>
      <c r="P43" t="str">
        <v>P</v>
      </c>
      <c r="R43" t="str">
        <v>K</v>
      </c>
      <c r="T43" t="str">
        <v>Gambaran Diri</v>
      </c>
    </row>
    <row r="44">
      <c r="A44">
        <f>A38+1</f>
        <v>7</v>
      </c>
      <c r="C44">
        <f>IF(B44="",0,1)</f>
        <v>0</v>
      </c>
      <c r="E44">
        <f>IF(D44="",0,1)</f>
        <v>0</v>
      </c>
      <c r="F44" t="str">
        <v>Tolak perubahan mendadak</v>
      </c>
      <c r="H44">
        <f>H38+1</f>
        <v>15</v>
      </c>
      <c r="J44">
        <f>IF(I44="",0,1)</f>
        <v>0</v>
      </c>
      <c r="L44">
        <f>IF(K44="",0,1)</f>
        <v>0</v>
      </c>
      <c r="M44" t="str">
        <v>Menggunakan waktu berkualitas dgn teman</v>
      </c>
      <c r="O44">
        <f>O38+1</f>
        <v>23</v>
      </c>
      <c r="Q44">
        <f>IF(P44="",0,1)</f>
        <v>0</v>
      </c>
      <c r="S44">
        <f>IF(R44="",0,1)</f>
        <v>0</v>
      </c>
      <c r="T44" t="str">
        <v>Ingin otoritas lebih</v>
      </c>
    </row>
    <row r="45">
      <c r="C45">
        <f>IF(B45="",0,2)</f>
        <v>0</v>
      </c>
      <c r="E45">
        <f>IF(D45="",0,2)</f>
        <v>0</v>
      </c>
      <c r="F45" t="str">
        <v>Cenderung janji berlebihan</v>
      </c>
      <c r="J45">
        <f>IF(I45="",0,2)</f>
        <v>0</v>
      </c>
      <c r="L45">
        <f>IF(K45="",0,2)</f>
        <v>0</v>
      </c>
      <c r="M45" t="str">
        <v>Rencanakan masa depan, Bersiap</v>
      </c>
      <c r="Q45">
        <f>IF(P45="",0,2)</f>
        <v>0</v>
      </c>
      <c r="S45">
        <f>IF(R45="",0,2)</f>
        <v>0</v>
      </c>
      <c r="T45" t="str">
        <v>Ingin kesempatan baru</v>
      </c>
    </row>
    <row r="46">
      <c r="C46">
        <f>IF(B46="",0,3)</f>
        <v>0</v>
      </c>
      <c r="E46">
        <f>IF(D46="",0,3)</f>
        <v>0</v>
      </c>
      <c r="F46" t="str">
        <v>Tarik diri di tengah tekanan</v>
      </c>
      <c r="J46">
        <f>IF(I46="",0,3)</f>
        <v>0</v>
      </c>
      <c r="L46">
        <f>IF(K46="",0,3)</f>
        <v>0</v>
      </c>
      <c r="M46" t="str">
        <v>Bepergian demi petualangan baru</v>
      </c>
      <c r="Q46">
        <f>IF(P46="",0,3)</f>
        <v>0</v>
      </c>
      <c r="S46">
        <f>IF(R46="",0,3)</f>
        <v>0</v>
      </c>
      <c r="T46" t="str">
        <v>Menghindari konflik</v>
      </c>
    </row>
    <row r="47">
      <c r="C47">
        <f>IF(B47="",0,4)</f>
        <v>0</v>
      </c>
      <c r="E47">
        <f>IF(D47="",0,4)</f>
        <v>0</v>
      </c>
      <c r="F47" t="str">
        <v>Tidak takut bertempur</v>
      </c>
      <c r="J47">
        <f>IF(I47="",0,4)</f>
        <v>0</v>
      </c>
      <c r="L47">
        <f>IF(K47="",0,4)</f>
        <v>0</v>
      </c>
      <c r="M47" t="str">
        <v>Menerima ganjaran atas tujuan yg dicapai</v>
      </c>
      <c r="Q47">
        <f>IF(P47="",0,4)</f>
        <v>0</v>
      </c>
      <c r="S47">
        <f>IF(R47="",0,4)</f>
        <v>0</v>
      </c>
      <c r="T47" t="str">
        <v>Ingin petunjuk yang jelas</v>
      </c>
    </row>
    <row r="48" ht="6" customHeight="1">
      <c r="B48">
        <f>(COUNTIF(B44:B47,"x"))</f>
        <v>0</v>
      </c>
      <c r="C48">
        <f>SUM(C44:C47)</f>
        <v>0</v>
      </c>
      <c r="D48">
        <f>(COUNTIF(D44:D47,"x"))</f>
        <v>0</v>
      </c>
      <c r="E48">
        <f>SUM(E44:E47)</f>
        <v>0</v>
      </c>
      <c r="I48">
        <f>(COUNTIF(I44:I47,"x"))</f>
        <v>0</v>
      </c>
      <c r="J48">
        <f>SUM(J44:J47)</f>
        <v>0</v>
      </c>
      <c r="K48">
        <f>(COUNTIF(K44:K47,"x"))</f>
        <v>0</v>
      </c>
      <c r="L48">
        <f>SUM(L44:L47)</f>
        <v>0</v>
      </c>
      <c r="P48">
        <f>(COUNTIF(P44:P47,"x"))</f>
        <v>0</v>
      </c>
      <c r="Q48">
        <f>SUM(Q44:Q47)</f>
        <v>0</v>
      </c>
      <c r="R48">
        <f>(COUNTIF(R44:R47,"x"))</f>
        <v>0</v>
      </c>
      <c r="S48">
        <f>SUM(S44:S47)</f>
        <v>0</v>
      </c>
      <c r="V48">
        <f>SUM(B48,D48,I48,K48,P48,R48)</f>
        <v>0</v>
      </c>
    </row>
    <row r="49">
      <c r="A49" t="str">
        <v>No.</v>
      </c>
      <c r="B49" t="str">
        <v>P</v>
      </c>
      <c r="D49" t="str">
        <v>K</v>
      </c>
      <c r="F49" t="str">
        <v>Gambaran Diri</v>
      </c>
      <c r="H49" t="str">
        <v>No.</v>
      </c>
      <c r="I49" t="str">
        <v>P</v>
      </c>
      <c r="K49" t="str">
        <v>K</v>
      </c>
      <c r="M49" t="str">
        <v>Gambaran Diri</v>
      </c>
      <c r="O49" t="str">
        <v>No.</v>
      </c>
      <c r="P49" t="str">
        <v>P</v>
      </c>
      <c r="R49" t="str">
        <v>K</v>
      </c>
      <c r="T49" t="str">
        <v>Gambaran Diri</v>
      </c>
    </row>
    <row r="50">
      <c r="A50">
        <f>A44+1</f>
        <v>8</v>
      </c>
      <c r="C50">
        <f>IF(B50="",0,1)</f>
        <v>0</v>
      </c>
      <c r="E50">
        <f>IF(D50="",0,1)</f>
        <v>0</v>
      </c>
      <c r="F50" t="str">
        <v>Penyemangat yang baik</v>
      </c>
      <c r="H50">
        <f>H44+1</f>
        <v>16</v>
      </c>
      <c r="J50">
        <f>IF(I50="",0,1)</f>
        <v>0</v>
      </c>
      <c r="L50">
        <f>IF(K50="",0,1)</f>
        <v>0</v>
      </c>
      <c r="M50" t="str">
        <v>Aturan perlu dipertanyakan</v>
      </c>
      <c r="O50">
        <f>O44+1</f>
        <v>24</v>
      </c>
      <c r="Q50">
        <f>IF(P50="",0,1)</f>
        <v>0</v>
      </c>
      <c r="S50">
        <f>IF(R50="",0,1)</f>
        <v>0</v>
      </c>
      <c r="T50" t="str">
        <v>Dapat diandalkan, Dapata dipercaya</v>
      </c>
    </row>
    <row r="51">
      <c r="C51">
        <f>IF(B51="",0,2)</f>
        <v>0</v>
      </c>
      <c r="E51">
        <f>IF(D51="",0,2)</f>
        <v>0</v>
      </c>
      <c r="F51" t="str">
        <v>Pendengar yang baik</v>
      </c>
      <c r="J51">
        <f>IF(I51="",0,2)</f>
        <v>0</v>
      </c>
      <c r="L51">
        <f>IF(K51="",0,2)</f>
        <v>0</v>
      </c>
      <c r="M51" t="str">
        <v>Aturan membuat adil</v>
      </c>
      <c r="Q51">
        <f>IF(P51="",0,2)</f>
        <v>0</v>
      </c>
      <c r="S51">
        <f>IF(R51="",0,2)</f>
        <v>0</v>
      </c>
      <c r="T51" t="str">
        <v>Kreatif, Unik</v>
      </c>
    </row>
    <row r="52">
      <c r="C52">
        <f>IF(B52="",0,3)</f>
        <v>0</v>
      </c>
      <c r="E52">
        <f>IF(D52="",0,3)</f>
        <v>0</v>
      </c>
      <c r="F52" t="str">
        <v>Penganalisa yang baik</v>
      </c>
      <c r="J52">
        <f>IF(I52="",0,3)</f>
        <v>0</v>
      </c>
      <c r="L52">
        <f>IF(K52="",0,3)</f>
        <v>0</v>
      </c>
      <c r="M52" t="str">
        <v>Aturan membuat bosan</v>
      </c>
      <c r="Q52">
        <f>IF(P52="",0,3)</f>
        <v>0</v>
      </c>
      <c r="S52">
        <f>IF(R52="",0,3)</f>
        <v>0</v>
      </c>
      <c r="T52" t="str">
        <v>Garis dasar, Orientasi hasil</v>
      </c>
    </row>
    <row r="53">
      <c r="C53">
        <f>IF(B53="",0,4)</f>
        <v>0</v>
      </c>
      <c r="E53">
        <f>IF(D53="",0,4)</f>
        <v>0</v>
      </c>
      <c r="F53" t="str">
        <v>Delegator yang baik</v>
      </c>
      <c r="J53">
        <f>IF(I53="",0,4)</f>
        <v>0</v>
      </c>
      <c r="L53">
        <f>IF(K53="",0,4)</f>
        <v>0</v>
      </c>
      <c r="M53" t="str">
        <v>Aturan membuat aman</v>
      </c>
      <c r="Q53">
        <f>IF(P53="",0,4)</f>
        <v>0</v>
      </c>
      <c r="S53">
        <f>IF(R53="",0,4)</f>
        <v>0</v>
      </c>
      <c r="T53" t="str">
        <v>Jalankan standar yang tinggi, Akurat</v>
      </c>
    </row>
    <row r="54" ht="6" customHeight="1">
      <c r="B54">
        <f>(COUNTIF(B50:B53,"x"))</f>
        <v>0</v>
      </c>
      <c r="C54">
        <f>SUM(C50:C53)</f>
        <v>0</v>
      </c>
      <c r="D54">
        <f>(COUNTIF(D50:D53,"x"))</f>
        <v>0</v>
      </c>
      <c r="E54">
        <f>SUM(E50:E53)</f>
        <v>0</v>
      </c>
      <c r="I54">
        <f>(COUNTIF(I50:I53,"x"))</f>
        <v>0</v>
      </c>
      <c r="J54">
        <f>SUM(J50:J53)</f>
        <v>0</v>
      </c>
      <c r="K54">
        <f>(COUNTIF(K50:K53,"x"))</f>
        <v>0</v>
      </c>
      <c r="L54">
        <f>SUM(L50:L53)</f>
        <v>0</v>
      </c>
      <c r="P54">
        <f>(COUNTIF(P50:P53,"x"))</f>
        <v>0</v>
      </c>
      <c r="Q54">
        <f>SUM(Q50:Q53)</f>
        <v>0</v>
      </c>
      <c r="R54">
        <f>(COUNTIF(R50:R53,"x"))</f>
        <v>0</v>
      </c>
      <c r="S54">
        <f>SUM(S50:S53)</f>
        <v>0</v>
      </c>
      <c r="V54">
        <f>SUM(B54,D54,I54,K54,P54,R54)</f>
        <v>0</v>
      </c>
    </row>
    <row r="55">
      <c r="A55" t="str">
        <f>IF(SUM(V12,V18,V24,V30,V36,V42,V48,V54)=0,"",IF(SUM(V12,V18,V24,V30,V36,V42,V48,V54)=48,"","PERIKSA LAGI! ADA KESALAHAN PENGISIAN!"))</f>
        <v/>
      </c>
    </row>
    <row r="56">
      <c r="A56" t="str">
        <f>IF(SUM(V12,V18,V24,V30,V36,V42,V48,V54)=48,"OK!!!!!","")</f>
        <v/>
      </c>
    </row>
  </sheetData>
  <sheetProtection sheet="1"/>
  <mergeCells count="32">
    <mergeCell ref="A50:A53"/>
    <mergeCell ref="A44:A47"/>
    <mergeCell ref="H44:H47"/>
    <mergeCell ref="O44:O47"/>
    <mergeCell ref="A55:T55"/>
    <mergeCell ref="A56:T56"/>
    <mergeCell ref="H8:H11"/>
    <mergeCell ref="O8:O11"/>
    <mergeCell ref="H14:H17"/>
    <mergeCell ref="O14:O17"/>
    <mergeCell ref="H50:H53"/>
    <mergeCell ref="O50:O53"/>
    <mergeCell ref="A2:D2"/>
    <mergeCell ref="H20:H23"/>
    <mergeCell ref="H38:H41"/>
    <mergeCell ref="A3:D3"/>
    <mergeCell ref="O20:O23"/>
    <mergeCell ref="A38:A41"/>
    <mergeCell ref="A32:A35"/>
    <mergeCell ref="H32:H35"/>
    <mergeCell ref="O32:O35"/>
    <mergeCell ref="O38:O41"/>
    <mergeCell ref="A1:T1"/>
    <mergeCell ref="A26:A29"/>
    <mergeCell ref="A20:A23"/>
    <mergeCell ref="A14:A17"/>
    <mergeCell ref="A8:A11"/>
    <mergeCell ref="A5:D5"/>
    <mergeCell ref="H26:H29"/>
    <mergeCell ref="O26:O29"/>
    <mergeCell ref="A4:D4"/>
    <mergeCell ref="H2:T5"/>
  </mergeCells>
  <hyperlinks>
    <hyperlink ref="A56" location="Input!A1" display=""/>
  </hyperlinks>
  <pageMargins left="0.75" right="0.75" top="1" bottom="1" header="0.5" footer="0.5"/>
  <ignoredErrors>
    <ignoredError numberStoredAsText="1" sqref="A1:V60"/>
  </ignoredErrors>
</worksheet>
</file>

<file path=xl/worksheets/sheet2.xml><?xml version="1.0" encoding="utf-8"?>
<worksheet xmlns="http://schemas.openxmlformats.org/spreadsheetml/2006/main" xmlns:r="http://schemas.openxmlformats.org/officeDocument/2006/relationships">
  <dimension ref="B2:P23"/>
  <sheetViews>
    <sheetView workbookViewId="0" rightToLeft="0"/>
  </sheetViews>
  <sheetData>
    <row r="2">
      <c r="C2" t="str">
        <v>Nama       :</v>
      </c>
      <c r="D2">
        <f>'DISC Test'!F2</f>
        <v>0</v>
      </c>
      <c r="I2" t="str">
        <v>Jenis kelamin           :</v>
      </c>
      <c r="K2">
        <f>'DISC Test'!F4</f>
        <v>0</v>
      </c>
    </row>
    <row r="3">
      <c r="C3" t="str">
        <v>Usia         :</v>
      </c>
      <c r="D3">
        <f>'DISC Test'!F3</f>
        <v>0</v>
      </c>
      <c r="E3" t="str">
        <v>tahun</v>
      </c>
      <c r="I3" t="str">
        <v>Tanggal Test           :</v>
      </c>
      <c r="K3">
        <f>'DISC Test'!F5</f>
        <v>0</v>
      </c>
    </row>
    <row r="5">
      <c r="C5" t="str">
        <v>P</v>
      </c>
      <c r="D5" t="str">
        <v>K</v>
      </c>
      <c r="E5" t="str">
        <v>P</v>
      </c>
      <c r="F5" t="str">
        <v>K</v>
      </c>
      <c r="H5" t="str">
        <v>P</v>
      </c>
      <c r="I5" t="str">
        <v>K</v>
      </c>
      <c r="J5" t="str">
        <v>P</v>
      </c>
      <c r="K5" t="str">
        <v>K</v>
      </c>
      <c r="M5" t="str">
        <v>P</v>
      </c>
      <c r="N5" t="str">
        <v>K</v>
      </c>
      <c r="O5" t="str">
        <v>P</v>
      </c>
      <c r="P5" t="str">
        <v>K</v>
      </c>
    </row>
    <row r="6">
      <c r="B6">
        <v>1</v>
      </c>
      <c r="C6">
        <f>'DISC Test'!C12</f>
        <v>0</v>
      </c>
      <c r="D6">
        <f>'DISC Test'!E12</f>
        <v>0</v>
      </c>
      <c r="E6" t="str">
        <f>IF(C6=1,"S",(IF(C6=2,"I",(IF(C6=3,"*",(IF(C6=4,"C","*")))))))</f>
        <v>*</v>
      </c>
      <c r="F6" t="str">
        <f>IF(D6=1,"S",(IF(D6=2,"I",(IF(D6=3,"D",(IF(D6=4,"C","*")))))))</f>
        <v>*</v>
      </c>
      <c r="G6">
        <v>9</v>
      </c>
      <c r="H6">
        <f>'DISC Test'!J12</f>
        <v>0</v>
      </c>
      <c r="I6">
        <f>'DISC Test'!L12</f>
        <v>0</v>
      </c>
      <c r="J6" t="str">
        <f>IF(H6=1,"D",(IF(H6=2,"C",(IF(H6=3,"*",(IF(H6=4,"*","*")))))))</f>
        <v>*</v>
      </c>
      <c r="K6" t="str">
        <f>IF(I6=1,"D",(IF(I6=2,"C",(IF(I6=3,"I",(IF(I6=4,"S","*")))))))</f>
        <v>*</v>
      </c>
      <c r="L6">
        <v>17</v>
      </c>
      <c r="M6">
        <f>'DISC Test'!Q12</f>
        <v>0</v>
      </c>
      <c r="N6">
        <f>'DISC Test'!S12</f>
        <v>0</v>
      </c>
      <c r="O6" t="str">
        <f>IF(M6=1,"*",(IF(M6=2,"D",(IF(M6=3,"S",(IF(M6=4,"I","*")))))))</f>
        <v>*</v>
      </c>
      <c r="P6" t="str">
        <f>IF(N6=1,"C",(IF(N6=2,"D",(IF(N6=3,"S",(IF(N6=4,"*","*")))))))</f>
        <v>*</v>
      </c>
    </row>
    <row r="7">
      <c r="B7">
        <v>2</v>
      </c>
      <c r="C7">
        <f>'DISC Test'!C18</f>
        <v>0</v>
      </c>
      <c r="D7">
        <f>'DISC Test'!E18</f>
        <v>0</v>
      </c>
      <c r="E7" t="str">
        <f>IF(C7=1,"C",(IF(C7=2,"D",(IF(C7=3,"*",(IF(C7=4,"S","*")))))))</f>
        <v>*</v>
      </c>
      <c r="F7" t="str">
        <f>IF(D7=1,"*",(IF(D7=2,"D",(IF(D7=3,"I",(IF(D7=4,"S","*")))))))</f>
        <v>*</v>
      </c>
      <c r="G7">
        <v>10</v>
      </c>
      <c r="H7">
        <f>'DISC Test'!J18</f>
        <v>0</v>
      </c>
      <c r="I7">
        <f>'DISC Test'!L18</f>
        <v>0</v>
      </c>
      <c r="J7" t="str">
        <f>IF(H7=1,"*",(IF(H7=2,"D",(IF(H7=3,"S",(IF(H7=4,"I","*")))))))</f>
        <v>*</v>
      </c>
      <c r="K7" t="str">
        <f>IF(I7=1,"C",(IF(I7=2,"D",(IF(I7=3,"S",(IF(I7=4,"*","*")))))))</f>
        <v>*</v>
      </c>
      <c r="L7">
        <v>18</v>
      </c>
      <c r="M7">
        <f>'DISC Test'!Q18</f>
        <v>0</v>
      </c>
      <c r="N7">
        <f>'DISC Test'!S18</f>
        <v>0</v>
      </c>
      <c r="O7" t="str">
        <f>IF(M7=1,"D",(IF(M7=2,"*",(IF(M7=3,"*",(IF(M7=4,"C","*")))))))</f>
        <v>*</v>
      </c>
      <c r="P7" t="str">
        <f>IF(N7=1,"D",(IF(N7=2,"I",(IF(N7=3,"S",(IF(N7=4,"*","*")))))))</f>
        <v>*</v>
      </c>
    </row>
    <row r="8">
      <c r="B8">
        <v>3</v>
      </c>
      <c r="C8">
        <f>'DISC Test'!C24</f>
        <v>0</v>
      </c>
      <c r="D8">
        <f>'DISC Test'!E24</f>
        <v>0</v>
      </c>
      <c r="E8" t="str">
        <f>IF(C8=1,"I",(IF(C8=2,"*",(IF(C8=3,"*",(IF(C8=4,"D","*")))))))</f>
        <v>*</v>
      </c>
      <c r="F8" t="str">
        <f>IF(D8=1,"I",(IF(D8=2,"C",(IF(D8=3,"S",(IF(D8=4,"*","*")))))))</f>
        <v>*</v>
      </c>
      <c r="G8">
        <v>11</v>
      </c>
      <c r="H8">
        <f>'DISC Test'!J24</f>
        <v>0</v>
      </c>
      <c r="I8">
        <f>'DISC Test'!L24</f>
        <v>0</v>
      </c>
      <c r="J8" t="str">
        <f>IF(H8=1,"S",(IF(H8=2,"*",(IF(H8=3,"D",(IF(H8=4,"C","*")))))))</f>
        <v>*</v>
      </c>
      <c r="K8" t="str">
        <f>IF(I8=1,"*",(IF(I8=2,"I",(IF(I8=3,"D",(IF(I8=4,"C","*")))))))</f>
        <v>*</v>
      </c>
      <c r="L8">
        <v>19</v>
      </c>
      <c r="M8">
        <f>'DISC Test'!Q24</f>
        <v>0</v>
      </c>
      <c r="N8">
        <f>'DISC Test'!S24</f>
        <v>0</v>
      </c>
      <c r="O8" t="str">
        <f>IF(M8=1,"D",(IF(M8=2,"S",(IF(M8=3,"I",(IF(M8=4,"*","*")))))))</f>
        <v>*</v>
      </c>
      <c r="P8" t="str">
        <f>IF(N8=1,"D",(IF(N8=2,"*",(IF(N8=3,"I",(IF(N8=4,"C","*")))))))</f>
        <v>*</v>
      </c>
    </row>
    <row r="9">
      <c r="B9">
        <v>4</v>
      </c>
      <c r="C9">
        <f>'DISC Test'!C30</f>
        <v>0</v>
      </c>
      <c r="D9">
        <f>'DISC Test'!E30</f>
        <v>0</v>
      </c>
      <c r="E9" t="str">
        <f>IF(C9=1,"C",(IF(C9=2,"S",(IF(C9=3,"*",(IF(C9=4,"D","*")))))))</f>
        <v>*</v>
      </c>
      <c r="F9" t="str">
        <f>IF(D9=1,"C",(IF(D9=2,"S",(IF(D9=3,"I",(IF(D9=4,"D","*")))))))</f>
        <v>*</v>
      </c>
      <c r="G9">
        <v>12</v>
      </c>
      <c r="H9">
        <f>'DISC Test'!J30</f>
        <v>0</v>
      </c>
      <c r="I9">
        <f>'DISC Test'!L30</f>
        <v>0</v>
      </c>
      <c r="J9" t="str">
        <f>IF(H9=1,"*",(IF(H9=2,"C",(IF(H9=3,"I",(IF(H9=4,"D","*")))))))</f>
        <v>*</v>
      </c>
      <c r="K9" t="str">
        <f>IF(I9=1,"S",(IF(I9=2,"*",(IF(I9=3,"I",(IF(I9=4,"D","*")))))))</f>
        <v>*</v>
      </c>
      <c r="L9">
        <v>20</v>
      </c>
      <c r="M9">
        <f>'DISC Test'!Q30</f>
        <v>0</v>
      </c>
      <c r="N9">
        <f>'DISC Test'!S30</f>
        <v>0</v>
      </c>
      <c r="O9" t="str">
        <f>IF(M9=1,"D",(IF(M9=2,"S",(IF(M9=3,"I",(IF(M9=4,"C","*")))))))</f>
        <v>*</v>
      </c>
      <c r="P9" t="str">
        <f>IF(N9=1,"*",(IF(N9=2,"S",(IF(N9=3,"I",(IF(N9=4,"*","*")))))))</f>
        <v>*</v>
      </c>
    </row>
    <row r="10">
      <c r="B10">
        <v>5</v>
      </c>
      <c r="C10">
        <f>'DISC Test'!C36</f>
        <v>0</v>
      </c>
      <c r="D10">
        <f>'DISC Test'!E36</f>
        <v>0</v>
      </c>
      <c r="E10" t="str">
        <f>IF(C10=1,"I",(IF(C10=2,"D",(IF(C10=3,"S",(IF(C10=4,"*","*")))))))</f>
        <v>*</v>
      </c>
      <c r="F10" t="str">
        <f>IF(D10=1,"*",(IF(D10=2,"D",(IF(D10=3,"S",(IF(D10=4,"C","*")))))))</f>
        <v>*</v>
      </c>
      <c r="G10">
        <v>13</v>
      </c>
      <c r="H10">
        <f>'DISC Test'!J36</f>
        <v>0</v>
      </c>
      <c r="I10">
        <f>'DISC Test'!L36</f>
        <v>0</v>
      </c>
      <c r="J10" t="str">
        <f>IF(H10=1,"D",(IF(H10=2,"S",(IF(H10=3,"I",(IF(H10=4,"*","*")))))))</f>
        <v>*</v>
      </c>
      <c r="K10" t="str">
        <f>IF(I10=1,"D",(IF(I10=2,"*",(IF(I10=3,"*",(IF(I10=4,"C","*")))))))</f>
        <v>*</v>
      </c>
      <c r="L10">
        <v>21</v>
      </c>
      <c r="M10">
        <f>'DISC Test'!Q36</f>
        <v>0</v>
      </c>
      <c r="N10">
        <f>'DISC Test'!S36</f>
        <v>0</v>
      </c>
      <c r="O10" t="str">
        <f>IF(M10=1,"S",(IF(M10=2,"D",(IF(M10=3,"I",(IF(M10=4,"*","*")))))))</f>
        <v>*</v>
      </c>
      <c r="P10" t="str">
        <f>IF(N10=1,"S",(IF(N10=2,"D",(IF(N10=3,"I",(IF(N10=4,"C","*")))))))</f>
        <v>*</v>
      </c>
    </row>
    <row r="11">
      <c r="B11">
        <v>6</v>
      </c>
      <c r="C11">
        <f>'DISC Test'!C42</f>
        <v>0</v>
      </c>
      <c r="D11">
        <f>'DISC Test'!E42</f>
        <v>0</v>
      </c>
      <c r="E11" t="str">
        <f>IF(C11=1,"C",(IF(C11=2,"D",(IF(C11=3,"I",(IF(C11=4,"S","*")))))))</f>
        <v>*</v>
      </c>
      <c r="F11" t="str">
        <f>IF(D11=1,"*",(IF(D11=2,"D",(IF(D11=3,"I",(IF(D11=4,"S","*")))))))</f>
        <v>*</v>
      </c>
      <c r="G11">
        <v>14</v>
      </c>
      <c r="H11">
        <f>'DISC Test'!J42</f>
        <v>0</v>
      </c>
      <c r="I11">
        <f>'DISC Test'!L42</f>
        <v>0</v>
      </c>
      <c r="J11" t="str">
        <f>IF(H11=1,"C",(IF(H11=2,"I",(IF(H11=3,"S",(IF(H11=4,"D","*")))))))</f>
        <v>*</v>
      </c>
      <c r="K11" t="str">
        <f>IF(I11=1,"C",(IF(I11=2,"I",(IF(I11=3,"*",(IF(I11=4,"D","*")))))))</f>
        <v>*</v>
      </c>
      <c r="L11">
        <v>22</v>
      </c>
      <c r="M11">
        <f>'DISC Test'!Q42</f>
        <v>0</v>
      </c>
      <c r="N11">
        <f>'DISC Test'!S42</f>
        <v>0</v>
      </c>
      <c r="O11" t="str">
        <f>IF(M11=1,"S",(IF(M11=2,"*",(IF(M11=3,"D",(IF(M11=4,"C","*")))))))</f>
        <v>*</v>
      </c>
      <c r="P11" t="str">
        <f>IF(N11=1,"S",(IF(N11=2,"I",(IF(N11=3,"D",(IF(N11=4,"C","*")))))))</f>
        <v>*</v>
      </c>
    </row>
    <row r="12">
      <c r="B12">
        <v>7</v>
      </c>
      <c r="C12">
        <f>'DISC Test'!C48</f>
        <v>0</v>
      </c>
      <c r="D12">
        <f>'DISC Test'!E48</f>
        <v>0</v>
      </c>
      <c r="E12" t="str">
        <f>IF(C12=1,"S",(IF(C12=2,"I",(IF(C12=3,"*",(IF(C12=4,"*","*")))))))</f>
        <v>*</v>
      </c>
      <c r="F12" t="str">
        <f>IF(D12=1,"*",(IF(D12=2,"I",(IF(D12=3,"C",(IF(D12=4,"D","*")))))))</f>
        <v>*</v>
      </c>
      <c r="G12">
        <v>15</v>
      </c>
      <c r="H12">
        <f>'DISC Test'!J48</f>
        <v>0</v>
      </c>
      <c r="I12">
        <f>'DISC Test'!L48</f>
        <v>0</v>
      </c>
      <c r="J12" t="str">
        <f>IF(H12=1,"S",(IF(H12=2,"C",(IF(H12=3,"I",(IF(H12=4,"D","*")))))))</f>
        <v>*</v>
      </c>
      <c r="K12" t="str">
        <f>IF(I12=1,"S",(IF(I12=2,"*",(IF(I12=3,"I",(IF(I12=4,"D","*")))))))</f>
        <v>*</v>
      </c>
      <c r="L12">
        <v>23</v>
      </c>
      <c r="M12">
        <f>'DISC Test'!Q48</f>
        <v>0</v>
      </c>
      <c r="N12">
        <f>'DISC Test'!S48</f>
        <v>0</v>
      </c>
      <c r="O12" t="str">
        <f>IF(M12=1,"*",(IF(M12=2,"I",(IF(M12=3,"S",(IF(M12=4,"*","*")))))))</f>
        <v>*</v>
      </c>
      <c r="P12" t="str">
        <f>IF(N12=1,"D",(IF(N12=2,"*",(IF(N12=3,"S",(IF(N12=4,"C","*")))))))</f>
        <v>*</v>
      </c>
    </row>
    <row r="13">
      <c r="B13">
        <v>8</v>
      </c>
      <c r="C13">
        <f>'DISC Test'!C54</f>
        <v>0</v>
      </c>
      <c r="D13">
        <f>'DISC Test'!E54</f>
        <v>0</v>
      </c>
      <c r="E13" t="str">
        <f>IF(C13=1,"I",(IF(C13=2,"S",(IF(C13=3,"C",(IF(C13=4,"D","*")))))))</f>
        <v>*</v>
      </c>
      <c r="F13" t="str">
        <f>IF(D13=1,"I",(IF(D13=2,"S",(IF(D13=3,"C",(IF(D13=4,"D","*")))))))</f>
        <v>*</v>
      </c>
      <c r="G13">
        <v>16</v>
      </c>
      <c r="H13">
        <f>'DISC Test'!J54</f>
        <v>0</v>
      </c>
      <c r="I13">
        <f>'DISC Test'!L54</f>
        <v>0</v>
      </c>
      <c r="J13" t="str">
        <f>IF(H13=1,"*",(IF(H13=2,"C",(IF(H13=3,"I",(IF(H13=4,"S","*")))))))</f>
        <v>*</v>
      </c>
      <c r="K13" t="str">
        <f>IF(I13=1,"D",(IF(I13=2,"*",(IF(I13=3,"I",(IF(I13=4,"S","*")))))))</f>
        <v>*</v>
      </c>
      <c r="L13">
        <v>24</v>
      </c>
      <c r="M13">
        <f>'DISC Test'!Q54</f>
        <v>0</v>
      </c>
      <c r="N13">
        <f>'DISC Test'!S54</f>
        <v>0</v>
      </c>
      <c r="O13" t="str">
        <f>IF(M13=1,"*",(IF(M13=2,"I",(IF(M13=3,"D",(IF(M13=4,"C","*")))))))</f>
        <v>*</v>
      </c>
      <c r="P13" t="str">
        <f>IF(N13=1,"S",(IF(N13=2,"I",(IF(N13=3,"*",(IF(N13=4,"*","*")))))))</f>
        <v>*</v>
      </c>
    </row>
    <row r="15">
      <c r="C15" t="str">
        <v>HASIL</v>
      </c>
      <c r="D15" t="str">
        <v>D</v>
      </c>
      <c r="E15">
        <f>COUNTIF($E$6:$E$13,"D")</f>
        <v>0</v>
      </c>
      <c r="F15">
        <f>COUNTIF($F$6:$F$13,"D")</f>
        <v>0</v>
      </c>
      <c r="I15" t="str">
        <v>D</v>
      </c>
      <c r="J15">
        <f>COUNTIF($J$6:$J$13,"D")</f>
        <v>0</v>
      </c>
      <c r="K15">
        <f>COUNTIF($K$6:$K$13,"D")</f>
        <v>0</v>
      </c>
      <c r="N15" t="str">
        <v>D</v>
      </c>
      <c r="O15">
        <f>COUNTIF($O$6:$O$13,"D")</f>
        <v>0</v>
      </c>
      <c r="P15">
        <f>COUNTIF($P$6:$P$13,"D")</f>
        <v>0</v>
      </c>
    </row>
    <row r="16">
      <c r="D16" t="str">
        <v>I</v>
      </c>
      <c r="E16">
        <f>COUNTIF($E$6:$E$13,"I")</f>
        <v>0</v>
      </c>
      <c r="F16">
        <f>COUNTIF($F$6:$F$13,"I")</f>
        <v>0</v>
      </c>
      <c r="I16" t="str">
        <v>I</v>
      </c>
      <c r="J16">
        <f>COUNTIF($J$6:$J$13,"I")</f>
        <v>0</v>
      </c>
      <c r="K16">
        <f>COUNTIF($K$6:$K$13,"I")</f>
        <v>0</v>
      </c>
      <c r="N16" t="str">
        <v>I</v>
      </c>
      <c r="O16">
        <f>COUNTIF($O$6:$O$13,"I")</f>
        <v>0</v>
      </c>
      <c r="P16">
        <f>COUNTIF($P$6:$P$13,"I")</f>
        <v>0</v>
      </c>
    </row>
    <row r="17">
      <c r="D17" t="str">
        <v>S</v>
      </c>
      <c r="E17">
        <f>COUNTIF($E$6:$E$13,"S")</f>
        <v>0</v>
      </c>
      <c r="F17">
        <f>COUNTIF($F$6:$F$13,"S")</f>
        <v>0</v>
      </c>
      <c r="I17" t="str">
        <v>S</v>
      </c>
      <c r="J17">
        <f>COUNTIF($J$6:$J$13,"S")</f>
        <v>0</v>
      </c>
      <c r="K17">
        <f>COUNTIF($K$6:$K$13,"S")</f>
        <v>0</v>
      </c>
      <c r="N17" t="str">
        <v>S</v>
      </c>
      <c r="O17">
        <f>COUNTIF($O$6:$O$13,"S")</f>
        <v>0</v>
      </c>
      <c r="P17">
        <f>COUNTIF($P$6:$P$13,"S")</f>
        <v>0</v>
      </c>
    </row>
    <row r="18">
      <c r="D18" t="str">
        <v>C</v>
      </c>
      <c r="E18">
        <f>COUNTIF($E$6:$E$13,"C")</f>
        <v>0</v>
      </c>
      <c r="F18">
        <f>COUNTIF($F$6:$F$13,"C")</f>
        <v>0</v>
      </c>
      <c r="I18" t="str">
        <v>C</v>
      </c>
      <c r="J18">
        <f>COUNTIF($J$6:$J$13,"C")</f>
        <v>0</v>
      </c>
      <c r="K18">
        <f>COUNTIF($K$6:$K$13,"C")</f>
        <v>0</v>
      </c>
      <c r="N18" t="str">
        <v>C</v>
      </c>
      <c r="O18">
        <f>COUNTIF($O$6:$O$13,"C")</f>
        <v>0</v>
      </c>
      <c r="P18">
        <f>COUNTIF($P$6:$P$13,"C")</f>
        <v>0</v>
      </c>
    </row>
    <row r="19">
      <c r="D19" t="str">
        <v>*</v>
      </c>
      <c r="E19">
        <f>8-(SUM(E15:E18))</f>
        <v>8</v>
      </c>
      <c r="F19">
        <f>8-(SUM(F15:F18))</f>
        <v>8</v>
      </c>
      <c r="I19" t="str">
        <v>*</v>
      </c>
      <c r="J19">
        <f>8-(SUM(J15:J18))</f>
        <v>8</v>
      </c>
      <c r="K19">
        <f>8-(SUM(K15:K18))</f>
        <v>8</v>
      </c>
      <c r="N19" t="str">
        <v>*</v>
      </c>
      <c r="O19">
        <f>8-(SUM(O15:O18))</f>
        <v>8</v>
      </c>
      <c r="P19">
        <f>8-(SUM(P15:P18))</f>
        <v>8</v>
      </c>
    </row>
  </sheetData>
  <sheetProtection sheet="1"/>
  <mergeCells count="2">
    <mergeCell ref="I2:J2"/>
    <mergeCell ref="I3:J3"/>
  </mergeCells>
  <hyperlinks>
    <hyperlink ref="C15" location="Result!A1" tooltip="HASIL" display="HASIL"/>
  </hyperlinks>
  <pageMargins left="0.7" right="0.7" top="0.75" bottom="0.75" header="0.3" footer="0.3"/>
  <ignoredErrors>
    <ignoredError numberStoredAsText="1" sqref="B2:P23"/>
  </ignoredErrors>
</worksheet>
</file>

<file path=xl/worksheets/sheet3.xml><?xml version="1.0" encoding="utf-8"?>
<worksheet xmlns="http://schemas.openxmlformats.org/spreadsheetml/2006/main" xmlns:r="http://schemas.openxmlformats.org/officeDocument/2006/relationships">
  <dimension ref="A1:DA119"/>
  <sheetViews>
    <sheetView workbookViewId="0" rightToLeft="0"/>
  </sheetViews>
  <sheetData>
    <row r="1">
      <c r="A1" t="str">
        <v>D I S C</v>
      </c>
    </row>
    <row r="2">
      <c r="A2" t="str">
        <v>Personality System Graph Page</v>
      </c>
    </row>
    <row r="4" ht="21" customHeight="1">
      <c r="G4" t="str">
        <v>Name</v>
      </c>
      <c r="H4" t="str">
        <v>:</v>
      </c>
      <c r="I4">
        <f>Input!D2</f>
        <v>0</v>
      </c>
      <c r="BH4">
        <v>1</v>
      </c>
      <c r="BI4">
        <v>2</v>
      </c>
      <c r="BJ4">
        <v>3</v>
      </c>
      <c r="BK4">
        <v>4</v>
      </c>
      <c r="BL4">
        <v>5</v>
      </c>
      <c r="BM4">
        <v>6</v>
      </c>
      <c r="BN4">
        <v>7</v>
      </c>
      <c r="BO4">
        <v>8</v>
      </c>
      <c r="BP4">
        <v>9</v>
      </c>
      <c r="BQ4">
        <v>10</v>
      </c>
      <c r="BR4">
        <v>11</v>
      </c>
      <c r="BS4">
        <v>12</v>
      </c>
      <c r="BT4">
        <v>13</v>
      </c>
      <c r="BU4">
        <v>14</v>
      </c>
      <c r="BV4">
        <v>15</v>
      </c>
      <c r="BW4">
        <v>16</v>
      </c>
      <c r="BX4">
        <v>17</v>
      </c>
      <c r="BY4">
        <v>18</v>
      </c>
      <c r="BZ4">
        <v>19</v>
      </c>
      <c r="CA4">
        <v>20</v>
      </c>
      <c r="CB4">
        <v>21</v>
      </c>
      <c r="CC4">
        <v>22</v>
      </c>
      <c r="CD4">
        <v>23</v>
      </c>
      <c r="CE4">
        <v>24</v>
      </c>
      <c r="CF4">
        <v>25</v>
      </c>
      <c r="CG4">
        <v>26</v>
      </c>
      <c r="CH4">
        <v>27</v>
      </c>
      <c r="CI4">
        <v>28</v>
      </c>
      <c r="CJ4">
        <v>29</v>
      </c>
      <c r="CK4">
        <v>30</v>
      </c>
      <c r="CL4">
        <v>31</v>
      </c>
      <c r="CM4">
        <v>32</v>
      </c>
      <c r="CN4">
        <v>33</v>
      </c>
      <c r="CO4">
        <v>34</v>
      </c>
      <c r="CP4">
        <v>35</v>
      </c>
      <c r="CQ4">
        <v>36</v>
      </c>
      <c r="CR4">
        <v>37</v>
      </c>
      <c r="CS4">
        <v>38</v>
      </c>
      <c r="CT4">
        <v>39</v>
      </c>
      <c r="CU4">
        <v>40</v>
      </c>
    </row>
    <row r="5" ht="21" customHeight="1">
      <c r="G5" t="str">
        <v>Age</v>
      </c>
      <c r="H5" t="str">
        <v>:</v>
      </c>
      <c r="I5">
        <f>Input!D3</f>
        <v>0</v>
      </c>
      <c r="BH5" t="str">
        <v>C</v>
      </c>
      <c r="BI5" t="str">
        <v>D</v>
      </c>
      <c r="BJ5" t="str">
        <v>C-D</v>
      </c>
      <c r="BK5" t="str">
        <v>I-D</v>
      </c>
      <c r="BL5" t="str">
        <v>I-D-C</v>
      </c>
      <c r="BM5" t="str">
        <v>I-D-S</v>
      </c>
      <c r="BN5" t="str">
        <v>I-S-D</v>
      </c>
      <c r="BO5" t="str">
        <v xml:space="preserve">S-D-C </v>
      </c>
      <c r="BP5" t="str">
        <v>D-I</v>
      </c>
      <c r="BQ5" t="str">
        <v>D-I-S</v>
      </c>
      <c r="BR5" t="str">
        <v xml:space="preserve">D-S </v>
      </c>
      <c r="BS5" t="str">
        <v>C-I-S</v>
      </c>
      <c r="BT5" t="str">
        <v>C-S-I</v>
      </c>
      <c r="BU5" t="str">
        <v>I-S-C / I-C-S</v>
      </c>
      <c r="BV5" t="str">
        <v>S</v>
      </c>
      <c r="BW5" t="str">
        <v>C-S</v>
      </c>
      <c r="BX5" t="str">
        <v>S-C</v>
      </c>
      <c r="BY5" t="str">
        <v>D-C</v>
      </c>
      <c r="BZ5" t="str">
        <v>D-I-C</v>
      </c>
      <c r="CA5" t="str">
        <v>D-S-I</v>
      </c>
      <c r="CB5" t="str">
        <v>D-S-C</v>
      </c>
      <c r="CC5" t="str">
        <v>D-C-I</v>
      </c>
      <c r="CD5" t="str">
        <v>D-C-S</v>
      </c>
      <c r="CE5" t="str">
        <v>I</v>
      </c>
      <c r="CF5" t="str">
        <v>I-S</v>
      </c>
      <c r="CG5" t="str">
        <v>I-C</v>
      </c>
      <c r="CH5" t="str">
        <v>I-C-D</v>
      </c>
      <c r="CI5" t="str">
        <v>I-C-S</v>
      </c>
      <c r="CJ5" t="str">
        <v>S-D</v>
      </c>
      <c r="CK5" t="str">
        <v>S-I</v>
      </c>
      <c r="CL5" t="str">
        <v>S-D-I</v>
      </c>
      <c r="CM5" t="str">
        <v>S-I-D</v>
      </c>
      <c r="CN5" t="str">
        <v>S-I-C</v>
      </c>
      <c r="CO5" t="str">
        <v>S-C-D</v>
      </c>
      <c r="CP5" t="str">
        <v>S-C-I</v>
      </c>
      <c r="CQ5" t="str">
        <v>C-I</v>
      </c>
      <c r="CR5" t="str">
        <v>C-D-I</v>
      </c>
      <c r="CS5" t="str">
        <v>C-D-S</v>
      </c>
      <c r="CT5" t="str">
        <v>C-I-D</v>
      </c>
      <c r="CU5" t="str">
        <v>C-S-D</v>
      </c>
    </row>
    <row r="6" ht="21" customHeight="1">
      <c r="G6" t="str">
        <v>Gender</v>
      </c>
      <c r="H6" t="str">
        <v>:</v>
      </c>
      <c r="I6">
        <f>Input!K2</f>
        <v>0</v>
      </c>
      <c r="BA6" t="str">
        <v>Line</v>
      </c>
      <c r="BB6" t="str">
        <v>D</v>
      </c>
      <c r="BC6" t="str">
        <v>I</v>
      </c>
      <c r="BD6" t="str">
        <v>S</v>
      </c>
      <c r="BE6" t="str">
        <v>C</v>
      </c>
    </row>
    <row r="7" ht="21" customHeight="1">
      <c r="G7" t="str">
        <v>Tgl. Tes</v>
      </c>
      <c r="H7" t="str">
        <v>:</v>
      </c>
      <c r="I7">
        <f>Input!K3</f>
        <v>0</v>
      </c>
      <c r="BA7">
        <v>1</v>
      </c>
      <c r="BB7">
        <f>VLOOKUP(H10,Sheet3!$B$3:$F$23,2)</f>
        <v>-6</v>
      </c>
      <c r="BC7">
        <f>VLOOKUP(I10,Sheet3!$B$3:$F$23,3)</f>
        <v>-7</v>
      </c>
      <c r="BD7">
        <f>VLOOKUP(J10,Sheet3!$B$3:$F$23,4)</f>
        <v>-5.7</v>
      </c>
      <c r="BE7">
        <f>VLOOKUP(K10,Sheet3!$B$3:$F$23,5)</f>
        <v>-6</v>
      </c>
      <c r="BH7">
        <f>IF(AND(BB7&lt;=0,BC7&lt;=0,BD7&lt;=0,BE7&gt;0)=TRUE,1,0)</f>
        <v>0</v>
      </c>
      <c r="BI7">
        <f>IF(AND(BB7&gt;0,BC7&lt;=0,BD7&lt;=0,BE7&lt;=0)=TRUE,1,0)</f>
        <v>0</v>
      </c>
      <c r="BJ7">
        <f>IF(AND(BB7&gt;0,BC7&lt;=0,BD7&lt;=0,BE7&gt;0,BE7&gt;=BB7)=TRUE,1,0)</f>
        <v>0</v>
      </c>
      <c r="BK7">
        <f>IF(AND(BB7&gt;0,BC7&gt;0,BD7&lt;=0,BE7&lt;=0,BC7&gt;=BB7)=TRUE,1,0)</f>
        <v>0</v>
      </c>
      <c r="BL7">
        <f>IF(AND(BB7&gt;0,BC7&gt;0,BD7&lt;=0,BE7&gt;0,BC7&gt;=BB7&gt;=BE7)=TRUE,1,0)</f>
        <v>0</v>
      </c>
      <c r="BM7">
        <f>IF(AND(BB7&gt;0,BC7&gt;0,BD7&gt;0,BE7&lt;=0,BC7&gt;=BB7&gt;=BD7)=TRUE,1,0)</f>
        <v>0</v>
      </c>
      <c r="BN7">
        <f>IF(AND(BB7&gt;0,BC7&gt;0,BD7&gt;0,BE7&lt;=0,BC7&gt;=BD7&gt;=BB7)=TRUE,1,0)</f>
        <v>0</v>
      </c>
      <c r="BO7">
        <f>IF(AND(BB7&gt;0,BC7&lt;=0,BD7&gt;0,BE7&gt;0,BD7&gt;=BB7, BB7&gt;=BE7)=TRUE,1,0)</f>
        <v>0</v>
      </c>
      <c r="BP7">
        <f>IF(AND(BB7&gt;0,BC7&gt;0,BD7&lt;=0,BE7&lt;=0,BB7&gt;=BC7)=TRUE,1,0)</f>
        <v>0</v>
      </c>
      <c r="BQ7">
        <f>IF(AND(BB7&gt;0,BC7&gt;0,BD7&gt;0,BE7&lt;=0,BB7&gt;=BC7&gt;=BD7)=TRUE,1,0)</f>
        <v>0</v>
      </c>
      <c r="BR7">
        <f>IF(AND(BB7&gt;0,BC7&lt;=0,BD7&gt;0,BE7&lt;=0,BB7&gt;=BD7)=TRUE,1,0)</f>
        <v>0</v>
      </c>
      <c r="BS7">
        <f>IF(AND(BB7&lt;=0,BC7&gt;0,BD7&gt;0,BE7&gt;0,BE7&gt;=BC7&gt;=BD7)=TRUE,1,0)</f>
        <v>0</v>
      </c>
      <c r="BT7">
        <f>IF(AND(BB7&lt;=0,BC7&gt;0,BD7&gt;0,BE7&gt;0,BE7&gt;=BD7&gt;=BC7)=TRUE,1,0)</f>
        <v>0</v>
      </c>
      <c r="BU7">
        <f>IF(AND(BB7&lt;=0,BC7&gt;0,BD7&gt;0,BE7&gt;0,BC7&gt;=BD7,BC7&gt;=BE7)=TRUE,1,0)</f>
        <v>0</v>
      </c>
      <c r="BV7">
        <f>IF(AND(BB7&lt;=0,BC7&lt;=0,BD7&gt;0,BE7&lt;=0)=TRUE,1,0)</f>
        <v>0</v>
      </c>
      <c r="BW7">
        <f>IF(AND(BB7&lt;=0,BC7&lt;=0,BD7&gt;0,BE7&gt;0,BE7&gt;=BD7)=TRUE,1,0)</f>
        <v>0</v>
      </c>
      <c r="BX7">
        <f>IF(AND(BB7&lt;=0,BC7&lt;=0,BD7&gt;0,BE7&gt;0,BD7&gt;=BE7)=TRUE,1,0)</f>
        <v>0</v>
      </c>
      <c r="BY7">
        <f>IF(AND(BC7&lt;=0,BD7&lt;=0,BB7&gt;0,BE7&gt;0,BB7&gt;=BE7)=TRUE,1,0)</f>
        <v>0</v>
      </c>
      <c r="BZ7">
        <f>IF(AND(BB7&gt;0,BC7&gt;0,BE7&gt;0,BD7&lt;=0,BB7&gt;=BC7&gt;=BE7)=TRUE,1,0)</f>
        <v>0</v>
      </c>
      <c r="CA7">
        <f>IF(AND(BB7&gt;0,BD7&gt;0,BC7&gt;0,BE7&lt;=0,BB7&gt;=BD7&gt;=BC7)=TRUE,1,0)</f>
        <v>0</v>
      </c>
      <c r="CB7">
        <f>IF(AND(BB7&gt;0,BD7&gt;0,BE7&gt;0,BC7&lt;=0,BB7&gt;=BD7,BD7&gt;=BE7)=TRUE,1,0)</f>
        <v>0</v>
      </c>
      <c r="CC7">
        <f>IF(AND(BB7&gt;0,BC7&gt;0,BE7&gt;0,BD7&lt;=0,BB7&gt;=BE7,BE7&gt;=BC7)=TRUE,1,0)</f>
        <v>0</v>
      </c>
      <c r="CD7">
        <f>IF(AND(BB7&gt;0,BD7&gt;0,BE7&gt;0,BC7&lt;=0,BB7&gt;=BE7,BE7&gt;=BD7)=TRUE,1,0)</f>
        <v>0</v>
      </c>
      <c r="CE7">
        <f>IF(AND(BB7&lt;=0,BD7&lt;=0,BE7&lt;=0,BC7&gt;0)=TRUE,1,0)</f>
        <v>0</v>
      </c>
      <c r="CF7">
        <f>IF(AND(BC7&gt;0,BD7&gt;0,BB7&lt;=0,BE7&lt;=0,BC7&gt;=BD7)=TRUE,1,0)</f>
        <v>0</v>
      </c>
      <c r="CG7">
        <f>IF(AND(BC7&gt;0,BE7&gt;0,BB7&lt;=0,BD7&lt;=0,BC7&gt;=BE7)=TRUE,1,0)</f>
        <v>0</v>
      </c>
      <c r="CH7">
        <f>IF(AND(BB7&gt;0,BC7&gt;0,BE7&gt;0,BD7&lt;=0,BC7&gt;=BE7,BE7&gt;=BB7)=TRUE,1,0)</f>
        <v>0</v>
      </c>
      <c r="CI7">
        <f>IF(AND(BB7&lt;=0,BC7&gt;0,BD7&gt;0,BE7&gt;0,BC7&gt;=BE7,BE7&gt;=BD7)=TRUE,1,0)</f>
        <v>0</v>
      </c>
      <c r="CJ7">
        <f>IF(AND(BB7&gt;0,BC7&lt;=0,BD7&gt;0,BE7&lt;=0,BD7&gt;=BB7)=TRUE,1,0)</f>
        <v>0</v>
      </c>
      <c r="CK7">
        <f>IF(AND(BC7&gt;0,BD7&gt;0,BB7&lt;=0,BE7&lt;=0,BD7&gt;=BC7)=TRUE,1,0)</f>
        <v>0</v>
      </c>
      <c r="CL7">
        <f>IF(AND(BB7&gt;0,BC7&gt;0,BD7&gt;0,BE7&lt;=0,BD7&gt;=BB7,BB7&gt;=BC7)=TRUE,1,0)</f>
        <v>0</v>
      </c>
      <c r="CM7">
        <f>IF(AND(BB7&gt;0,BC7&gt;0,BD7&gt;0,BE7&lt;=0,BD7&gt;=BC7,BC7&gt;=BB7)=TRUE,1,0)</f>
        <v>0</v>
      </c>
      <c r="CN7">
        <f>IF(AND(BC7&gt;0,BD7&gt;0,BE7&gt;0,BB7&lt;=0,BD7&gt;=BC7,BC7&gt;=BE7)=TRUE,1,0)</f>
        <v>0</v>
      </c>
      <c r="CO7">
        <f>IF(AND(BB7&gt;0,BC7&lt;=0,BD7&gt;0,BE7&gt;0,BD7&gt;=BE7, BE7&gt;=BB7)=TRUE,1,0)</f>
        <v>0</v>
      </c>
      <c r="CP7">
        <f>IF(AND(BC7&gt;0,BD7&gt;0,BE7&gt;0,BB7&lt;=0,BD7&gt;=BE7,BE7&gt;=BC7)=TRUE,1,0)</f>
        <v>0</v>
      </c>
      <c r="CQ7">
        <f>IF(AND(BC7&gt;0,BE7&gt;0,BB7&lt;=0,BD7&lt;=0,BE7&gt;=BC7)=TRUE,1,0)</f>
        <v>0</v>
      </c>
      <c r="CR7">
        <f>IF(AND(BB7&gt;0,BC7&gt;0,BE7&gt;0,BD7&lt;=0,BE7&gt;=BB7,BB7&gt;=BC7)=TRUE,1,0)</f>
        <v>0</v>
      </c>
      <c r="CS7">
        <f>IF(AND(BB7&gt;0,BD7&gt;0,BE7&gt;0,BC7&lt;=0,BE7&gt;=BB7,BB7&gt;=BD7)=TRUE,1,0)</f>
        <v>0</v>
      </c>
      <c r="CT7">
        <f>IF(AND(BB7&gt;0,BC7&gt;0,BE7&gt;0,BD7&lt;=0,BE7&gt;=BC7,BC7&gt;=BB7)=TRUE,1,0)</f>
        <v>0</v>
      </c>
      <c r="CU7">
        <f>IF(AND(BB7&gt;0,BD7&gt;0,BE7&gt;0,BC7&lt;=0,BE7&gt;=BD7,BD7&gt;=BB7)=TRUE,1,0)</f>
        <v>0</v>
      </c>
      <c r="CY7" t="e">
        <f>MATCH(1,BH7:CW7,0)</f>
        <v>#N/A</v>
      </c>
    </row>
    <row r="8" ht="21" customHeight="1">
      <c r="BB8" t="str">
        <v>D</v>
      </c>
      <c r="BC8" t="str">
        <v>I</v>
      </c>
      <c r="BD8" t="str">
        <v>S</v>
      </c>
      <c r="BE8" t="str">
        <v>C</v>
      </c>
    </row>
    <row r="9" ht="21" customHeight="1">
      <c r="G9" t="str">
        <v>Line</v>
      </c>
      <c r="H9" t="str">
        <v>D</v>
      </c>
      <c r="I9" t="str">
        <v>I</v>
      </c>
      <c r="J9" t="str">
        <v>S</v>
      </c>
      <c r="K9" t="str">
        <v>C</v>
      </c>
      <c r="L9" t="str">
        <v>*</v>
      </c>
      <c r="M9" t="str">
        <v>tot</v>
      </c>
      <c r="BA9">
        <v>2</v>
      </c>
      <c r="BB9">
        <f>VLOOKUP(H11,Sheet3!$B$3:$N$23,6)</f>
        <v>7.5</v>
      </c>
      <c r="BC9">
        <f>VLOOKUP(I11,Sheet3!$B$3:$N$23,7)</f>
        <v>7</v>
      </c>
      <c r="BD9">
        <f>VLOOKUP(J11,Sheet3!$B$3:$N$23,8)</f>
        <v>7.5</v>
      </c>
      <c r="BE9">
        <f>VLOOKUP(K11,Sheet3!$B$3:$N$23,9)</f>
        <v>7.5</v>
      </c>
      <c r="BH9">
        <f>IF(AND(BB9&lt;=0,BC9&lt;=0,BD9&lt;=0,BE9&gt;0)=TRUE,1,0)</f>
        <v>0</v>
      </c>
      <c r="BI9">
        <f>IF(AND(BB9&gt;0,BC9&lt;=0,BD9&lt;=0,BE9&lt;=0)=TRUE,1,0)</f>
        <v>0</v>
      </c>
      <c r="BJ9">
        <f>IF(AND(BB9&gt;0,BC9&lt;=0,BD9&lt;=0,BE9&gt;0,BE9&gt;=BB9)=TRUE,1,0)</f>
        <v>0</v>
      </c>
      <c r="BK9">
        <f>IF(AND(BB9&gt;0,BC9&gt;0,BD9&lt;=0,BE9&lt;=0,BC9&gt;=BB9)=TRUE,1,0)</f>
        <v>0</v>
      </c>
      <c r="BL9">
        <f>IF(AND(BB9&gt;0,BC9&gt;0,BD9&lt;=0,BE9&gt;0,BC9&gt;=BB9&gt;=BE9)=TRUE,1,0)</f>
        <v>0</v>
      </c>
      <c r="BM9">
        <f>IF(AND(BB9&gt;0,BC9&gt;0,BD9&gt;0,BE9&lt;=0,BC9&gt;=BB9&gt;=BD9)=TRUE,1,0)</f>
        <v>0</v>
      </c>
      <c r="BN9">
        <f>IF(AND(BB9&gt;0,BC9&gt;0,BD9&gt;0,BE9&lt;=0,BC9&gt;=BD9&gt;=BB9)=TRUE,1,0)</f>
        <v>0</v>
      </c>
      <c r="BO9">
        <f>IF(AND(BB9&gt;0,BC9&lt;=0,BD9&gt;0,BE9&gt;0,BD9&gt;=BB9, BB9&gt;=BE9)=TRUE,1,0)</f>
        <v>0</v>
      </c>
      <c r="BP9">
        <f>IF(AND(BB9&gt;0,BC9&gt;0,BD9&lt;=0,BE9&lt;=0,BB9&gt;=BC9)=TRUE,1,0)</f>
        <v>0</v>
      </c>
      <c r="BQ9">
        <f>IF(AND(BB9&gt;0,BC9&gt;0,BD9&gt;0,BE9&lt;=0,BB9&gt;=BC9&gt;=BD9)=TRUE,1,0)</f>
        <v>0</v>
      </c>
      <c r="BR9">
        <f>IF(AND(BB9&gt;0,BC9&lt;=0,BD9&gt;0,BE9&lt;=0,BB9&gt;=BD9)=TRUE,1,0)</f>
        <v>0</v>
      </c>
      <c r="BS9">
        <f>IF(AND(BB9&lt;=0,BC9&gt;0,BD9&gt;0,BE9&gt;0,BE9&gt;=BC9&gt;=BD9)=TRUE,1,0)</f>
        <v>0</v>
      </c>
      <c r="BT9">
        <f>IF(AND(BB9&lt;=0,BC9&gt;0,BD9&gt;0,BE9&gt;0,BE9&gt;=BD9&gt;=BC9)=TRUE,1,0)</f>
        <v>0</v>
      </c>
      <c r="BU9">
        <f>IF(AND(BB9&lt;=0,BC9&gt;0,BD9&gt;0,BE9&gt;0,BC9&gt;=BD9,BC9&gt;=BE9)=TRUE,1,0)</f>
        <v>0</v>
      </c>
      <c r="BV9">
        <f>IF(AND(BB9&lt;=0,BC9&lt;=0,BD9&gt;0,BE9&lt;=0)=TRUE,1,0)</f>
        <v>0</v>
      </c>
      <c r="BW9">
        <f>IF(AND(BB9&lt;=0,BC9&lt;=0,BD9&gt;0,BE9&gt;0,BE9&gt;=BD9)=TRUE,1,0)</f>
        <v>0</v>
      </c>
      <c r="BX9">
        <f>IF(AND(BB9&lt;=0,BC9&lt;=0,BD9&gt;0,BE9&gt;0,BD9&gt;=BE9)=TRUE,1,0)</f>
        <v>0</v>
      </c>
      <c r="BY9">
        <f>IF(AND(BC9&lt;=0,BD9&lt;=0,BB9&gt;0,BE9&gt;0,BB9&gt;=BE9)=TRUE,1,0)</f>
        <v>0</v>
      </c>
      <c r="BZ9">
        <f>IF(AND(BB9&gt;0,BC9&gt;0,BE9&gt;0,BD9&lt;=0,BB9&gt;=BC9&gt;=BE9)=TRUE,1,0)</f>
        <v>0</v>
      </c>
      <c r="CA9">
        <f>IF(AND(BB9&gt;0,BD9&gt;0,BC9&gt;0,BE9&lt;=0,BB9&gt;=BD9&gt;=BC9)=TRUE,1,0)</f>
        <v>0</v>
      </c>
      <c r="CB9">
        <f>IF(AND(BB9&gt;0,BD9&gt;0,BE9&gt;0,BC9&lt;=0,BB9&gt;=BD9,BD9&gt;=BE9)=TRUE,1,0)</f>
        <v>0</v>
      </c>
      <c r="CC9">
        <f>IF(AND(BB9&gt;0,BC9&gt;0,BE9&gt;0,BD9&lt;=0,BB9&gt;=BE9,BE9&gt;=BC9)=TRUE,1,0)</f>
        <v>0</v>
      </c>
      <c r="CD9">
        <f>IF(AND(BB9&gt;0,BD9&gt;0,BE9&gt;0,BC9&lt;=0,BB9&gt;=BE9,BE9&gt;=BD9)=TRUE,1,0)</f>
        <v>0</v>
      </c>
      <c r="CE9">
        <f>IF(AND(BB9&lt;=0,BD9&lt;=0,BE9&lt;=0,BC9&gt;0)=TRUE,1,0)</f>
        <v>0</v>
      </c>
      <c r="CF9">
        <f>IF(AND(BC9&gt;0,BD9&gt;0,BB9&lt;=0,BE9&lt;=0,BC9&gt;=BD9)=TRUE,1,0)</f>
        <v>0</v>
      </c>
      <c r="CG9">
        <f>IF(AND(BC9&gt;0,BE9&gt;0,BB9&lt;=0,BD9&lt;=0,BC9&gt;=BE9)=TRUE,1,0)</f>
        <v>0</v>
      </c>
      <c r="CH9">
        <f>IF(AND(BB9&gt;0,BC9&gt;0,BE9&gt;0,BD9&lt;=0,BC9&gt;=BE9,BE9&gt;=BB9)=TRUE,1,0)</f>
        <v>0</v>
      </c>
      <c r="CI9">
        <f>IF(AND(BB9&lt;=0,BC9&gt;0,BD9&gt;0,BE9&gt;0,BC9&gt;=BE9,BE9&gt;=BD9)=TRUE,1,0)</f>
        <v>0</v>
      </c>
      <c r="CJ9">
        <f>IF(AND(BB9&gt;0,BC9&lt;=0,BD9&gt;0,BE9&lt;=0,BD9&gt;=BB9)=TRUE,1,0)</f>
        <v>0</v>
      </c>
      <c r="CK9">
        <f>IF(AND(BC9&gt;0,BD9&gt;0,BB9&lt;=0,BE9&lt;=0,BD9&gt;=BC9)=TRUE,1,0)</f>
        <v>0</v>
      </c>
      <c r="CL9">
        <f>IF(AND(BB9&gt;0,BC9&gt;0,BD9&gt;0,BE9&lt;=0,BD9&gt;=BB9,BB9&gt;=BC9)=TRUE,1,0)</f>
        <v>0</v>
      </c>
      <c r="CM9">
        <f>IF(AND(BB9&gt;0,BC9&gt;0,BD9&gt;0,BE9&lt;=0,BD9&gt;=BC9,BC9&gt;=BB9)=TRUE,1,0)</f>
        <v>0</v>
      </c>
      <c r="CN9">
        <f>IF(AND(BC9&gt;0,BD9&gt;0,BE9&gt;0,BB9&lt;=0,BD9&gt;=BC9,BC9&gt;=BE9)=TRUE,1,0)</f>
        <v>0</v>
      </c>
      <c r="CO9">
        <f>IF(AND(BB9&gt;0,BC9&lt;=0,BD9&gt;0,BE9&gt;0,BD9&gt;=BE9, BE9&gt;=BB9)=TRUE,1,0)</f>
        <v>0</v>
      </c>
      <c r="CP9">
        <f>IF(AND(BC9&gt;0,BD9&gt;0,BE9&gt;0,BB9&lt;=0,BD9&gt;=BE9,BE9&gt;=BC9)=TRUE,1,0)</f>
        <v>0</v>
      </c>
      <c r="CQ9">
        <f>IF(AND(BC9&gt;0,BE9&gt;0,BB9&lt;=0,BD9&lt;=0,BE9&gt;=BC9)=TRUE,1,0)</f>
        <v>0</v>
      </c>
      <c r="CR9">
        <f>IF(AND(BB9&gt;0,BC9&gt;0,BE9&gt;0,BD9&lt;=0,BE9&gt;=BB9,BB9&gt;=BC9)=TRUE,1,0)</f>
        <v>0</v>
      </c>
      <c r="CS9">
        <f>IF(AND(BB9&gt;0,BD9&gt;0,BE9&gt;0,BC9&lt;=0,BE9&gt;=BB9,BB9&gt;=BD9)=TRUE,1,0)</f>
        <v>0</v>
      </c>
      <c r="CT9">
        <f>IF(AND(BB9&gt;0,BC9&gt;0,BE9&gt;0,BD9&lt;=0,BE9&gt;=BC9,BC9&gt;=BB9)=TRUE,1,0)</f>
        <v>0</v>
      </c>
      <c r="CU9">
        <f>IF(AND(BB9&gt;0,BD9&gt;0,BE9&gt;0,BC9&lt;=0,BE9&gt;=BD9,BD9&gt;=BB9)=TRUE,1,0)</f>
        <v>0</v>
      </c>
      <c r="CY9" t="e">
        <f>MATCH(1,BH9:CW9,0)</f>
        <v>#N/A</v>
      </c>
    </row>
    <row r="10" ht="21" customHeight="1">
      <c r="G10">
        <v>1</v>
      </c>
      <c r="H10">
        <f>IF(Input!C6="","",Input!E15+Input!J15+Input!O15)</f>
        <v>0</v>
      </c>
      <c r="I10">
        <f>IF(Input!C6="","",Input!E16+Input!J16+Input!O16)</f>
        <v>0</v>
      </c>
      <c r="J10">
        <f>IF(Input!C6="","",Input!E17+Input!J17+Input!O17)</f>
        <v>0</v>
      </c>
      <c r="K10">
        <f>IF(Input!C6="","",Input!E18+Input!J18+Input!O18)</f>
        <v>0</v>
      </c>
      <c r="L10">
        <f>IF(Input!C6="","",Input!E19+Input!J19+Input!O19)</f>
        <v>24</v>
      </c>
      <c r="M10">
        <f>IF(SUM(H10:L10)=24,24,"ERR")</f>
        <v>24</v>
      </c>
      <c r="BB10" t="str">
        <v>D</v>
      </c>
      <c r="BC10" t="str">
        <v>I</v>
      </c>
      <c r="BD10" t="str">
        <v>S</v>
      </c>
      <c r="BE10" t="str">
        <v>C</v>
      </c>
    </row>
    <row r="11" ht="21" customHeight="1">
      <c r="G11">
        <v>2</v>
      </c>
      <c r="H11">
        <f>IF(Input!C6="","",Input!F15+Input!K15+Input!P15)</f>
        <v>0</v>
      </c>
      <c r="I11">
        <f>IF(Input!C6="","",Input!F16+Input!K16+Input!P16)</f>
        <v>0</v>
      </c>
      <c r="J11">
        <f>IF(Input!C6="","",Input!F17+Input!K17+Input!P17)</f>
        <v>0</v>
      </c>
      <c r="K11">
        <f>IF(Input!C6="","",Input!F18+Input!K18+Input!P18)</f>
        <v>0</v>
      </c>
      <c r="L11">
        <f>IF(Input!C6="","",Input!F19+Input!K19+Input!P19)</f>
        <v>24</v>
      </c>
      <c r="M11">
        <f>IF(SUM(H11:L11)=24,24,"ERR")</f>
        <v>24</v>
      </c>
      <c r="BA11">
        <v>3</v>
      </c>
      <c r="BB11">
        <f>VLOOKUP(H12,Sheet3!$B$28:$F$72,2)</f>
        <v>0</v>
      </c>
      <c r="BC11">
        <f>VLOOKUP(I12,Sheet3!$B$28:$F$72,3)</f>
        <v>0.5</v>
      </c>
      <c r="BD11">
        <f>VLOOKUP(J12,Sheet3!$B$28:$F$72,4)</f>
        <v>1</v>
      </c>
      <c r="BE11">
        <f>VLOOKUP(K12,Sheet3!$B$28:$F$72,5)</f>
        <v>1.5</v>
      </c>
      <c r="BH11">
        <f>IF(AND(BB11&lt;=0,BC11&lt;=0,BD11&lt;=0,BE11&gt;0)=TRUE,1,0)</f>
        <v>0</v>
      </c>
      <c r="BI11">
        <f>IF(AND(BB11&gt;0,BC11&lt;=0,BD11&lt;=0,BE11&lt;=0)=TRUE,1,0)</f>
        <v>0</v>
      </c>
      <c r="BJ11">
        <f>IF(AND(BB11&gt;0,BC11&lt;=0,BD11&lt;=0,BE11&gt;0,BE11&gt;=BB11)=TRUE,1,0)</f>
        <v>0</v>
      </c>
      <c r="BK11">
        <f>IF(AND(BB11&gt;0,BC11&gt;0,BD11&lt;=0,BE11&lt;=0,BC11&gt;=BB11)=TRUE,1,0)</f>
        <v>0</v>
      </c>
      <c r="BL11">
        <f>IF(AND(BB11&gt;0,BC11&gt;0,BD11&lt;=0,BE11&gt;0,BC11&gt;=BB11&gt;=BE11)=TRUE,1,0)</f>
        <v>0</v>
      </c>
      <c r="BM11">
        <f>IF(AND(BB11&gt;0,BC11&gt;0,BD11&gt;0,BE11&lt;=0,BC11&gt;=BB11&gt;=BD11)=TRUE,1,0)</f>
        <v>0</v>
      </c>
      <c r="BN11">
        <f>IF(AND(BB11&gt;0,BC11&gt;0,BD11&gt;0,BE11&lt;=0,BC11&gt;=BD11&gt;=BB11)=TRUE,1,0)</f>
        <v>0</v>
      </c>
      <c r="BO11">
        <f>IF(AND(BB11&gt;0,BC11&lt;=0,BD11&gt;0,BE11&gt;0,BD11&gt;=BB11, BB11&gt;=BE11)=TRUE,1,0)</f>
        <v>0</v>
      </c>
      <c r="BP11">
        <f>IF(AND(BB11&gt;0,BC11&gt;0,BD11&lt;=0,BE11&lt;=0,BB11&gt;=BC11)=TRUE,1,0)</f>
        <v>0</v>
      </c>
      <c r="BQ11">
        <f>IF(AND(BB11&gt;0,BC11&gt;0,BD11&gt;0,BE11&lt;=0,BB11&gt;=BC11&gt;=BD11)=TRUE,1,0)</f>
        <v>0</v>
      </c>
      <c r="BR11">
        <f>IF(AND(BB11&gt;0,BC11&lt;=0,BD11&gt;0,BE11&lt;=0,BB11&gt;=BD11)=TRUE,1,0)</f>
        <v>0</v>
      </c>
      <c r="BS11">
        <f>IF(AND(BB11&lt;=0,BC11&gt;0,BD11&gt;0,BE11&gt;0,BE11&gt;=BC11&gt;=BD11)=TRUE,1,0)</f>
        <v>1</v>
      </c>
      <c r="BT11">
        <f>IF(AND(BB11&lt;=0,BC11&gt;0,BD11&gt;0,BE11&gt;0,BE11&gt;=BD11&gt;=BC11)=TRUE,1,0)</f>
        <v>1</v>
      </c>
      <c r="BU11">
        <f>IF(AND(BB11&lt;=0,BC11&gt;0,BD11&gt;0,BE11&gt;0,BC11&gt;=BD11,BC11&gt;=BE11)=TRUE,1,0)</f>
        <v>0</v>
      </c>
      <c r="BV11">
        <f>IF(AND(BB11&lt;=0,BC11&lt;=0,BD11&gt;0,BE11&lt;=0)=TRUE,1,0)</f>
        <v>0</v>
      </c>
      <c r="BW11">
        <f>IF(AND(BB11&lt;=0,BC11&lt;=0,BD11&gt;0,BE11&gt;0,BE11&gt;=BD11)=TRUE,1,0)</f>
        <v>0</v>
      </c>
      <c r="BX11">
        <f>IF(AND(BB11&lt;=0,BC11&lt;=0,BD11&gt;0,BE11&gt;0,BD11&gt;=BE11)=TRUE,1,0)</f>
        <v>0</v>
      </c>
      <c r="BY11">
        <f>IF(AND(BC11&lt;=0,BD11&lt;=0,BB11&gt;0,BE11&gt;0,BB11&gt;=BE11)=TRUE,1,0)</f>
        <v>0</v>
      </c>
      <c r="BZ11">
        <f>IF(AND(BB11&gt;0,BC11&gt;0,BE11&gt;0,BD11&lt;=0,BB11&gt;=BC11&gt;=BE11)=TRUE,1,0)</f>
        <v>0</v>
      </c>
      <c r="CA11">
        <f>IF(AND(BB11&gt;0,BD11&gt;0,BC11&gt;0,BE11&lt;=0,BB11&gt;=BD11&gt;=BC11)=TRUE,1,0)</f>
        <v>0</v>
      </c>
      <c r="CB11">
        <f>IF(AND(BB11&gt;0,BD11&gt;0,BE11&gt;0,BC11&lt;=0,BB11&gt;=BD11,BD11&gt;=BE11)=TRUE,1,0)</f>
        <v>0</v>
      </c>
      <c r="CC11">
        <f>IF(AND(BB11&gt;0,BC11&gt;0,BE11&gt;0,BD11&lt;=0,BB11&gt;=BE11,BE11&gt;=BC11)=TRUE,1,0)</f>
        <v>0</v>
      </c>
      <c r="CD11">
        <f>IF(AND(BB11&gt;0,BD11&gt;0,BE11&gt;0,BC11&lt;=0,BB11&gt;=BE11,BE11&gt;=BD11)=TRUE,1,0)</f>
        <v>0</v>
      </c>
      <c r="CE11">
        <f>IF(AND(BB11&lt;=0,BD11&lt;=0,BE11&lt;=0,BC11&gt;0)=TRUE,1,0)</f>
        <v>0</v>
      </c>
      <c r="CF11">
        <f>IF(AND(BC11&gt;0,BD11&gt;0,BB11&lt;=0,BE11&lt;=0,BC11&gt;=BD11)=TRUE,1,0)</f>
        <v>0</v>
      </c>
      <c r="CG11">
        <f>IF(AND(BC11&gt;0,BE11&gt;0,BB11&lt;=0,BD11&lt;=0,BC11&gt;=BE11)=TRUE,1,0)</f>
        <v>0</v>
      </c>
      <c r="CH11">
        <f>IF(AND(BB11&gt;0,BC11&gt;0,BE11&gt;0,BD11&lt;=0,BC11&gt;=BE11,BE11&gt;=BB11)=TRUE,1,0)</f>
        <v>0</v>
      </c>
      <c r="CI11">
        <f>IF(AND(BB11&lt;=0,BC11&gt;0,BD11&gt;0,BE11&gt;0,BC11&gt;=BE11,BE11&gt;=BD11)=TRUE,1,0)</f>
        <v>0</v>
      </c>
      <c r="CJ11">
        <f>IF(AND(BB11&gt;0,BC11&lt;=0,BD11&gt;0,BE11&lt;=0,BD11&gt;=BB11)=TRUE,1,0)</f>
        <v>0</v>
      </c>
      <c r="CK11">
        <f>IF(AND(BC11&gt;0,BD11&gt;0,BB11&lt;=0,BE11&lt;=0,BD11&gt;=BC11)=TRUE,1,0)</f>
        <v>0</v>
      </c>
      <c r="CL11">
        <f>IF(AND(BB11&gt;0,BC11&gt;0,BD11&gt;0,BE11&lt;=0,BD11&gt;=BB11,BB11&gt;=BC11)=TRUE,1,0)</f>
        <v>0</v>
      </c>
      <c r="CM11">
        <f>IF(AND(BB11&gt;0,BC11&gt;0,BD11&gt;0,BE11&lt;=0,BD11&gt;=BC11,BC11&gt;=BB11)=TRUE,1,0)</f>
        <v>0</v>
      </c>
      <c r="CN11">
        <f>IF(AND(BC11&gt;0,BD11&gt;0,BE11&gt;0,BB11&lt;=0,BD11&gt;=BC11,BC11&gt;=BE11)=TRUE,1,0)</f>
        <v>0</v>
      </c>
      <c r="CO11">
        <f>IF(AND(BB11&gt;0,BC11&lt;=0,BD11&gt;0,BE11&gt;0,BD11&gt;=BE11, BE11&gt;=BB11)=TRUE,1,0)</f>
        <v>0</v>
      </c>
      <c r="CP11">
        <f>IF(AND(BC11&gt;0,BD11&gt;0,BE11&gt;0,BB11&lt;=0,BD11&gt;=BE11,BE11&gt;=BC11)=TRUE,1,0)</f>
        <v>0</v>
      </c>
      <c r="CQ11">
        <f>IF(AND(BC11&gt;0,BE11&gt;0,BB11&lt;=0,BD11&lt;=0,BE11&gt;=BC11)=TRUE,1,0)</f>
        <v>0</v>
      </c>
      <c r="CR11">
        <f>IF(AND(BB11&gt;0,BC11&gt;0,BE11&gt;0,BD11&lt;=0,BE11&gt;=BB11,BB11&gt;=BC11)=TRUE,1,0)</f>
        <v>0</v>
      </c>
      <c r="CS11">
        <f>IF(AND(BB11&gt;0,BD11&gt;0,BE11&gt;0,BC11&lt;=0,BE11&gt;=BB11,BB11&gt;=BD11)=TRUE,1,0)</f>
        <v>0</v>
      </c>
      <c r="CT11">
        <f>IF(AND(BB11&gt;0,BC11&gt;0,BE11&gt;0,BD11&lt;=0,BE11&gt;=BC11,BC11&gt;=BB11)=TRUE,1,0)</f>
        <v>0</v>
      </c>
      <c r="CU11">
        <f>IF(AND(BB11&gt;0,BD11&gt;0,BE11&gt;0,BC11&lt;=0,BE11&gt;=BD11,BD11&gt;=BB11)=TRUE,1,0)</f>
        <v>0</v>
      </c>
      <c r="CY11">
        <f>MATCH(1,BH11:CW11,0)</f>
        <v>12</v>
      </c>
    </row>
    <row r="12" ht="21" customHeight="1">
      <c r="G12">
        <v>3</v>
      </c>
      <c r="H12">
        <f>H10-H11</f>
        <v>0</v>
      </c>
      <c r="I12">
        <f>I10-I11</f>
        <v>0</v>
      </c>
      <c r="J12">
        <f>J10-J11</f>
        <v>0</v>
      </c>
      <c r="K12">
        <f>K10-K11</f>
        <v>0</v>
      </c>
    </row>
    <row r="13" ht="21" customHeight="1"/>
    <row r="14" ht="21" customHeight="1"/>
    <row r="15" ht="21" customHeight="1"/>
    <row r="16" ht="21" customHeight="1"/>
    <row r="17" ht="21" customHeight="1"/>
    <row r="18" ht="21" customHeight="1"/>
    <row r="19" ht="21" customHeight="1"/>
    <row r="20" ht="21" customHeight="1"/>
    <row r="21" ht="21" customHeight="1">
      <c r="I21" t="str">
        <v xml:space="preserve"> </v>
      </c>
    </row>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2">
      <c r="B42" t="str">
        <v>Gambaran Karakter</v>
      </c>
    </row>
    <row r="43">
      <c r="B43" t="str">
        <v>Mask Public Self</v>
      </c>
      <c r="L43" t="str">
        <v>Core Private Self</v>
      </c>
    </row>
    <row r="44" ht="20.1" customHeight="1">
      <c r="B44" t="e">
        <f>HLOOKUP($CY$7,Def!$B$2:$AQ$16,3)</f>
        <v>#N/A</v>
      </c>
      <c r="L44" t="e">
        <f>HLOOKUP($CY$9,Def!$B$2:$AQ$16,3)</f>
        <v>#N/A</v>
      </c>
    </row>
    <row r="45" ht="20.1" customHeight="1">
      <c r="B45" t="e">
        <f>HLOOKUP($CY$7,Def!$B$2:$AQ$16,4)</f>
        <v>#N/A</v>
      </c>
      <c r="L45" t="e">
        <f>HLOOKUP($CY$9,Def!$B$2:$AQ$16,4)</f>
        <v>#N/A</v>
      </c>
    </row>
    <row r="46" ht="20.1" customHeight="1">
      <c r="B46" t="e">
        <f>HLOOKUP($CY$7,Def!$B$2:$AQ$16,5)</f>
        <v>#N/A</v>
      </c>
      <c r="L46" t="e">
        <f>HLOOKUP($CY$9,Def!$B$2:$AQ$16,5)</f>
        <v>#N/A</v>
      </c>
    </row>
    <row r="47" ht="20.1" customHeight="1">
      <c r="B47" t="e">
        <f>HLOOKUP($CY$7,Def!$B$2:$AQ$16,6)</f>
        <v>#N/A</v>
      </c>
      <c r="L47" t="e">
        <f>HLOOKUP($CY$9,Def!$B$2:$AQ$16,6)</f>
        <v>#N/A</v>
      </c>
    </row>
    <row r="48" ht="20.1" customHeight="1">
      <c r="B48" t="e">
        <f>HLOOKUP($CY$7,Def!$B$2:$AQ$16,7)</f>
        <v>#N/A</v>
      </c>
      <c r="L48" t="e">
        <f>HLOOKUP($CY$9,Def!$B$2:$AQ$16,7)</f>
        <v>#N/A</v>
      </c>
    </row>
    <row r="49" ht="20.1" customHeight="1">
      <c r="B49" t="e">
        <f>HLOOKUP($CY$7,Def!$B$2:$AQ$16,8)</f>
        <v>#N/A</v>
      </c>
      <c r="L49" t="e">
        <f>HLOOKUP($CY$9,Def!$B$2:$AQ$16,8)</f>
        <v>#N/A</v>
      </c>
    </row>
    <row r="50" ht="20.1" customHeight="1">
      <c r="B50" t="e">
        <f>HLOOKUP($CY$7,Def!$B$2:$AQ$16,9)</f>
        <v>#N/A</v>
      </c>
      <c r="L50" t="e">
        <f>HLOOKUP($CY$9,Def!$B$2:$AQ$16,9)</f>
        <v>#N/A</v>
      </c>
    </row>
    <row r="51" ht="20.1" customHeight="1">
      <c r="B51" t="e">
        <f>HLOOKUP($CY$7,Def!$B$2:$AQ$16,10)</f>
        <v>#N/A</v>
      </c>
      <c r="L51" t="e">
        <f>HLOOKUP($CY$9,Def!$B$2:$AQ$16,10)</f>
        <v>#N/A</v>
      </c>
    </row>
    <row r="52" ht="20.1" customHeight="1">
      <c r="B52" t="e">
        <f>HLOOKUP($CY$7,Def!$B$2:$AQ$16,11)</f>
        <v>#N/A</v>
      </c>
      <c r="L52" t="e">
        <f>HLOOKUP($CY$9,Def!$B$2:$AQ$16,11)</f>
        <v>#N/A</v>
      </c>
    </row>
    <row r="53" ht="20.1" customHeight="1">
      <c r="B53" t="e">
        <f>HLOOKUP($CY$7,Def!$B$2:$AQ$16,12)</f>
        <v>#N/A</v>
      </c>
      <c r="L53" t="e">
        <f>HLOOKUP($CY$9,Def!$B$2:$AQ$16,12)</f>
        <v>#N/A</v>
      </c>
    </row>
    <row r="54" ht="20.1" customHeight="1">
      <c r="B54" t="e">
        <f>HLOOKUP($CY$7,Def!$B$2:$AQ$16,13)</f>
        <v>#N/A</v>
      </c>
      <c r="L54" t="e">
        <f>HLOOKUP($CY$9,Def!$B$2:$AQ$16,13)</f>
        <v>#N/A</v>
      </c>
    </row>
    <row r="55" ht="20.1" customHeight="1">
      <c r="B55" t="e">
        <f>HLOOKUP($CY$7,Def!$B$2:$AQ$16,14)</f>
        <v>#N/A</v>
      </c>
      <c r="L55" t="e">
        <f>HLOOKUP($CY$9,Def!$B$2:$AQ$16,14)</f>
        <v>#N/A</v>
      </c>
    </row>
    <row r="56" ht="15" customHeight="1">
      <c r="B56" t="e">
        <f>HLOOKUP($CY$7,Def!$B$2:$AQ$16,15)</f>
        <v>#N/A</v>
      </c>
      <c r="L56" t="e">
        <f>HLOOKUP($CY$9,Def!$B$2:$AQ$16,15)</f>
        <v>#N/A</v>
      </c>
    </row>
    <row r="57" ht="15" customHeight="1"/>
    <row r="58" ht="15.75" customHeight="1"/>
    <row r="59" ht="15.75" customHeight="1">
      <c r="B59" t="str">
        <v>Mirror Perceived Self</v>
      </c>
    </row>
    <row r="60">
      <c r="B60" t="str">
        <f>HLOOKUP($CY$11,Def!$B$2:$AQ$16,3)</f>
        <v>MEDIATOR</v>
      </c>
    </row>
    <row r="61">
      <c r="B61" t="str">
        <f>HLOOKUP($CY$11,Def!$B$2:$AQ$16,4)</f>
        <v>Loyal</v>
      </c>
    </row>
    <row r="62">
      <c r="B62" t="str">
        <f>HLOOKUP($CY$11,Def!$B$2:$AQ$16,5)</f>
        <v>Tight Scheduled</v>
      </c>
    </row>
    <row r="63">
      <c r="B63" t="str">
        <f>HLOOKUP($CY$11,Def!$B$2:$AQ$16,6)</f>
        <v>Curious</v>
      </c>
    </row>
    <row r="64">
      <c r="B64" t="str">
        <f>HLOOKUP($CY$11,Def!$B$2:$AQ$16,7)</f>
        <v>Sensitif</v>
      </c>
    </row>
    <row r="65">
      <c r="B65" t="str">
        <f>HLOOKUP($CY$11,Def!$B$2:$AQ$16,8)</f>
        <v>Good Communication Skill</v>
      </c>
    </row>
    <row r="66">
      <c r="B66" t="str">
        <f>HLOOKUP($CY$11,Def!$B$2:$AQ$16,9)</f>
        <v>Good Analitical Think</v>
      </c>
    </row>
    <row r="67">
      <c r="B67" t="str">
        <f>HLOOKUP($CY$11,Def!$B$2:$AQ$16,10)</f>
        <v>Good Interpersonal Skill</v>
      </c>
    </row>
    <row r="68">
      <c r="B68" t="str">
        <f>HLOOKUP($CY$11,Def!$B$2:$AQ$16,11)</f>
        <v>Cepat Beradaptasi</v>
      </c>
    </row>
    <row r="69">
      <c r="B69" t="str">
        <f>HLOOKUP($CY$11,Def!$B$2:$AQ$16,12)</f>
        <v>Anti Kritik</v>
      </c>
    </row>
    <row r="70">
      <c r="B70" t="str">
        <f>HLOOKUP($CY$11,Def!$B$2:$AQ$16,13)</f>
        <v>Not Leader</v>
      </c>
    </row>
    <row r="71">
      <c r="B71" t="str">
        <f>HLOOKUP($CY$11,Def!$B$2:$AQ$16,14)</f>
        <v>Work/Play Conflict</v>
      </c>
    </row>
    <row r="72">
      <c r="B72">
        <f>HLOOKUP($CY$11,Def!$B$2:$AQ$16,15)</f>
        <v>0</v>
      </c>
    </row>
    <row r="76">
      <c r="C76" t="str">
        <v>Deskripsi Kepribadian</v>
      </c>
    </row>
    <row r="77">
      <c r="B77" t="str">
        <f>HLOOKUP($CY$11,Def!B20:AO22,3)</f>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row>
    <row r="85">
      <c r="C85" t="str">
        <v>Job Match :</v>
      </c>
    </row>
    <row r="86">
      <c r="B86" t="str">
        <f>HLOOKUP($CY$11,Def!B2:AQ18,17)</f>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
    </row>
    <row r="108" ht="15.7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75" customHeight="1"/>
  </sheetData>
  <mergeCells count="51">
    <mergeCell ref="I6:M6"/>
    <mergeCell ref="B50:J50"/>
    <mergeCell ref="B54:J54"/>
    <mergeCell ref="B52:J52"/>
    <mergeCell ref="L50:T50"/>
    <mergeCell ref="L45:T45"/>
    <mergeCell ref="B51:J51"/>
    <mergeCell ref="I7:M7"/>
    <mergeCell ref="B86:T89"/>
    <mergeCell ref="B77:T83"/>
    <mergeCell ref="L44:T44"/>
    <mergeCell ref="B64:J64"/>
    <mergeCell ref="L49:T49"/>
    <mergeCell ref="B60:J60"/>
    <mergeCell ref="B61:J61"/>
    <mergeCell ref="B44:J44"/>
    <mergeCell ref="L48:T48"/>
    <mergeCell ref="L46:T46"/>
    <mergeCell ref="A1:U1"/>
    <mergeCell ref="A2:U2"/>
    <mergeCell ref="L54:T54"/>
    <mergeCell ref="B49:J49"/>
    <mergeCell ref="B42:R42"/>
    <mergeCell ref="L51:T51"/>
    <mergeCell ref="L53:T53"/>
    <mergeCell ref="B47:J47"/>
    <mergeCell ref="L47:T47"/>
    <mergeCell ref="I5:M5"/>
    <mergeCell ref="B45:J45"/>
    <mergeCell ref="B66:J66"/>
    <mergeCell ref="B46:J46"/>
    <mergeCell ref="B48:J48"/>
    <mergeCell ref="L52:T52"/>
    <mergeCell ref="B62:J62"/>
    <mergeCell ref="L43:T43"/>
    <mergeCell ref="B53:J53"/>
    <mergeCell ref="B43:J43"/>
    <mergeCell ref="B71:J71"/>
    <mergeCell ref="I4:M4"/>
    <mergeCell ref="B69:J69"/>
    <mergeCell ref="B63:J63"/>
    <mergeCell ref="L56:T56"/>
    <mergeCell ref="B55:J55"/>
    <mergeCell ref="B56:J56"/>
    <mergeCell ref="B72:J72"/>
    <mergeCell ref="B59:J59"/>
    <mergeCell ref="B68:J68"/>
    <mergeCell ref="B70:J70"/>
    <mergeCell ref="L55:T55"/>
    <mergeCell ref="B65:J65"/>
    <mergeCell ref="B67:J67"/>
  </mergeCells>
  <pageMargins left="0.7000000000000004" right="0.7000000000000004" top="0.7500000000000004" bottom="0.7500000000000004" header="0.3000000000000002" footer="0.3000000000000002"/>
  <ignoredErrors>
    <ignoredError numberStoredAsText="1" sqref="A1:DA119"/>
  </ignoredErrors>
</worksheet>
</file>

<file path=xl/worksheets/sheet4.xml><?xml version="1.0" encoding="utf-8"?>
<worksheet xmlns="http://schemas.openxmlformats.org/spreadsheetml/2006/main" xmlns:r="http://schemas.openxmlformats.org/officeDocument/2006/relationships">
  <dimension ref="B1:L72"/>
  <sheetViews>
    <sheetView workbookViewId="0" rightToLeft="0"/>
  </sheetViews>
  <sheetData>
    <row r="1">
      <c r="C1">
        <v>1</v>
      </c>
      <c r="G1">
        <v>2</v>
      </c>
    </row>
    <row r="2">
      <c r="C2" t="str">
        <v>D</v>
      </c>
      <c r="D2" t="str">
        <v>I</v>
      </c>
      <c r="E2" t="str">
        <v>S</v>
      </c>
      <c r="F2" t="str">
        <v>C</v>
      </c>
      <c r="G2" t="str">
        <v>D</v>
      </c>
      <c r="H2" t="str">
        <v>I</v>
      </c>
      <c r="I2" t="str">
        <v>S</v>
      </c>
      <c r="J2" t="str">
        <v>C</v>
      </c>
    </row>
    <row r="3">
      <c r="B3">
        <v>0</v>
      </c>
      <c r="C3">
        <v>-6</v>
      </c>
      <c r="D3">
        <v>-7</v>
      </c>
      <c r="E3">
        <v>-5.7</v>
      </c>
      <c r="F3">
        <v>-6</v>
      </c>
      <c r="G3">
        <v>7.5</v>
      </c>
      <c r="H3">
        <v>7</v>
      </c>
      <c r="I3">
        <v>7.5</v>
      </c>
      <c r="J3">
        <v>7.5</v>
      </c>
    </row>
    <row r="4">
      <c r="B4">
        <v>1</v>
      </c>
      <c r="C4">
        <v>-5.3</v>
      </c>
      <c r="D4">
        <v>-4.6</v>
      </c>
      <c r="E4">
        <v>-4.3</v>
      </c>
      <c r="F4">
        <v>-4.7</v>
      </c>
      <c r="G4">
        <v>6.5</v>
      </c>
      <c r="H4">
        <v>6</v>
      </c>
      <c r="I4">
        <v>7</v>
      </c>
      <c r="J4">
        <v>7</v>
      </c>
    </row>
    <row r="5">
      <c r="B5">
        <v>2</v>
      </c>
      <c r="C5">
        <v>-4</v>
      </c>
      <c r="D5">
        <v>-2.5</v>
      </c>
      <c r="E5">
        <v>-3.5</v>
      </c>
      <c r="F5">
        <v>-3.5</v>
      </c>
      <c r="G5">
        <v>4.3</v>
      </c>
      <c r="H5">
        <v>4</v>
      </c>
      <c r="I5">
        <v>6</v>
      </c>
      <c r="J5">
        <v>5.6</v>
      </c>
    </row>
    <row r="6">
      <c r="B6">
        <v>3</v>
      </c>
      <c r="C6">
        <v>-2.5</v>
      </c>
      <c r="D6">
        <v>-1.3</v>
      </c>
      <c r="E6">
        <v>-1.5</v>
      </c>
      <c r="F6">
        <v>-1.5</v>
      </c>
      <c r="G6">
        <v>2.5</v>
      </c>
      <c r="H6">
        <v>2.5</v>
      </c>
      <c r="I6">
        <v>4</v>
      </c>
      <c r="J6">
        <v>4</v>
      </c>
    </row>
    <row r="7">
      <c r="B7">
        <v>4</v>
      </c>
      <c r="C7">
        <v>-1.7</v>
      </c>
      <c r="D7">
        <v>1</v>
      </c>
      <c r="E7">
        <v>-0.7</v>
      </c>
      <c r="F7">
        <v>0.5</v>
      </c>
      <c r="G7">
        <v>1.5</v>
      </c>
      <c r="H7">
        <v>0.5</v>
      </c>
      <c r="I7">
        <v>2.5</v>
      </c>
      <c r="J7">
        <v>2.5</v>
      </c>
    </row>
    <row r="8">
      <c r="B8">
        <v>5</v>
      </c>
      <c r="C8">
        <v>-1.3</v>
      </c>
      <c r="D8">
        <v>3</v>
      </c>
      <c r="E8">
        <v>0.5</v>
      </c>
      <c r="F8">
        <v>2</v>
      </c>
      <c r="G8">
        <v>0.5</v>
      </c>
      <c r="H8">
        <v>0</v>
      </c>
      <c r="I8">
        <v>1.5</v>
      </c>
      <c r="J8">
        <v>1.5</v>
      </c>
    </row>
    <row r="9">
      <c r="B9">
        <v>6</v>
      </c>
      <c r="C9">
        <v>0</v>
      </c>
      <c r="D9">
        <v>3.5</v>
      </c>
      <c r="E9">
        <v>1</v>
      </c>
      <c r="F9">
        <v>3</v>
      </c>
      <c r="G9">
        <v>0</v>
      </c>
      <c r="H9">
        <v>-2</v>
      </c>
      <c r="I9">
        <v>0.5</v>
      </c>
      <c r="J9">
        <v>0.5</v>
      </c>
    </row>
    <row r="10">
      <c r="B10">
        <v>7</v>
      </c>
      <c r="C10">
        <v>0.5</v>
      </c>
      <c r="D10">
        <v>5.3</v>
      </c>
      <c r="E10">
        <v>2.5</v>
      </c>
      <c r="F10">
        <v>5.3</v>
      </c>
      <c r="G10">
        <v>-1.3</v>
      </c>
      <c r="H10">
        <v>-3.5</v>
      </c>
      <c r="I10">
        <v>-1.3</v>
      </c>
      <c r="J10">
        <v>0</v>
      </c>
    </row>
    <row r="11">
      <c r="B11">
        <v>8</v>
      </c>
      <c r="C11">
        <v>1</v>
      </c>
      <c r="D11">
        <v>5.7</v>
      </c>
      <c r="E11">
        <v>3</v>
      </c>
      <c r="F11">
        <v>5.7</v>
      </c>
      <c r="G11">
        <v>-1.5</v>
      </c>
      <c r="H11">
        <v>-4.3</v>
      </c>
      <c r="I11">
        <v>-2</v>
      </c>
      <c r="J11">
        <v>-1.3</v>
      </c>
    </row>
    <row r="12">
      <c r="B12">
        <v>9</v>
      </c>
      <c r="C12">
        <v>2</v>
      </c>
      <c r="D12">
        <v>6</v>
      </c>
      <c r="E12">
        <v>4</v>
      </c>
      <c r="F12">
        <v>6</v>
      </c>
      <c r="G12">
        <v>-2.5</v>
      </c>
      <c r="H12">
        <v>-5.3</v>
      </c>
      <c r="I12">
        <v>-3</v>
      </c>
      <c r="J12">
        <v>-2.5</v>
      </c>
    </row>
    <row r="13">
      <c r="B13">
        <v>10</v>
      </c>
      <c r="C13">
        <v>3</v>
      </c>
      <c r="D13">
        <v>6.5</v>
      </c>
      <c r="E13">
        <v>4.6</v>
      </c>
      <c r="F13">
        <v>6.3</v>
      </c>
      <c r="G13">
        <v>-3</v>
      </c>
      <c r="H13">
        <v>-6</v>
      </c>
      <c r="I13">
        <v>-4.3</v>
      </c>
      <c r="J13">
        <v>-3.5</v>
      </c>
    </row>
    <row r="14">
      <c r="B14">
        <v>11</v>
      </c>
      <c r="C14">
        <v>3.5</v>
      </c>
      <c r="D14">
        <v>7</v>
      </c>
      <c r="E14">
        <v>5</v>
      </c>
      <c r="F14">
        <v>6.5</v>
      </c>
      <c r="G14">
        <v>-3.5</v>
      </c>
      <c r="H14">
        <v>-6.5</v>
      </c>
      <c r="I14">
        <v>-5.3</v>
      </c>
      <c r="J14">
        <v>-5.3</v>
      </c>
    </row>
    <row r="15">
      <c r="B15">
        <v>12</v>
      </c>
      <c r="C15">
        <v>4</v>
      </c>
      <c r="D15">
        <v>7</v>
      </c>
      <c r="E15">
        <v>5.7</v>
      </c>
      <c r="F15">
        <v>6.7</v>
      </c>
      <c r="G15">
        <v>-4.3</v>
      </c>
      <c r="H15">
        <v>-7</v>
      </c>
      <c r="I15">
        <v>-6</v>
      </c>
      <c r="J15">
        <v>-5.7</v>
      </c>
    </row>
    <row r="16">
      <c r="B16">
        <v>13</v>
      </c>
      <c r="C16">
        <v>4.7</v>
      </c>
      <c r="D16">
        <v>7</v>
      </c>
      <c r="E16">
        <v>6</v>
      </c>
      <c r="F16">
        <v>7</v>
      </c>
      <c r="G16">
        <v>-5.3</v>
      </c>
      <c r="H16">
        <v>-7.2</v>
      </c>
      <c r="I16">
        <v>-6.5</v>
      </c>
      <c r="J16">
        <v>-6</v>
      </c>
    </row>
    <row r="17">
      <c r="B17">
        <v>14</v>
      </c>
      <c r="C17">
        <v>5.3</v>
      </c>
      <c r="D17">
        <v>7</v>
      </c>
      <c r="E17">
        <v>6.5</v>
      </c>
      <c r="F17">
        <v>7.3</v>
      </c>
      <c r="G17">
        <v>-5.7</v>
      </c>
      <c r="H17">
        <v>-7.2</v>
      </c>
      <c r="I17">
        <v>-6.7</v>
      </c>
      <c r="J17">
        <v>-6.5</v>
      </c>
    </row>
    <row r="18">
      <c r="B18">
        <v>15</v>
      </c>
      <c r="C18">
        <v>6.5</v>
      </c>
      <c r="D18">
        <v>7</v>
      </c>
      <c r="E18">
        <v>6.5</v>
      </c>
      <c r="F18">
        <v>7.3</v>
      </c>
      <c r="G18">
        <v>-6</v>
      </c>
      <c r="H18">
        <v>-7.2</v>
      </c>
      <c r="I18">
        <v>-6.7</v>
      </c>
      <c r="J18">
        <v>-7</v>
      </c>
    </row>
    <row r="19">
      <c r="B19">
        <v>16</v>
      </c>
      <c r="C19">
        <v>7</v>
      </c>
      <c r="D19">
        <v>7.5</v>
      </c>
      <c r="E19">
        <v>7</v>
      </c>
      <c r="F19">
        <v>7.3</v>
      </c>
      <c r="G19">
        <v>-6.5</v>
      </c>
      <c r="H19">
        <v>-7.3</v>
      </c>
      <c r="I19">
        <v>-7</v>
      </c>
      <c r="J19">
        <v>-7.3</v>
      </c>
    </row>
    <row r="20">
      <c r="B20">
        <v>17</v>
      </c>
      <c r="C20">
        <v>7</v>
      </c>
      <c r="D20">
        <v>7.5</v>
      </c>
      <c r="E20">
        <v>7</v>
      </c>
      <c r="F20">
        <v>7.5</v>
      </c>
      <c r="G20">
        <v>6.7</v>
      </c>
      <c r="H20">
        <v>-7.3</v>
      </c>
      <c r="I20">
        <v>-7.2</v>
      </c>
      <c r="J20">
        <v>-7.5</v>
      </c>
    </row>
    <row r="21">
      <c r="B21">
        <v>18</v>
      </c>
      <c r="C21">
        <v>7</v>
      </c>
      <c r="D21">
        <v>7.5</v>
      </c>
      <c r="E21">
        <v>7</v>
      </c>
      <c r="F21">
        <v>8</v>
      </c>
      <c r="G21">
        <v>7</v>
      </c>
      <c r="H21">
        <v>-7.3</v>
      </c>
      <c r="I21">
        <v>-7.3</v>
      </c>
      <c r="J21">
        <v>-7.7</v>
      </c>
    </row>
    <row r="22">
      <c r="B22">
        <v>19</v>
      </c>
      <c r="C22">
        <v>7.5</v>
      </c>
      <c r="D22">
        <v>7.5</v>
      </c>
      <c r="E22">
        <v>7.5</v>
      </c>
      <c r="F22">
        <v>8</v>
      </c>
      <c r="G22">
        <v>-7.3</v>
      </c>
      <c r="H22">
        <v>-7.5</v>
      </c>
      <c r="I22">
        <v>-7.5</v>
      </c>
      <c r="J22">
        <v>-7.9</v>
      </c>
    </row>
    <row r="23">
      <c r="B23">
        <v>20</v>
      </c>
      <c r="C23">
        <v>7.5</v>
      </c>
      <c r="D23">
        <v>8</v>
      </c>
      <c r="E23">
        <v>7.5</v>
      </c>
      <c r="F23">
        <v>8</v>
      </c>
      <c r="G23">
        <v>-7.5</v>
      </c>
      <c r="H23">
        <v>-8</v>
      </c>
      <c r="I23">
        <v>-8</v>
      </c>
      <c r="J23">
        <v>-8</v>
      </c>
    </row>
    <row r="26">
      <c r="C26">
        <v>3</v>
      </c>
    </row>
    <row r="27">
      <c r="C27" t="str">
        <v>D</v>
      </c>
      <c r="D27" t="str">
        <v>I</v>
      </c>
      <c r="E27" t="str">
        <v>S</v>
      </c>
      <c r="F27" t="str">
        <v>C</v>
      </c>
    </row>
    <row r="28">
      <c r="B28">
        <v>-22</v>
      </c>
      <c r="C28">
        <v>-8</v>
      </c>
      <c r="D28">
        <v>-8</v>
      </c>
      <c r="E28">
        <v>-8</v>
      </c>
      <c r="F28">
        <v>-7.5</v>
      </c>
    </row>
    <row r="29">
      <c r="B29">
        <v>-21</v>
      </c>
      <c r="C29">
        <v>-7.5</v>
      </c>
      <c r="D29">
        <v>-8</v>
      </c>
      <c r="E29">
        <v>-8</v>
      </c>
      <c r="F29">
        <v>-7.3</v>
      </c>
    </row>
    <row r="30">
      <c r="B30">
        <v>-20</v>
      </c>
      <c r="C30">
        <v>-7</v>
      </c>
      <c r="D30">
        <v>-8</v>
      </c>
      <c r="E30">
        <v>-8</v>
      </c>
      <c r="F30">
        <v>-7.3</v>
      </c>
    </row>
    <row r="31">
      <c r="B31">
        <v>-19</v>
      </c>
      <c r="C31">
        <v>-6.8</v>
      </c>
      <c r="D31">
        <v>-8</v>
      </c>
      <c r="E31">
        <v>-8</v>
      </c>
      <c r="F31">
        <v>-7</v>
      </c>
    </row>
    <row r="32">
      <c r="B32">
        <v>-18</v>
      </c>
      <c r="C32">
        <v>-6.75</v>
      </c>
      <c r="D32">
        <v>-7</v>
      </c>
      <c r="E32">
        <v>-7.5</v>
      </c>
      <c r="F32">
        <v>-6.7</v>
      </c>
    </row>
    <row r="33">
      <c r="B33">
        <v>-17</v>
      </c>
      <c r="C33">
        <v>-6.7</v>
      </c>
      <c r="D33">
        <v>-6.7</v>
      </c>
      <c r="E33">
        <v>-7.3</v>
      </c>
      <c r="F33">
        <v>-6.7</v>
      </c>
    </row>
    <row r="34">
      <c r="B34">
        <v>-16</v>
      </c>
      <c r="C34">
        <v>-6.5</v>
      </c>
      <c r="D34">
        <v>-6.7</v>
      </c>
      <c r="E34">
        <v>-7.3</v>
      </c>
      <c r="F34">
        <v>-6.7</v>
      </c>
    </row>
    <row r="35">
      <c r="B35">
        <v>-15</v>
      </c>
      <c r="C35">
        <v>-6.3</v>
      </c>
      <c r="D35">
        <v>-6.7</v>
      </c>
      <c r="E35">
        <v>-7</v>
      </c>
      <c r="F35">
        <v>-6.5</v>
      </c>
    </row>
    <row r="36">
      <c r="B36">
        <v>-14</v>
      </c>
      <c r="C36">
        <v>-6.1</v>
      </c>
      <c r="D36">
        <v>-6.7</v>
      </c>
      <c r="E36">
        <v>-6.5</v>
      </c>
      <c r="F36">
        <v>-6.3</v>
      </c>
    </row>
    <row r="37">
      <c r="B37">
        <v>-13</v>
      </c>
      <c r="C37">
        <v>-5.9</v>
      </c>
      <c r="D37">
        <v>-6.7</v>
      </c>
      <c r="E37">
        <v>-6.5</v>
      </c>
      <c r="F37">
        <v>-6</v>
      </c>
    </row>
    <row r="38">
      <c r="B38">
        <v>-12</v>
      </c>
      <c r="C38">
        <v>-5.7</v>
      </c>
      <c r="D38">
        <v>-6.7</v>
      </c>
      <c r="E38">
        <v>-6.5</v>
      </c>
      <c r="F38">
        <v>-5.85</v>
      </c>
    </row>
    <row r="39">
      <c r="B39">
        <v>-11</v>
      </c>
      <c r="C39">
        <v>-5.3</v>
      </c>
      <c r="D39">
        <v>-6.7</v>
      </c>
      <c r="E39">
        <v>-6.5</v>
      </c>
      <c r="F39">
        <v>-5.85</v>
      </c>
    </row>
    <row r="40">
      <c r="B40">
        <v>-10</v>
      </c>
      <c r="C40">
        <v>-4.3</v>
      </c>
      <c r="D40">
        <v>-6.5</v>
      </c>
      <c r="E40">
        <v>-6</v>
      </c>
      <c r="F40">
        <v>-5.7</v>
      </c>
    </row>
    <row r="41">
      <c r="B41">
        <v>-9</v>
      </c>
      <c r="C41">
        <v>-3.5</v>
      </c>
      <c r="D41">
        <v>-6</v>
      </c>
      <c r="E41">
        <v>-4.7</v>
      </c>
      <c r="F41">
        <v>-4.7</v>
      </c>
    </row>
    <row r="42">
      <c r="B42">
        <v>-8</v>
      </c>
      <c r="C42">
        <v>-3.25</v>
      </c>
      <c r="D42">
        <v>-5.7</v>
      </c>
      <c r="E42">
        <v>-4.3</v>
      </c>
      <c r="F42">
        <v>-4.3</v>
      </c>
    </row>
    <row r="43">
      <c r="B43">
        <v>-7</v>
      </c>
      <c r="C43">
        <v>-3</v>
      </c>
      <c r="D43">
        <v>-4.7</v>
      </c>
      <c r="E43">
        <v>-3.5</v>
      </c>
      <c r="F43">
        <v>-3.5</v>
      </c>
    </row>
    <row r="44">
      <c r="B44">
        <v>-6</v>
      </c>
      <c r="C44">
        <v>-2.75</v>
      </c>
      <c r="D44">
        <v>-4.3</v>
      </c>
      <c r="E44">
        <v>-3</v>
      </c>
      <c r="F44">
        <v>-3</v>
      </c>
    </row>
    <row r="45">
      <c r="B45">
        <v>-5</v>
      </c>
      <c r="C45">
        <v>-2.5</v>
      </c>
      <c r="D45">
        <v>-3.5</v>
      </c>
      <c r="E45">
        <v>-2</v>
      </c>
      <c r="F45">
        <v>-2.5</v>
      </c>
    </row>
    <row r="46">
      <c r="B46">
        <v>-4</v>
      </c>
      <c r="C46">
        <v>-1.5</v>
      </c>
      <c r="D46">
        <v>-3</v>
      </c>
      <c r="E46">
        <v>-1.5</v>
      </c>
      <c r="F46">
        <v>-0.5</v>
      </c>
    </row>
    <row r="47">
      <c r="B47">
        <v>-3</v>
      </c>
      <c r="C47">
        <v>-1</v>
      </c>
      <c r="D47">
        <v>-2</v>
      </c>
      <c r="E47">
        <v>-1</v>
      </c>
      <c r="F47">
        <v>0</v>
      </c>
    </row>
    <row r="48">
      <c r="B48">
        <v>-2</v>
      </c>
      <c r="C48">
        <v>-0.5</v>
      </c>
      <c r="D48">
        <v>-1.5</v>
      </c>
      <c r="E48">
        <v>-0.5</v>
      </c>
      <c r="F48">
        <v>0.3</v>
      </c>
    </row>
    <row r="49">
      <c r="B49">
        <v>-1</v>
      </c>
      <c r="C49">
        <v>-0.25</v>
      </c>
      <c r="D49">
        <v>0</v>
      </c>
      <c r="E49">
        <v>0</v>
      </c>
      <c r="F49">
        <v>0.5</v>
      </c>
    </row>
    <row r="50">
      <c r="B50">
        <v>0</v>
      </c>
      <c r="C50">
        <v>0</v>
      </c>
      <c r="D50">
        <v>0.5</v>
      </c>
      <c r="E50">
        <v>1</v>
      </c>
      <c r="F50">
        <v>1.5</v>
      </c>
    </row>
    <row r="51">
      <c r="B51">
        <v>1</v>
      </c>
      <c r="C51">
        <v>0.5</v>
      </c>
      <c r="D51">
        <v>1</v>
      </c>
      <c r="E51">
        <v>1.5</v>
      </c>
      <c r="F51">
        <v>3</v>
      </c>
    </row>
    <row r="52">
      <c r="B52">
        <v>2</v>
      </c>
      <c r="C52">
        <v>0.7</v>
      </c>
      <c r="D52">
        <v>1.5</v>
      </c>
      <c r="E52">
        <v>2</v>
      </c>
      <c r="F52">
        <v>4</v>
      </c>
    </row>
    <row r="53">
      <c r="B53">
        <v>3</v>
      </c>
      <c r="C53">
        <v>1</v>
      </c>
      <c r="D53">
        <v>3</v>
      </c>
      <c r="E53">
        <v>3</v>
      </c>
      <c r="F53">
        <v>4.3</v>
      </c>
    </row>
    <row r="54">
      <c r="B54">
        <v>4</v>
      </c>
      <c r="C54">
        <v>1.3</v>
      </c>
      <c r="D54">
        <v>4</v>
      </c>
      <c r="E54">
        <v>3.5</v>
      </c>
      <c r="F54">
        <v>5.5</v>
      </c>
    </row>
    <row r="55">
      <c r="B55">
        <v>5</v>
      </c>
      <c r="C55">
        <v>1.5</v>
      </c>
      <c r="D55">
        <v>4.3</v>
      </c>
      <c r="E55">
        <v>4</v>
      </c>
      <c r="F55">
        <v>5.7</v>
      </c>
    </row>
    <row r="56">
      <c r="B56">
        <v>6</v>
      </c>
      <c r="C56">
        <v>2</v>
      </c>
      <c r="D56">
        <v>5</v>
      </c>
      <c r="F56">
        <v>6</v>
      </c>
    </row>
    <row r="57">
      <c r="B57">
        <v>7</v>
      </c>
      <c r="C57">
        <v>2.5</v>
      </c>
      <c r="D57">
        <v>5.5</v>
      </c>
      <c r="E57">
        <v>4.7</v>
      </c>
      <c r="F57">
        <v>6.3</v>
      </c>
    </row>
    <row r="58">
      <c r="B58">
        <v>8</v>
      </c>
      <c r="C58">
        <v>3.5</v>
      </c>
      <c r="D58">
        <v>6.5</v>
      </c>
      <c r="E58">
        <v>5</v>
      </c>
      <c r="F58">
        <v>6.5</v>
      </c>
      <c r="L58">
        <v>12</v>
      </c>
    </row>
    <row r="59">
      <c r="B59">
        <v>9</v>
      </c>
      <c r="C59">
        <v>4</v>
      </c>
      <c r="D59">
        <v>6.7</v>
      </c>
      <c r="E59">
        <v>5.5</v>
      </c>
      <c r="F59">
        <v>6.7</v>
      </c>
      <c r="L59">
        <v>250000</v>
      </c>
    </row>
    <row r="60">
      <c r="B60">
        <v>10</v>
      </c>
      <c r="C60">
        <v>4.7</v>
      </c>
      <c r="D60">
        <v>7</v>
      </c>
      <c r="E60">
        <v>6</v>
      </c>
      <c r="F60">
        <v>7</v>
      </c>
      <c r="L60">
        <f>L59*L58</f>
        <v>3000000</v>
      </c>
    </row>
    <row r="61">
      <c r="B61">
        <v>11</v>
      </c>
      <c r="C61">
        <v>4.85</v>
      </c>
      <c r="D61">
        <v>7.3</v>
      </c>
      <c r="E61">
        <v>6.2</v>
      </c>
      <c r="F61">
        <v>7.3</v>
      </c>
    </row>
    <row r="62">
      <c r="B62">
        <v>12</v>
      </c>
      <c r="C62">
        <v>5</v>
      </c>
      <c r="D62">
        <v>7.3</v>
      </c>
      <c r="E62">
        <v>6.3</v>
      </c>
      <c r="F62">
        <v>7.3</v>
      </c>
    </row>
    <row r="63">
      <c r="B63">
        <v>13</v>
      </c>
      <c r="C63">
        <v>5.5</v>
      </c>
      <c r="D63">
        <v>7.3</v>
      </c>
      <c r="E63">
        <v>6.5</v>
      </c>
      <c r="F63">
        <v>7.3</v>
      </c>
    </row>
    <row r="64">
      <c r="B64">
        <v>14</v>
      </c>
      <c r="C64">
        <v>6</v>
      </c>
      <c r="D64">
        <v>7.3</v>
      </c>
      <c r="E64">
        <v>6.7</v>
      </c>
      <c r="F64">
        <v>7.3</v>
      </c>
    </row>
    <row r="65">
      <c r="B65">
        <v>15</v>
      </c>
      <c r="C65">
        <v>6.3</v>
      </c>
      <c r="D65">
        <v>7.3</v>
      </c>
      <c r="E65">
        <v>7</v>
      </c>
      <c r="F65">
        <v>7.3</v>
      </c>
    </row>
    <row r="66">
      <c r="B66">
        <v>16</v>
      </c>
      <c r="C66">
        <v>6.5</v>
      </c>
      <c r="D66">
        <v>7.3</v>
      </c>
      <c r="E66">
        <v>7.3</v>
      </c>
      <c r="F66">
        <v>7.3</v>
      </c>
    </row>
    <row r="67">
      <c r="B67">
        <v>17</v>
      </c>
      <c r="C67">
        <v>6.7</v>
      </c>
      <c r="D67">
        <v>7.3</v>
      </c>
      <c r="E67">
        <v>7.3</v>
      </c>
      <c r="F67">
        <v>7.5</v>
      </c>
    </row>
    <row r="68">
      <c r="B68">
        <v>18</v>
      </c>
      <c r="C68">
        <v>7</v>
      </c>
      <c r="D68">
        <v>7.5</v>
      </c>
      <c r="E68">
        <v>7.3</v>
      </c>
      <c r="F68">
        <v>8</v>
      </c>
    </row>
    <row r="69">
      <c r="B69">
        <v>19</v>
      </c>
      <c r="C69">
        <v>7.3</v>
      </c>
      <c r="D69">
        <v>8</v>
      </c>
      <c r="E69">
        <v>7.3</v>
      </c>
      <c r="F69">
        <v>8</v>
      </c>
    </row>
    <row r="70">
      <c r="B70">
        <v>20</v>
      </c>
      <c r="C70">
        <v>7.3</v>
      </c>
      <c r="D70">
        <v>8</v>
      </c>
      <c r="E70">
        <v>7.5</v>
      </c>
      <c r="F70">
        <v>8</v>
      </c>
    </row>
    <row r="71">
      <c r="B71">
        <v>21</v>
      </c>
      <c r="C71">
        <v>7.5</v>
      </c>
      <c r="D71">
        <v>8</v>
      </c>
      <c r="E71">
        <v>8</v>
      </c>
      <c r="F71">
        <v>8</v>
      </c>
    </row>
    <row r="72">
      <c r="B72">
        <v>22</v>
      </c>
      <c r="C72">
        <v>8</v>
      </c>
      <c r="D72">
        <v>8</v>
      </c>
      <c r="E72">
        <v>8</v>
      </c>
      <c r="F72">
        <v>8</v>
      </c>
    </row>
  </sheetData>
  <mergeCells count="3">
    <mergeCell ref="C1:F1"/>
    <mergeCell ref="G1:J1"/>
    <mergeCell ref="C26:F26"/>
  </mergeCells>
  <pageMargins left="0.7" right="0.7" top="0.75" bottom="0.75" header="0.3" footer="0.3"/>
  <ignoredErrors>
    <ignoredError numberStoredAsText="1" sqref="B1:L72"/>
  </ignoredErrors>
</worksheet>
</file>

<file path=xl/worksheets/sheet5.xml><?xml version="1.0" encoding="utf-8"?>
<worksheet xmlns="http://schemas.openxmlformats.org/spreadsheetml/2006/main" xmlns:r="http://schemas.openxmlformats.org/officeDocument/2006/relationships">
  <dimension ref="B1:J72"/>
  <sheetViews>
    <sheetView workbookViewId="0" rightToLeft="0"/>
  </sheetViews>
  <sheetData>
    <row r="1">
      <c r="C1">
        <v>1</v>
      </c>
      <c r="G1">
        <v>2</v>
      </c>
    </row>
    <row r="2">
      <c r="C2" t="str">
        <v>D</v>
      </c>
      <c r="D2" t="str">
        <v>I</v>
      </c>
      <c r="E2" t="str">
        <v>S</v>
      </c>
      <c r="F2" t="str">
        <v>C</v>
      </c>
      <c r="G2" t="str">
        <v>D</v>
      </c>
      <c r="H2" t="str">
        <v>I</v>
      </c>
      <c r="I2" t="str">
        <v>S</v>
      </c>
      <c r="J2" t="str">
        <v>C</v>
      </c>
    </row>
    <row r="3">
      <c r="B3">
        <v>0</v>
      </c>
      <c r="C3">
        <v>-6</v>
      </c>
      <c r="D3">
        <v>-7</v>
      </c>
      <c r="E3">
        <v>-5.7</v>
      </c>
      <c r="F3">
        <v>-6</v>
      </c>
      <c r="G3">
        <v>7.5</v>
      </c>
      <c r="H3">
        <v>7</v>
      </c>
      <c r="I3">
        <v>7.5</v>
      </c>
      <c r="J3">
        <v>7.5</v>
      </c>
    </row>
    <row r="4">
      <c r="B4">
        <v>1</v>
      </c>
      <c r="C4">
        <v>-5.3</v>
      </c>
      <c r="D4">
        <v>-4.6</v>
      </c>
      <c r="E4">
        <v>-4.3</v>
      </c>
      <c r="F4">
        <v>-4.7</v>
      </c>
      <c r="G4">
        <v>6.5</v>
      </c>
      <c r="H4">
        <v>6</v>
      </c>
      <c r="I4">
        <v>7</v>
      </c>
      <c r="J4">
        <v>7</v>
      </c>
    </row>
    <row r="5">
      <c r="B5">
        <v>2</v>
      </c>
      <c r="C5">
        <v>-4</v>
      </c>
      <c r="D5">
        <v>-2.5</v>
      </c>
      <c r="E5">
        <v>-3.5</v>
      </c>
      <c r="F5">
        <v>-3.5</v>
      </c>
      <c r="G5">
        <v>4.3</v>
      </c>
      <c r="H5">
        <v>4</v>
      </c>
      <c r="I5">
        <v>6</v>
      </c>
      <c r="J5">
        <v>5.6</v>
      </c>
    </row>
    <row r="6">
      <c r="B6">
        <v>3</v>
      </c>
      <c r="C6">
        <v>-2.5</v>
      </c>
      <c r="D6">
        <v>-1.3</v>
      </c>
      <c r="E6">
        <v>-1.5</v>
      </c>
      <c r="F6">
        <v>-1.5</v>
      </c>
      <c r="G6">
        <v>2.5</v>
      </c>
      <c r="H6">
        <v>2.5</v>
      </c>
      <c r="I6">
        <v>4</v>
      </c>
      <c r="J6">
        <v>4</v>
      </c>
    </row>
    <row r="7">
      <c r="B7">
        <v>4</v>
      </c>
      <c r="C7">
        <v>-1.7</v>
      </c>
      <c r="D7">
        <v>1</v>
      </c>
      <c r="E7">
        <v>-0.7</v>
      </c>
      <c r="F7">
        <v>0.5</v>
      </c>
      <c r="G7">
        <v>1.5</v>
      </c>
      <c r="H7">
        <v>0.5</v>
      </c>
      <c r="I7">
        <v>2.5</v>
      </c>
      <c r="J7">
        <v>2.5</v>
      </c>
    </row>
    <row r="8">
      <c r="B8">
        <v>5</v>
      </c>
      <c r="C8">
        <v>-1.3</v>
      </c>
      <c r="D8">
        <v>3</v>
      </c>
      <c r="E8">
        <v>0.5</v>
      </c>
      <c r="F8">
        <v>2</v>
      </c>
      <c r="G8">
        <v>0.5</v>
      </c>
      <c r="H8">
        <v>0</v>
      </c>
      <c r="I8">
        <v>1.5</v>
      </c>
      <c r="J8">
        <v>1.5</v>
      </c>
    </row>
    <row r="9">
      <c r="B9">
        <v>6</v>
      </c>
      <c r="C9">
        <v>0</v>
      </c>
      <c r="D9">
        <v>3.5</v>
      </c>
      <c r="E9">
        <v>1</v>
      </c>
      <c r="F9">
        <v>3</v>
      </c>
      <c r="G9">
        <v>0</v>
      </c>
      <c r="H9">
        <v>-2</v>
      </c>
      <c r="I9">
        <v>0.5</v>
      </c>
      <c r="J9">
        <v>0.5</v>
      </c>
    </row>
    <row r="10">
      <c r="B10">
        <v>7</v>
      </c>
      <c r="C10">
        <v>0.5</v>
      </c>
      <c r="D10">
        <v>5.3</v>
      </c>
      <c r="E10">
        <v>2.5</v>
      </c>
      <c r="F10">
        <v>5.3</v>
      </c>
      <c r="G10">
        <v>-1.3</v>
      </c>
      <c r="H10">
        <v>-3.5</v>
      </c>
      <c r="I10">
        <v>-1.3</v>
      </c>
      <c r="J10">
        <v>0</v>
      </c>
    </row>
    <row r="11">
      <c r="B11">
        <v>8</v>
      </c>
      <c r="C11">
        <v>1</v>
      </c>
      <c r="D11">
        <v>5.7</v>
      </c>
      <c r="E11">
        <v>3</v>
      </c>
      <c r="F11">
        <v>5.7</v>
      </c>
      <c r="G11">
        <v>-1.5</v>
      </c>
      <c r="H11">
        <v>-4.3</v>
      </c>
      <c r="I11">
        <v>-2</v>
      </c>
      <c r="J11">
        <v>-1.3</v>
      </c>
    </row>
    <row r="12">
      <c r="B12">
        <v>9</v>
      </c>
      <c r="C12">
        <v>2</v>
      </c>
      <c r="D12">
        <v>6</v>
      </c>
      <c r="E12">
        <v>4</v>
      </c>
      <c r="F12">
        <v>6</v>
      </c>
      <c r="G12">
        <v>-2.5</v>
      </c>
      <c r="H12">
        <v>-5.3</v>
      </c>
      <c r="I12">
        <v>-3</v>
      </c>
      <c r="J12">
        <v>-2.5</v>
      </c>
    </row>
    <row r="13">
      <c r="B13">
        <v>10</v>
      </c>
      <c r="C13">
        <v>3</v>
      </c>
      <c r="D13">
        <v>6.5</v>
      </c>
      <c r="E13">
        <v>4.6</v>
      </c>
      <c r="F13">
        <v>6.3</v>
      </c>
      <c r="G13">
        <v>-3</v>
      </c>
      <c r="H13">
        <v>-6</v>
      </c>
      <c r="I13">
        <v>-4.3</v>
      </c>
      <c r="J13">
        <v>-3.5</v>
      </c>
    </row>
    <row r="14">
      <c r="B14">
        <v>11</v>
      </c>
      <c r="C14">
        <v>3.5</v>
      </c>
      <c r="D14">
        <v>7</v>
      </c>
      <c r="E14">
        <v>5</v>
      </c>
      <c r="F14">
        <v>6.5</v>
      </c>
      <c r="G14">
        <v>-3.5</v>
      </c>
      <c r="H14">
        <v>-6.5</v>
      </c>
      <c r="I14">
        <v>-5.3</v>
      </c>
      <c r="J14">
        <v>-5.3</v>
      </c>
    </row>
    <row r="15">
      <c r="B15">
        <v>12</v>
      </c>
      <c r="C15">
        <v>4</v>
      </c>
      <c r="D15">
        <v>7</v>
      </c>
      <c r="E15">
        <v>5.7</v>
      </c>
      <c r="F15">
        <v>6.7</v>
      </c>
      <c r="G15">
        <v>-4.3</v>
      </c>
      <c r="H15">
        <v>-7</v>
      </c>
      <c r="I15">
        <v>-6</v>
      </c>
      <c r="J15">
        <v>-5.7</v>
      </c>
    </row>
    <row r="16">
      <c r="B16">
        <v>13</v>
      </c>
      <c r="C16">
        <v>4.7</v>
      </c>
      <c r="D16">
        <v>7</v>
      </c>
      <c r="E16">
        <v>6</v>
      </c>
      <c r="F16">
        <v>7</v>
      </c>
      <c r="G16">
        <v>-5.3</v>
      </c>
      <c r="H16">
        <v>-7.2</v>
      </c>
      <c r="I16">
        <v>-6.5</v>
      </c>
      <c r="J16">
        <v>-6</v>
      </c>
    </row>
    <row r="17">
      <c r="B17">
        <v>14</v>
      </c>
      <c r="C17">
        <v>5.3</v>
      </c>
      <c r="D17">
        <v>7</v>
      </c>
      <c r="E17">
        <v>6.5</v>
      </c>
      <c r="F17">
        <v>7.3</v>
      </c>
      <c r="G17">
        <v>-5.7</v>
      </c>
      <c r="H17">
        <v>-7.2</v>
      </c>
      <c r="I17">
        <v>-6.7</v>
      </c>
      <c r="J17">
        <v>-6.5</v>
      </c>
    </row>
    <row r="18">
      <c r="B18">
        <v>15</v>
      </c>
      <c r="C18">
        <v>6.5</v>
      </c>
      <c r="D18">
        <v>7</v>
      </c>
      <c r="E18">
        <v>6.5</v>
      </c>
      <c r="F18">
        <v>7.3</v>
      </c>
      <c r="G18">
        <v>-6</v>
      </c>
      <c r="H18">
        <v>-7.2</v>
      </c>
      <c r="I18">
        <v>-6.7</v>
      </c>
      <c r="J18">
        <v>-7</v>
      </c>
    </row>
    <row r="19">
      <c r="B19">
        <v>16</v>
      </c>
      <c r="C19">
        <v>7</v>
      </c>
      <c r="D19">
        <v>7.5</v>
      </c>
      <c r="E19">
        <v>7</v>
      </c>
      <c r="F19">
        <v>7.3</v>
      </c>
      <c r="G19">
        <v>-6.5</v>
      </c>
      <c r="H19">
        <v>-7.3</v>
      </c>
      <c r="I19">
        <v>-7</v>
      </c>
      <c r="J19">
        <v>-7.3</v>
      </c>
    </row>
    <row r="20">
      <c r="B20">
        <v>17</v>
      </c>
      <c r="C20">
        <v>7</v>
      </c>
      <c r="D20">
        <v>7.5</v>
      </c>
      <c r="E20">
        <v>7</v>
      </c>
      <c r="F20">
        <v>7.5</v>
      </c>
      <c r="G20">
        <v>6.7</v>
      </c>
      <c r="H20">
        <v>-7.3</v>
      </c>
      <c r="I20">
        <v>-7.2</v>
      </c>
      <c r="J20">
        <v>-7.5</v>
      </c>
    </row>
    <row r="21">
      <c r="B21">
        <v>18</v>
      </c>
      <c r="C21">
        <v>7</v>
      </c>
      <c r="D21">
        <v>7.5</v>
      </c>
      <c r="E21">
        <v>7</v>
      </c>
      <c r="F21">
        <v>8</v>
      </c>
      <c r="G21">
        <v>7</v>
      </c>
      <c r="H21">
        <v>-7.3</v>
      </c>
      <c r="I21">
        <v>-7.3</v>
      </c>
      <c r="J21">
        <v>-7.7</v>
      </c>
    </row>
    <row r="22">
      <c r="B22">
        <v>19</v>
      </c>
      <c r="C22">
        <v>7.5</v>
      </c>
      <c r="D22">
        <v>7.5</v>
      </c>
      <c r="E22">
        <v>7.5</v>
      </c>
      <c r="F22">
        <v>8</v>
      </c>
      <c r="G22">
        <v>-7.3</v>
      </c>
      <c r="H22">
        <v>-7.5</v>
      </c>
      <c r="I22">
        <v>-7.5</v>
      </c>
      <c r="J22">
        <v>-7.9</v>
      </c>
    </row>
    <row r="23">
      <c r="B23">
        <v>20</v>
      </c>
      <c r="C23">
        <v>7.5</v>
      </c>
      <c r="D23">
        <v>8</v>
      </c>
      <c r="E23">
        <v>7.5</v>
      </c>
      <c r="F23">
        <v>8</v>
      </c>
      <c r="G23">
        <v>-7.5</v>
      </c>
      <c r="H23">
        <v>-8</v>
      </c>
      <c r="I23">
        <v>-8</v>
      </c>
      <c r="J23">
        <v>-8</v>
      </c>
    </row>
    <row r="26">
      <c r="C26">
        <v>3</v>
      </c>
    </row>
    <row r="27">
      <c r="C27" t="str">
        <v>D</v>
      </c>
      <c r="D27" t="str">
        <v>I</v>
      </c>
      <c r="E27" t="str">
        <v>S</v>
      </c>
      <c r="F27" t="str">
        <v>C</v>
      </c>
    </row>
    <row r="28">
      <c r="B28">
        <v>-22</v>
      </c>
      <c r="C28">
        <v>-8</v>
      </c>
      <c r="D28">
        <v>-8</v>
      </c>
      <c r="E28">
        <v>-8</v>
      </c>
      <c r="F28">
        <v>-7.5</v>
      </c>
    </row>
    <row r="29">
      <c r="B29">
        <v>-21</v>
      </c>
      <c r="C29">
        <v>-7.5</v>
      </c>
      <c r="D29">
        <v>-8</v>
      </c>
      <c r="E29">
        <v>-8</v>
      </c>
      <c r="F29">
        <v>-7.3</v>
      </c>
    </row>
    <row r="30">
      <c r="B30">
        <v>-20</v>
      </c>
      <c r="C30">
        <v>-7</v>
      </c>
      <c r="D30">
        <v>-8</v>
      </c>
      <c r="E30">
        <v>-8</v>
      </c>
      <c r="F30">
        <v>-7.3</v>
      </c>
    </row>
    <row r="31">
      <c r="B31">
        <v>-19</v>
      </c>
      <c r="C31">
        <v>-6.8</v>
      </c>
      <c r="D31">
        <v>-8</v>
      </c>
      <c r="E31">
        <v>-8</v>
      </c>
      <c r="F31">
        <v>-7</v>
      </c>
    </row>
    <row r="32">
      <c r="B32">
        <v>-18</v>
      </c>
      <c r="C32">
        <v>-6.75</v>
      </c>
      <c r="D32">
        <v>-7</v>
      </c>
      <c r="E32">
        <v>-7.5</v>
      </c>
      <c r="F32">
        <v>-6.7</v>
      </c>
    </row>
    <row r="33">
      <c r="B33">
        <v>-17</v>
      </c>
      <c r="C33">
        <v>-6.7</v>
      </c>
      <c r="D33">
        <v>-6.7</v>
      </c>
      <c r="E33">
        <v>-7.3</v>
      </c>
      <c r="F33">
        <v>-6.7</v>
      </c>
    </row>
    <row r="34">
      <c r="B34">
        <v>-16</v>
      </c>
      <c r="C34">
        <v>-6.5</v>
      </c>
      <c r="D34">
        <v>-6.7</v>
      </c>
      <c r="E34">
        <v>-7.3</v>
      </c>
      <c r="F34">
        <v>-6.7</v>
      </c>
    </row>
    <row r="35">
      <c r="B35">
        <v>-15</v>
      </c>
      <c r="C35">
        <v>-6.3</v>
      </c>
      <c r="D35">
        <v>-6.7</v>
      </c>
      <c r="E35">
        <v>-7</v>
      </c>
      <c r="F35">
        <v>-6.5</v>
      </c>
    </row>
    <row r="36">
      <c r="B36">
        <v>-14</v>
      </c>
      <c r="C36">
        <v>-6.1</v>
      </c>
      <c r="D36">
        <v>-6.7</v>
      </c>
      <c r="E36">
        <v>-6.5</v>
      </c>
      <c r="F36">
        <v>-6.3</v>
      </c>
    </row>
    <row r="37">
      <c r="B37">
        <v>-13</v>
      </c>
      <c r="C37">
        <v>-5.9</v>
      </c>
      <c r="D37">
        <v>-6.7</v>
      </c>
      <c r="E37">
        <v>-6.5</v>
      </c>
      <c r="F37">
        <v>-6</v>
      </c>
    </row>
    <row r="38">
      <c r="B38">
        <v>-12</v>
      </c>
      <c r="C38">
        <v>-5.7</v>
      </c>
      <c r="D38">
        <v>-6.7</v>
      </c>
      <c r="E38">
        <v>-6.5</v>
      </c>
      <c r="F38">
        <v>-5.85</v>
      </c>
    </row>
    <row r="39">
      <c r="B39">
        <v>-11</v>
      </c>
      <c r="C39">
        <v>-5.3</v>
      </c>
      <c r="D39">
        <v>-6.7</v>
      </c>
      <c r="E39">
        <v>-6.5</v>
      </c>
      <c r="F39">
        <v>-5.85</v>
      </c>
    </row>
    <row r="40">
      <c r="B40">
        <v>-10</v>
      </c>
      <c r="C40">
        <v>-4.3</v>
      </c>
      <c r="D40">
        <v>-6.5</v>
      </c>
      <c r="E40">
        <v>-6</v>
      </c>
      <c r="F40">
        <v>-5.7</v>
      </c>
    </row>
    <row r="41">
      <c r="B41">
        <v>-9</v>
      </c>
      <c r="C41">
        <v>-3.5</v>
      </c>
      <c r="D41">
        <v>-6</v>
      </c>
      <c r="E41">
        <v>-4.7</v>
      </c>
      <c r="F41">
        <v>-4.7</v>
      </c>
    </row>
    <row r="42">
      <c r="B42">
        <v>-8</v>
      </c>
      <c r="C42">
        <v>-3.25</v>
      </c>
      <c r="D42">
        <v>-5.7</v>
      </c>
      <c r="E42">
        <v>-4.3</v>
      </c>
      <c r="F42">
        <v>-4.3</v>
      </c>
    </row>
    <row r="43">
      <c r="B43">
        <v>-7</v>
      </c>
      <c r="C43">
        <v>-3</v>
      </c>
      <c r="D43">
        <v>-4.7</v>
      </c>
      <c r="E43">
        <v>-3.5</v>
      </c>
      <c r="F43">
        <v>-3.5</v>
      </c>
    </row>
    <row r="44">
      <c r="B44">
        <v>-6</v>
      </c>
      <c r="C44">
        <v>-2.75</v>
      </c>
      <c r="D44">
        <v>-4.3</v>
      </c>
      <c r="E44">
        <v>-3</v>
      </c>
      <c r="F44">
        <v>-3</v>
      </c>
    </row>
    <row r="45">
      <c r="B45">
        <v>-5</v>
      </c>
      <c r="C45">
        <v>-2.5</v>
      </c>
      <c r="D45">
        <v>-3.5</v>
      </c>
      <c r="E45">
        <v>-2</v>
      </c>
      <c r="F45">
        <v>-2.5</v>
      </c>
    </row>
    <row r="46">
      <c r="B46">
        <v>-4</v>
      </c>
      <c r="C46">
        <v>-1.5</v>
      </c>
      <c r="D46">
        <v>-3</v>
      </c>
      <c r="E46">
        <v>-1.5</v>
      </c>
      <c r="F46">
        <v>-0.5</v>
      </c>
    </row>
    <row r="47">
      <c r="B47">
        <v>-3</v>
      </c>
      <c r="C47">
        <v>-1</v>
      </c>
      <c r="D47">
        <v>-2</v>
      </c>
      <c r="E47">
        <v>-1</v>
      </c>
      <c r="F47">
        <v>0</v>
      </c>
    </row>
    <row r="48">
      <c r="B48">
        <v>-2</v>
      </c>
      <c r="C48">
        <v>-0.5</v>
      </c>
      <c r="D48">
        <v>-1.5</v>
      </c>
      <c r="E48">
        <v>-0.5</v>
      </c>
      <c r="F48">
        <v>0.3</v>
      </c>
    </row>
    <row r="49">
      <c r="B49">
        <v>-1</v>
      </c>
      <c r="C49">
        <v>-0.25</v>
      </c>
      <c r="D49">
        <v>0</v>
      </c>
      <c r="E49">
        <v>0</v>
      </c>
      <c r="F49">
        <v>0.5</v>
      </c>
    </row>
    <row r="50">
      <c r="B50">
        <v>0</v>
      </c>
      <c r="C50">
        <v>0</v>
      </c>
      <c r="D50">
        <v>0.5</v>
      </c>
      <c r="E50">
        <v>1</v>
      </c>
      <c r="F50">
        <v>1.5</v>
      </c>
    </row>
    <row r="51">
      <c r="B51">
        <v>1</v>
      </c>
      <c r="C51">
        <v>0.5</v>
      </c>
      <c r="D51">
        <v>1</v>
      </c>
      <c r="E51">
        <v>1.5</v>
      </c>
      <c r="F51">
        <v>3</v>
      </c>
    </row>
    <row r="52">
      <c r="B52">
        <v>2</v>
      </c>
      <c r="C52">
        <v>0.7</v>
      </c>
      <c r="D52">
        <v>1.5</v>
      </c>
      <c r="E52">
        <v>2</v>
      </c>
      <c r="F52">
        <v>4</v>
      </c>
    </row>
    <row r="53">
      <c r="B53">
        <v>3</v>
      </c>
      <c r="C53">
        <v>1</v>
      </c>
      <c r="D53">
        <v>3</v>
      </c>
      <c r="E53">
        <v>3</v>
      </c>
      <c r="F53">
        <v>4.3</v>
      </c>
    </row>
    <row r="54">
      <c r="B54">
        <v>4</v>
      </c>
      <c r="C54">
        <v>1.3</v>
      </c>
      <c r="D54">
        <v>4</v>
      </c>
      <c r="E54">
        <v>3.5</v>
      </c>
      <c r="F54">
        <v>5.5</v>
      </c>
    </row>
    <row r="55">
      <c r="B55">
        <v>5</v>
      </c>
      <c r="C55">
        <v>1.5</v>
      </c>
      <c r="D55">
        <v>4.3</v>
      </c>
      <c r="E55">
        <v>4</v>
      </c>
      <c r="F55">
        <v>5.7</v>
      </c>
    </row>
    <row r="56">
      <c r="B56">
        <v>6</v>
      </c>
      <c r="C56">
        <v>2</v>
      </c>
      <c r="D56">
        <v>5</v>
      </c>
      <c r="F56">
        <v>6</v>
      </c>
    </row>
    <row r="57">
      <c r="B57">
        <v>7</v>
      </c>
      <c r="C57">
        <v>2.5</v>
      </c>
      <c r="D57">
        <v>5.5</v>
      </c>
      <c r="E57">
        <v>4.7</v>
      </c>
      <c r="F57">
        <v>6.3</v>
      </c>
    </row>
    <row r="58">
      <c r="B58">
        <v>8</v>
      </c>
      <c r="C58">
        <v>3.5</v>
      </c>
      <c r="D58">
        <v>6.5</v>
      </c>
      <c r="E58">
        <v>5</v>
      </c>
      <c r="F58">
        <v>6.5</v>
      </c>
    </row>
    <row r="59">
      <c r="B59">
        <v>9</v>
      </c>
      <c r="C59">
        <v>4</v>
      </c>
      <c r="D59">
        <v>6.7</v>
      </c>
      <c r="E59">
        <v>5.5</v>
      </c>
      <c r="F59">
        <v>6.7</v>
      </c>
    </row>
    <row r="60">
      <c r="B60">
        <v>10</v>
      </c>
      <c r="C60">
        <v>4.7</v>
      </c>
      <c r="D60">
        <v>7</v>
      </c>
      <c r="E60">
        <v>6</v>
      </c>
      <c r="F60">
        <v>7</v>
      </c>
    </row>
    <row r="61">
      <c r="B61">
        <v>11</v>
      </c>
      <c r="C61">
        <v>4.85</v>
      </c>
      <c r="D61">
        <v>7.3</v>
      </c>
      <c r="E61">
        <v>6.2</v>
      </c>
      <c r="F61">
        <v>7.3</v>
      </c>
    </row>
    <row r="62">
      <c r="B62">
        <v>12</v>
      </c>
      <c r="C62">
        <v>5</v>
      </c>
      <c r="D62">
        <v>7.3</v>
      </c>
      <c r="E62">
        <v>6.3</v>
      </c>
      <c r="F62">
        <v>7.3</v>
      </c>
    </row>
    <row r="63">
      <c r="B63">
        <v>13</v>
      </c>
      <c r="C63">
        <v>5.5</v>
      </c>
      <c r="D63">
        <v>7.3</v>
      </c>
      <c r="E63">
        <v>6.5</v>
      </c>
      <c r="F63">
        <v>7.3</v>
      </c>
    </row>
    <row r="64">
      <c r="B64">
        <v>14</v>
      </c>
      <c r="C64">
        <v>6</v>
      </c>
      <c r="D64">
        <v>7.3</v>
      </c>
      <c r="E64">
        <v>6.7</v>
      </c>
      <c r="F64">
        <v>7.3</v>
      </c>
    </row>
    <row r="65">
      <c r="B65">
        <v>15</v>
      </c>
      <c r="C65">
        <v>6.3</v>
      </c>
      <c r="D65">
        <v>7.3</v>
      </c>
      <c r="E65">
        <v>7</v>
      </c>
      <c r="F65">
        <v>7.3</v>
      </c>
    </row>
    <row r="66">
      <c r="B66">
        <v>16</v>
      </c>
      <c r="C66">
        <v>6.5</v>
      </c>
      <c r="D66">
        <v>7.3</v>
      </c>
      <c r="E66">
        <v>7.3</v>
      </c>
      <c r="F66">
        <v>7.3</v>
      </c>
    </row>
    <row r="67">
      <c r="B67">
        <v>17</v>
      </c>
      <c r="C67">
        <v>6.7</v>
      </c>
      <c r="D67">
        <v>7.3</v>
      </c>
      <c r="E67">
        <v>7.3</v>
      </c>
      <c r="F67">
        <v>7.5</v>
      </c>
    </row>
    <row r="68">
      <c r="B68">
        <v>18</v>
      </c>
      <c r="C68">
        <v>7</v>
      </c>
      <c r="D68">
        <v>7.5</v>
      </c>
      <c r="E68">
        <v>7.3</v>
      </c>
      <c r="F68">
        <v>8</v>
      </c>
    </row>
    <row r="69">
      <c r="B69">
        <v>19</v>
      </c>
      <c r="C69">
        <v>7.3</v>
      </c>
      <c r="D69">
        <v>8</v>
      </c>
      <c r="E69">
        <v>7.3</v>
      </c>
      <c r="F69">
        <v>8</v>
      </c>
    </row>
    <row r="70">
      <c r="B70">
        <v>20</v>
      </c>
      <c r="C70">
        <v>7.3</v>
      </c>
      <c r="D70">
        <v>8</v>
      </c>
      <c r="E70">
        <v>7.5</v>
      </c>
      <c r="F70">
        <v>8</v>
      </c>
    </row>
    <row r="71">
      <c r="B71">
        <v>21</v>
      </c>
      <c r="C71">
        <v>7.5</v>
      </c>
      <c r="D71">
        <v>8</v>
      </c>
      <c r="E71">
        <v>8</v>
      </c>
      <c r="F71">
        <v>8</v>
      </c>
    </row>
    <row r="72">
      <c r="B72">
        <v>22</v>
      </c>
      <c r="C72">
        <v>8</v>
      </c>
      <c r="D72">
        <v>8</v>
      </c>
      <c r="E72">
        <v>8</v>
      </c>
      <c r="F72">
        <v>8</v>
      </c>
    </row>
  </sheetData>
  <mergeCells count="3">
    <mergeCell ref="C1:F1"/>
    <mergeCell ref="G1:J1"/>
    <mergeCell ref="C26:F26"/>
  </mergeCells>
  <pageMargins left="0.7" right="0.7" top="0.75" bottom="0.75" header="0.3" footer="0.3"/>
  <ignoredErrors>
    <ignoredError numberStoredAsText="1" sqref="B1:J72"/>
  </ignoredErrors>
</worksheet>
</file>

<file path=xl/worksheets/sheet6.xml><?xml version="1.0" encoding="utf-8"?>
<worksheet xmlns="http://schemas.openxmlformats.org/spreadsheetml/2006/main" xmlns:r="http://schemas.openxmlformats.org/officeDocument/2006/relationships">
  <dimension ref="B1:L72"/>
  <sheetViews>
    <sheetView workbookViewId="0" rightToLeft="0"/>
  </sheetViews>
  <sheetData>
    <row r="1">
      <c r="C1">
        <v>1</v>
      </c>
      <c r="G1">
        <v>2</v>
      </c>
    </row>
    <row r="2">
      <c r="C2" t="str">
        <v>D</v>
      </c>
      <c r="D2" t="str">
        <v>I</v>
      </c>
      <c r="E2" t="str">
        <v>S</v>
      </c>
      <c r="F2" t="str">
        <v>C</v>
      </c>
      <c r="G2" t="str">
        <v>D</v>
      </c>
      <c r="H2" t="str">
        <v>I</v>
      </c>
      <c r="I2" t="str">
        <v>S</v>
      </c>
      <c r="J2" t="str">
        <v>C</v>
      </c>
    </row>
    <row r="3">
      <c r="B3">
        <v>0</v>
      </c>
      <c r="C3">
        <v>-30</v>
      </c>
      <c r="D3">
        <v>-36</v>
      </c>
      <c r="E3">
        <v>-28</v>
      </c>
      <c r="F3">
        <v>-30</v>
      </c>
      <c r="G3">
        <v>37</v>
      </c>
      <c r="H3">
        <v>35</v>
      </c>
      <c r="I3">
        <v>37</v>
      </c>
      <c r="J3">
        <v>37</v>
      </c>
    </row>
    <row r="4">
      <c r="B4">
        <v>1</v>
      </c>
      <c r="C4">
        <v>-26</v>
      </c>
      <c r="D4">
        <v>-24</v>
      </c>
      <c r="E4">
        <v>-22</v>
      </c>
      <c r="F4">
        <v>-24</v>
      </c>
      <c r="G4">
        <v>33</v>
      </c>
      <c r="H4">
        <v>30</v>
      </c>
      <c r="I4">
        <v>35</v>
      </c>
      <c r="J4">
        <v>35</v>
      </c>
    </row>
    <row r="5">
      <c r="B5">
        <v>2</v>
      </c>
      <c r="C5">
        <v>-20</v>
      </c>
      <c r="D5">
        <v>-13</v>
      </c>
      <c r="E5">
        <v>-17</v>
      </c>
      <c r="F5">
        <v>-17</v>
      </c>
      <c r="G5">
        <v>22</v>
      </c>
      <c r="H5">
        <v>19</v>
      </c>
      <c r="I5">
        <v>30</v>
      </c>
      <c r="J5">
        <v>28</v>
      </c>
    </row>
    <row r="6">
      <c r="B6">
        <v>3</v>
      </c>
      <c r="C6">
        <v>-13</v>
      </c>
      <c r="D6">
        <v>-6</v>
      </c>
      <c r="E6">
        <v>-8</v>
      </c>
      <c r="F6">
        <v>-8</v>
      </c>
      <c r="G6">
        <v>13</v>
      </c>
      <c r="H6">
        <v>13</v>
      </c>
      <c r="I6">
        <v>19</v>
      </c>
      <c r="J6">
        <v>19</v>
      </c>
    </row>
    <row r="7">
      <c r="B7">
        <v>4</v>
      </c>
      <c r="C7">
        <v>-8</v>
      </c>
      <c r="D7">
        <v>5</v>
      </c>
      <c r="E7">
        <v>-4</v>
      </c>
      <c r="F7">
        <v>3</v>
      </c>
      <c r="G7">
        <v>7</v>
      </c>
      <c r="H7">
        <v>3</v>
      </c>
      <c r="I7">
        <v>13</v>
      </c>
      <c r="J7">
        <v>12</v>
      </c>
    </row>
    <row r="8">
      <c r="B8">
        <v>5</v>
      </c>
      <c r="C8">
        <v>-6</v>
      </c>
      <c r="D8">
        <v>15</v>
      </c>
      <c r="E8">
        <v>3</v>
      </c>
      <c r="F8">
        <v>10</v>
      </c>
      <c r="G8">
        <v>3</v>
      </c>
      <c r="H8">
        <v>-2</v>
      </c>
      <c r="I8">
        <v>7</v>
      </c>
      <c r="J8">
        <v>7</v>
      </c>
    </row>
    <row r="9">
      <c r="B9">
        <v>6</v>
      </c>
      <c r="C9">
        <v>-2</v>
      </c>
      <c r="D9">
        <v>17</v>
      </c>
      <c r="E9">
        <v>5</v>
      </c>
      <c r="F9">
        <v>15</v>
      </c>
      <c r="G9">
        <v>-2</v>
      </c>
      <c r="H9">
        <v>-10</v>
      </c>
      <c r="I9">
        <v>3</v>
      </c>
      <c r="J9">
        <v>3</v>
      </c>
    </row>
    <row r="10">
      <c r="B10">
        <v>7</v>
      </c>
      <c r="C10">
        <v>3</v>
      </c>
      <c r="D10">
        <v>26</v>
      </c>
      <c r="E10">
        <v>13</v>
      </c>
      <c r="F10">
        <v>26</v>
      </c>
      <c r="G10">
        <v>-6</v>
      </c>
      <c r="H10">
        <v>-17</v>
      </c>
      <c r="I10">
        <v>-6</v>
      </c>
      <c r="J10">
        <v>-2</v>
      </c>
    </row>
    <row r="11">
      <c r="B11">
        <v>8</v>
      </c>
      <c r="C11">
        <v>5</v>
      </c>
      <c r="D11">
        <v>28</v>
      </c>
      <c r="E11">
        <v>15</v>
      </c>
      <c r="F11">
        <v>28</v>
      </c>
      <c r="G11">
        <v>-8</v>
      </c>
      <c r="H11">
        <v>-22</v>
      </c>
      <c r="I11">
        <v>-10</v>
      </c>
      <c r="J11">
        <v>-6</v>
      </c>
    </row>
    <row r="12">
      <c r="B12">
        <v>9</v>
      </c>
      <c r="C12">
        <v>10</v>
      </c>
      <c r="D12">
        <v>30</v>
      </c>
      <c r="E12">
        <v>19</v>
      </c>
      <c r="F12">
        <v>30</v>
      </c>
      <c r="G12">
        <v>-13</v>
      </c>
      <c r="H12">
        <v>-26</v>
      </c>
      <c r="I12">
        <v>-15</v>
      </c>
      <c r="J12">
        <v>-12</v>
      </c>
    </row>
    <row r="13">
      <c r="B13">
        <v>10</v>
      </c>
      <c r="C13">
        <v>15</v>
      </c>
      <c r="D13">
        <v>33</v>
      </c>
      <c r="E13">
        <v>24</v>
      </c>
      <c r="F13">
        <v>31</v>
      </c>
      <c r="G13">
        <v>-15</v>
      </c>
      <c r="H13">
        <v>-30</v>
      </c>
      <c r="I13">
        <v>-22</v>
      </c>
      <c r="J13">
        <v>-17</v>
      </c>
    </row>
    <row r="14">
      <c r="B14">
        <v>11</v>
      </c>
      <c r="C14">
        <v>17</v>
      </c>
      <c r="D14">
        <v>35</v>
      </c>
      <c r="E14">
        <v>26</v>
      </c>
      <c r="F14">
        <v>33</v>
      </c>
      <c r="G14">
        <v>-17</v>
      </c>
      <c r="H14">
        <v>-33</v>
      </c>
      <c r="I14">
        <v>-26</v>
      </c>
      <c r="J14">
        <v>-26</v>
      </c>
    </row>
    <row r="15">
      <c r="B15">
        <v>12</v>
      </c>
      <c r="C15">
        <v>19</v>
      </c>
      <c r="D15">
        <v>36</v>
      </c>
      <c r="E15">
        <v>28</v>
      </c>
      <c r="F15">
        <v>34</v>
      </c>
      <c r="G15">
        <v>-22</v>
      </c>
      <c r="H15">
        <v>-35</v>
      </c>
      <c r="I15">
        <v>-30</v>
      </c>
      <c r="J15">
        <v>-28</v>
      </c>
    </row>
    <row r="16">
      <c r="B16">
        <v>13</v>
      </c>
      <c r="C16">
        <v>24</v>
      </c>
      <c r="D16">
        <v>36</v>
      </c>
      <c r="E16">
        <v>30</v>
      </c>
      <c r="F16">
        <v>35</v>
      </c>
      <c r="G16">
        <v>-26</v>
      </c>
      <c r="H16">
        <v>-36</v>
      </c>
      <c r="I16">
        <v>-33</v>
      </c>
      <c r="J16">
        <v>-30</v>
      </c>
    </row>
    <row r="17">
      <c r="B17">
        <v>14</v>
      </c>
      <c r="C17">
        <v>26</v>
      </c>
      <c r="D17">
        <v>36</v>
      </c>
      <c r="E17">
        <v>33</v>
      </c>
      <c r="F17">
        <v>36</v>
      </c>
      <c r="G17">
        <v>-28</v>
      </c>
      <c r="H17">
        <v>-36</v>
      </c>
      <c r="I17">
        <v>-34</v>
      </c>
      <c r="J17">
        <v>-33</v>
      </c>
    </row>
    <row r="18">
      <c r="B18">
        <v>15</v>
      </c>
      <c r="C18">
        <v>33</v>
      </c>
      <c r="D18">
        <v>36</v>
      </c>
      <c r="E18">
        <v>35</v>
      </c>
      <c r="F18">
        <v>36</v>
      </c>
      <c r="G18">
        <v>-30</v>
      </c>
      <c r="H18">
        <v>-36</v>
      </c>
      <c r="I18">
        <v>-34</v>
      </c>
      <c r="J18">
        <v>-35</v>
      </c>
    </row>
    <row r="19">
      <c r="B19">
        <v>16</v>
      </c>
      <c r="C19">
        <v>35</v>
      </c>
      <c r="D19">
        <v>36</v>
      </c>
      <c r="E19">
        <v>35</v>
      </c>
      <c r="F19">
        <v>36</v>
      </c>
      <c r="G19">
        <v>-33</v>
      </c>
      <c r="H19">
        <v>-36</v>
      </c>
      <c r="I19">
        <v>-35</v>
      </c>
      <c r="J19">
        <v>-36</v>
      </c>
    </row>
    <row r="20">
      <c r="B20">
        <v>17</v>
      </c>
      <c r="C20">
        <v>35</v>
      </c>
      <c r="D20">
        <v>36</v>
      </c>
      <c r="E20">
        <v>35</v>
      </c>
      <c r="F20">
        <v>37</v>
      </c>
      <c r="G20">
        <v>-35</v>
      </c>
      <c r="H20">
        <v>-36</v>
      </c>
      <c r="I20">
        <v>-36</v>
      </c>
      <c r="J20">
        <v>-37</v>
      </c>
    </row>
    <row r="21">
      <c r="B21">
        <v>18</v>
      </c>
      <c r="C21">
        <v>36</v>
      </c>
      <c r="D21">
        <v>36</v>
      </c>
      <c r="E21">
        <v>35</v>
      </c>
      <c r="F21">
        <v>38</v>
      </c>
      <c r="G21">
        <v>-35</v>
      </c>
      <c r="H21">
        <v>-36</v>
      </c>
      <c r="I21">
        <v>-36</v>
      </c>
      <c r="J21">
        <v>-38</v>
      </c>
    </row>
    <row r="22">
      <c r="B22">
        <v>19</v>
      </c>
      <c r="C22">
        <v>36</v>
      </c>
      <c r="D22">
        <v>37</v>
      </c>
      <c r="E22">
        <v>35</v>
      </c>
      <c r="F22">
        <v>39</v>
      </c>
      <c r="G22">
        <v>-37</v>
      </c>
      <c r="H22">
        <v>-37</v>
      </c>
      <c r="I22">
        <v>-37</v>
      </c>
      <c r="J22">
        <v>-39</v>
      </c>
    </row>
    <row r="23">
      <c r="B23">
        <v>20</v>
      </c>
      <c r="C23">
        <v>37</v>
      </c>
      <c r="D23">
        <v>40</v>
      </c>
      <c r="E23">
        <v>37</v>
      </c>
      <c r="F23">
        <v>40</v>
      </c>
      <c r="G23">
        <v>-37</v>
      </c>
      <c r="H23">
        <v>-40</v>
      </c>
      <c r="I23">
        <v>-40</v>
      </c>
      <c r="J23">
        <v>-40</v>
      </c>
    </row>
    <row r="26">
      <c r="C26">
        <v>3</v>
      </c>
    </row>
    <row r="27">
      <c r="C27" t="str">
        <v>D</v>
      </c>
      <c r="D27" t="str">
        <v>I</v>
      </c>
      <c r="E27" t="str">
        <v>S</v>
      </c>
      <c r="F27" t="str">
        <v>C</v>
      </c>
    </row>
    <row r="28">
      <c r="B28">
        <v>-22</v>
      </c>
      <c r="C28">
        <v>-37</v>
      </c>
    </row>
    <row r="29">
      <c r="B29">
        <v>-21</v>
      </c>
      <c r="C29">
        <v>-36</v>
      </c>
    </row>
    <row r="30">
      <c r="B30">
        <v>-20</v>
      </c>
      <c r="C30">
        <v>-35</v>
      </c>
    </row>
    <row r="31">
      <c r="B31">
        <v>-19</v>
      </c>
      <c r="C31">
        <v>-34</v>
      </c>
    </row>
    <row r="32">
      <c r="B32">
        <v>-18</v>
      </c>
      <c r="C32">
        <v>-34</v>
      </c>
    </row>
    <row r="33">
      <c r="B33">
        <v>-17</v>
      </c>
      <c r="C33">
        <v>-34</v>
      </c>
    </row>
    <row r="34">
      <c r="B34">
        <v>-16</v>
      </c>
      <c r="C34">
        <v>-33</v>
      </c>
    </row>
    <row r="35">
      <c r="B35">
        <v>-15</v>
      </c>
      <c r="C35">
        <v>-31</v>
      </c>
    </row>
    <row r="36">
      <c r="B36">
        <v>-14</v>
      </c>
      <c r="C36">
        <v>-30</v>
      </c>
    </row>
    <row r="37">
      <c r="B37">
        <v>-13</v>
      </c>
      <c r="C37">
        <v>-29</v>
      </c>
    </row>
    <row r="38">
      <c r="B38">
        <v>-12</v>
      </c>
      <c r="C38">
        <v>-28</v>
      </c>
    </row>
    <row r="39">
      <c r="B39">
        <v>-11</v>
      </c>
      <c r="C39">
        <v>-26</v>
      </c>
    </row>
    <row r="40">
      <c r="B40">
        <v>-10</v>
      </c>
      <c r="C40">
        <v>-22</v>
      </c>
    </row>
    <row r="41">
      <c r="B41">
        <v>-9</v>
      </c>
      <c r="C41">
        <v>-17</v>
      </c>
    </row>
    <row r="42">
      <c r="B42">
        <v>-8</v>
      </c>
      <c r="C42">
        <v>-16</v>
      </c>
    </row>
    <row r="43">
      <c r="B43">
        <v>-7</v>
      </c>
      <c r="C43">
        <v>-15</v>
      </c>
    </row>
    <row r="44">
      <c r="B44">
        <v>-6</v>
      </c>
      <c r="C44">
        <v>-14</v>
      </c>
    </row>
    <row r="45">
      <c r="B45">
        <v>-5</v>
      </c>
      <c r="C45">
        <v>-13</v>
      </c>
    </row>
    <row r="46">
      <c r="B46">
        <v>-4</v>
      </c>
      <c r="C46">
        <v>-8</v>
      </c>
    </row>
    <row r="47">
      <c r="B47">
        <v>-3</v>
      </c>
      <c r="C47">
        <v>-6</v>
      </c>
    </row>
    <row r="48">
      <c r="B48">
        <v>-2</v>
      </c>
      <c r="C48">
        <v>-4</v>
      </c>
    </row>
    <row r="49">
      <c r="B49">
        <v>-1</v>
      </c>
      <c r="C49">
        <v>-3</v>
      </c>
    </row>
    <row r="50">
      <c r="B50">
        <v>0</v>
      </c>
      <c r="C50">
        <v>-2</v>
      </c>
    </row>
    <row r="51">
      <c r="B51">
        <v>1</v>
      </c>
      <c r="C51">
        <v>3</v>
      </c>
    </row>
    <row r="52">
      <c r="B52">
        <v>2</v>
      </c>
      <c r="C52">
        <v>4</v>
      </c>
    </row>
    <row r="53">
      <c r="B53">
        <v>3</v>
      </c>
      <c r="C53">
        <v>5</v>
      </c>
    </row>
    <row r="54">
      <c r="B54">
        <v>4</v>
      </c>
      <c r="C54">
        <v>6</v>
      </c>
    </row>
    <row r="55">
      <c r="B55">
        <v>5</v>
      </c>
      <c r="C55">
        <v>7</v>
      </c>
    </row>
    <row r="56">
      <c r="B56">
        <v>6</v>
      </c>
      <c r="C56">
        <v>10</v>
      </c>
    </row>
    <row r="57">
      <c r="B57">
        <v>7</v>
      </c>
      <c r="C57">
        <v>12</v>
      </c>
    </row>
    <row r="58">
      <c r="B58">
        <v>8</v>
      </c>
      <c r="C58">
        <v>16</v>
      </c>
      <c r="L58">
        <v>12</v>
      </c>
    </row>
    <row r="59">
      <c r="B59">
        <v>9</v>
      </c>
      <c r="C59">
        <v>18</v>
      </c>
      <c r="L59">
        <v>250000</v>
      </c>
    </row>
    <row r="60">
      <c r="B60">
        <v>10</v>
      </c>
      <c r="C60">
        <v>24</v>
      </c>
      <c r="L60">
        <f>L59*L58</f>
        <v>3000000</v>
      </c>
    </row>
    <row r="61">
      <c r="B61">
        <v>11</v>
      </c>
      <c r="C61">
        <v>25</v>
      </c>
    </row>
    <row r="62">
      <c r="B62">
        <v>12</v>
      </c>
      <c r="C62">
        <v>26</v>
      </c>
    </row>
    <row r="63">
      <c r="B63">
        <v>13</v>
      </c>
      <c r="C63">
        <v>28</v>
      </c>
    </row>
    <row r="64">
      <c r="B64">
        <v>14</v>
      </c>
      <c r="C64">
        <v>30</v>
      </c>
    </row>
    <row r="65">
      <c r="B65">
        <v>15</v>
      </c>
      <c r="C65">
        <v>31</v>
      </c>
    </row>
    <row r="66">
      <c r="B66">
        <v>16</v>
      </c>
      <c r="C66">
        <v>33</v>
      </c>
    </row>
    <row r="67">
      <c r="B67">
        <v>17</v>
      </c>
      <c r="C67">
        <v>34</v>
      </c>
    </row>
    <row r="68">
      <c r="B68">
        <v>18</v>
      </c>
      <c r="C68">
        <v>35</v>
      </c>
    </row>
    <row r="69">
      <c r="B69">
        <v>19</v>
      </c>
      <c r="C69">
        <v>36</v>
      </c>
    </row>
    <row r="70">
      <c r="B70">
        <v>20</v>
      </c>
      <c r="C70">
        <v>36</v>
      </c>
    </row>
    <row r="71">
      <c r="B71">
        <v>21</v>
      </c>
      <c r="C71">
        <v>37</v>
      </c>
    </row>
    <row r="72">
      <c r="B72">
        <v>22</v>
      </c>
      <c r="C72">
        <v>40</v>
      </c>
    </row>
  </sheetData>
  <mergeCells count="3">
    <mergeCell ref="C1:F1"/>
    <mergeCell ref="G1:J1"/>
    <mergeCell ref="C26:F26"/>
  </mergeCells>
  <pageMargins left="0.7" right="0.7" top="0.75" bottom="0.75" header="0.3" footer="0.3"/>
  <ignoredErrors>
    <ignoredError numberStoredAsText="1" sqref="B1:L72"/>
  </ignoredErrors>
</worksheet>
</file>

<file path=xl/worksheets/sheet7.xml><?xml version="1.0" encoding="utf-8"?>
<worksheet xmlns="http://schemas.openxmlformats.org/spreadsheetml/2006/main" xmlns:r="http://schemas.openxmlformats.org/officeDocument/2006/relationships">
  <dimension ref="B2:AO23"/>
  <sheetViews>
    <sheetView workbookViewId="0" rightToLeft="0"/>
  </sheetViews>
  <sheetData>
    <row r="2">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row>
    <row r="3">
      <c r="B3" t="str">
        <v>C</v>
      </c>
      <c r="C3" t="str">
        <v>D</v>
      </c>
      <c r="D3" t="str">
        <v>D / C-D</v>
      </c>
      <c r="E3" t="str">
        <v>D / I-D</v>
      </c>
      <c r="F3" t="str">
        <v>D / I-D-C</v>
      </c>
      <c r="G3" t="str">
        <v>D / I-D-S</v>
      </c>
      <c r="H3" t="str">
        <v>D / I-S-D</v>
      </c>
      <c r="I3" t="str">
        <v>D / S-D-C / S-C-D</v>
      </c>
      <c r="J3" t="str">
        <v>D-I</v>
      </c>
      <c r="K3" t="str">
        <v>D-I-S</v>
      </c>
      <c r="L3" t="str">
        <v xml:space="preserve">D-S </v>
      </c>
      <c r="M3" t="str">
        <v>I / C-I-S</v>
      </c>
      <c r="N3" t="str">
        <v>I / C-S-I</v>
      </c>
      <c r="O3" t="str">
        <v>I-S-C / I-C-S</v>
      </c>
      <c r="P3" t="str">
        <v>S</v>
      </c>
      <c r="Q3" t="str">
        <v>S / C-S</v>
      </c>
      <c r="R3" t="str">
        <v>S-C</v>
      </c>
      <c r="S3" t="str">
        <v>D-C</v>
      </c>
      <c r="T3" t="str">
        <v>D-I-C</v>
      </c>
      <c r="U3" t="str">
        <v>D-S-I</v>
      </c>
      <c r="V3" t="str">
        <v>D-S-C</v>
      </c>
      <c r="W3" t="str">
        <v>D-C-I</v>
      </c>
      <c r="X3" t="str">
        <v>D-C-S</v>
      </c>
      <c r="Y3" t="str">
        <v>I</v>
      </c>
      <c r="Z3" t="str">
        <v>I-S</v>
      </c>
      <c r="AA3" t="str">
        <v>I-C</v>
      </c>
      <c r="AB3" t="str">
        <v>I-C-D</v>
      </c>
      <c r="AC3" t="str">
        <v>I-C-S</v>
      </c>
      <c r="AD3" t="str">
        <v>S-D</v>
      </c>
      <c r="AE3" t="str">
        <v>S-I</v>
      </c>
      <c r="AF3" t="str">
        <v>S-D-I</v>
      </c>
      <c r="AG3" t="str">
        <v>S-I-D</v>
      </c>
      <c r="AH3" t="str">
        <v>S-I-C</v>
      </c>
      <c r="AI3" t="str">
        <v>S-C-D</v>
      </c>
      <c r="AJ3" t="str">
        <v>S-C-I</v>
      </c>
      <c r="AK3" t="str">
        <v>C-I</v>
      </c>
      <c r="AL3" t="str">
        <v>C-D-I</v>
      </c>
      <c r="AM3" t="str">
        <v>C-D-S</v>
      </c>
      <c r="AN3" t="str">
        <v>C-I-D</v>
      </c>
      <c r="AO3" t="str">
        <v>C-S-D</v>
      </c>
    </row>
    <row r="4">
      <c r="B4" t="str">
        <v>LOGICAL THINKER</v>
      </c>
      <c r="C4" t="str">
        <v>ESTABLISHER</v>
      </c>
      <c r="D4" t="str">
        <v>DESIGNER</v>
      </c>
      <c r="E4" t="str">
        <v>NEGOTIATOR</v>
      </c>
      <c r="F4" t="str">
        <v>CONFIDENT &amp; DETERMINED</v>
      </c>
      <c r="G4" t="str">
        <v>REFORMER</v>
      </c>
      <c r="H4" t="str">
        <v>MOTIVATOR</v>
      </c>
      <c r="I4" t="str">
        <v>INQUIRER</v>
      </c>
      <c r="J4" t="str">
        <v>PENGAMBIL KEPUTUSAN</v>
      </c>
      <c r="K4" t="str">
        <v>DIRECTOR</v>
      </c>
      <c r="L4" t="str">
        <v>SELF-MOTIVATED</v>
      </c>
      <c r="M4" t="str">
        <v>MEDIATOR</v>
      </c>
      <c r="N4" t="str">
        <v>PRACTITIONER</v>
      </c>
      <c r="O4" t="str">
        <v>RESPONSIVE &amp; THOUGHTFUL</v>
      </c>
      <c r="P4" t="str">
        <v>SPECIALIST</v>
      </c>
      <c r="Q4" t="str">
        <v>PERFECTIONIST</v>
      </c>
      <c r="R4" t="str">
        <v>PEACEMAKER, RESPECTFULL &amp; ACCURATE</v>
      </c>
      <c r="S4" t="str">
        <v>CHALLENGER</v>
      </c>
      <c r="T4" t="str">
        <v>CHANCELLOR</v>
      </c>
      <c r="U4" t="str">
        <v>DIRECTOR</v>
      </c>
      <c r="V4" t="str">
        <v>Director</v>
      </c>
      <c r="W4" t="str">
        <v>CHALLENGER</v>
      </c>
      <c r="X4" t="str">
        <v>CHALLENGER</v>
      </c>
      <c r="Y4" t="str">
        <v>COMMUNICATOR</v>
      </c>
      <c r="Z4" t="str">
        <v>ADVISOR</v>
      </c>
      <c r="AA4" t="str">
        <v>ASSESSOR</v>
      </c>
      <c r="AB4" t="str">
        <v>ASSESSOR</v>
      </c>
      <c r="AC4" t="str">
        <v>RESPONSIVE &amp; THOUGHTFUL</v>
      </c>
      <c r="AD4" t="str">
        <v>SELF-MOTIVATED</v>
      </c>
      <c r="AE4" t="str">
        <v>ADVISOR</v>
      </c>
      <c r="AF4" t="str">
        <v>DIRECTOR</v>
      </c>
      <c r="AG4" t="str">
        <v>ADVISOR</v>
      </c>
      <c r="AH4" t="str">
        <v>ADVOCATE</v>
      </c>
      <c r="AI4" t="str">
        <v>INQUIRER</v>
      </c>
      <c r="AJ4" t="str">
        <v>ADVOCATE</v>
      </c>
      <c r="AK4" t="str">
        <v>ASSESSOR</v>
      </c>
      <c r="AL4" t="str">
        <v>CHALLENGER</v>
      </c>
      <c r="AM4" t="str">
        <v>CONTEMPLATOR</v>
      </c>
      <c r="AN4" t="str">
        <v>ASSESSOR</v>
      </c>
      <c r="AO4" t="str">
        <v>PRECISIONIST</v>
      </c>
    </row>
    <row r="5">
      <c r="B5" t="str">
        <v>Pendiam</v>
      </c>
      <c r="C5" t="str">
        <v>Individualis</v>
      </c>
      <c r="D5" t="str">
        <v>Sensitif</v>
      </c>
      <c r="E5" t="str">
        <v>Suka Bergaul</v>
      </c>
      <c r="F5" t="str">
        <v>Pandai Memilih Orang</v>
      </c>
      <c r="G5" t="str">
        <v>Mudah Bergaul</v>
      </c>
      <c r="H5" t="str">
        <v>Leader (Kelompok Kecil)</v>
      </c>
      <c r="I5" t="str">
        <v>Full Self Control</v>
      </c>
      <c r="J5" t="str">
        <v>Pekerja Keras</v>
      </c>
      <c r="K5" t="str">
        <v>Pengelola</v>
      </c>
      <c r="L5" t="str">
        <v>Objektif &amp; Analitis</v>
      </c>
      <c r="M5" t="str">
        <v>Loyal</v>
      </c>
      <c r="N5" t="str">
        <v>Perfeksionis</v>
      </c>
      <c r="O5" t="str">
        <v>High Energy</v>
      </c>
      <c r="P5" t="str">
        <v>Stabil &amp; Konsisten</v>
      </c>
      <c r="Q5" t="str">
        <v>Detail &amp; Teliti</v>
      </c>
      <c r="R5" t="str">
        <v>Sulit Beradaptasi</v>
      </c>
      <c r="S5" t="str">
        <v>Seorang yang tekun</v>
      </c>
      <c r="T5" t="str">
        <v>Seorang yang ramah secara alami</v>
      </c>
      <c r="U5" t="str">
        <v>Seorang yang obyektif dan analitis</v>
      </c>
      <c r="V5" t="str">
        <v>Seorang yang obyektif dan analitis</v>
      </c>
      <c r="W5" t="str">
        <v>Seorang yang tekun</v>
      </c>
      <c r="X5" t="str">
        <v>Seorang yang tekun</v>
      </c>
      <c r="Y5" t="str">
        <v>Antusias</v>
      </c>
      <c r="Z5" t="str">
        <v>Hangat</v>
      </c>
      <c r="AA5" t="str">
        <v>Ramah</v>
      </c>
      <c r="AB5" t="str">
        <v>Analitis</v>
      </c>
      <c r="AC5" t="str">
        <v>High Energy</v>
      </c>
      <c r="AD5" t="str">
        <v>Objektif &amp; Analitis</v>
      </c>
      <c r="AE5" t="str">
        <v>Hangat</v>
      </c>
      <c r="AF5" t="str">
        <v>Seorang yang obyektif dan analitis</v>
      </c>
      <c r="AG5" t="str">
        <v>Hangat</v>
      </c>
      <c r="AH5" t="str">
        <v>Stabil</v>
      </c>
      <c r="AI5" t="str">
        <v>Seorang yang baik</v>
      </c>
      <c r="AJ5" t="str">
        <v>Stabil</v>
      </c>
      <c r="AK5" t="str">
        <v>Analitis</v>
      </c>
      <c r="AL5" t="str">
        <v>Sangat berorientasi pada tugas</v>
      </c>
      <c r="AM5" t="str">
        <v>Berorientasi pada hal-hal detil</v>
      </c>
      <c r="AN5" t="str">
        <v>Analitis</v>
      </c>
      <c r="AO5" t="str">
        <v>Sistematis dan Prosedural</v>
      </c>
    </row>
    <row r="6">
      <c r="B6" t="str">
        <v>Anti Kritik</v>
      </c>
      <c r="C6" t="str">
        <v>Ego Tinggi, Kurang Sensitif</v>
      </c>
      <c r="D6" t="str">
        <v>Kurang Cepat</v>
      </c>
      <c r="E6" t="str">
        <v>Anti Rutin</v>
      </c>
      <c r="F6" t="str">
        <v>Leader</v>
      </c>
      <c r="G6" t="str">
        <v>Leader</v>
      </c>
      <c r="H6" t="str">
        <v>Supporter</v>
      </c>
      <c r="I6" t="str">
        <v>Sabar</v>
      </c>
      <c r="J6" t="str">
        <v>Leader</v>
      </c>
      <c r="K6" t="str">
        <v>Enerjik</v>
      </c>
      <c r="L6" t="str">
        <v>Mandiri</v>
      </c>
      <c r="M6" t="str">
        <v>Tight Scheduled</v>
      </c>
      <c r="N6" t="str">
        <v>Quality Oriented</v>
      </c>
      <c r="O6" t="str">
        <v>Good Communication Skill</v>
      </c>
      <c r="P6" t="str">
        <v>Terkendali</v>
      </c>
      <c r="Q6" t="str">
        <v>Butuh Situasi Stabil</v>
      </c>
      <c r="R6" t="str">
        <v>Anti Kritik</v>
      </c>
      <c r="S6" t="str">
        <v>Sensitif terhadap permasalahan</v>
      </c>
      <c r="T6" t="str">
        <v>Menggabungkan kesenangan dengan pekerjaan</v>
      </c>
      <c r="U6" t="str">
        <v>Ingin terlibat dalam situasi</v>
      </c>
      <c r="V6" t="str">
        <v>Ingin terlibat dalam situasi</v>
      </c>
      <c r="W6" t="str">
        <v>Sensitif terhadap permasalahan</v>
      </c>
      <c r="X6" t="str">
        <v>Sensitif terhadap permasalahan</v>
      </c>
      <c r="Y6" t="str">
        <v>Percaya</v>
      </c>
      <c r="Z6" t="str">
        <v>Simpati</v>
      </c>
      <c r="AA6" t="str">
        <v>Suka berteman</v>
      </c>
      <c r="AB6" t="str">
        <v>Berwatak hati-hati</v>
      </c>
      <c r="AC6" t="str">
        <v>Good Communication Skill</v>
      </c>
      <c r="AD6" t="str">
        <v>Mandiri</v>
      </c>
      <c r="AE6" t="str">
        <v>Simpati dan Pengertian</v>
      </c>
      <c r="AF6" t="str">
        <v>Ingin terlibat dalam situasi</v>
      </c>
      <c r="AG6" t="str">
        <v>Simpati dan Pengertian</v>
      </c>
      <c r="AH6" t="str">
        <v>Ramah</v>
      </c>
      <c r="AI6" t="str">
        <v>Sangat berorientasi pada detil</v>
      </c>
      <c r="AJ6" t="str">
        <v>Ramah</v>
      </c>
      <c r="AK6" t="str">
        <v>Berwatak hati-hati</v>
      </c>
      <c r="AL6" t="str">
        <v>Sensitif terhadap permasalahan</v>
      </c>
      <c r="AM6" t="str">
        <v>Mempunyai standar tinggi untuk dirinya</v>
      </c>
      <c r="AN6" t="str">
        <v>Berwatak hati-hati</v>
      </c>
      <c r="AO6" t="str">
        <v>Teratur &amp; memiliki perencanaan yang baik</v>
      </c>
    </row>
    <row r="7">
      <c r="B7" t="str">
        <v>Perfeksionis</v>
      </c>
      <c r="C7" t="str">
        <v>Kurang Pertimbangan</v>
      </c>
      <c r="D7" t="str">
        <v xml:space="preserve">Anti Tekanan </v>
      </c>
      <c r="E7" t="str">
        <v>Aktif</v>
      </c>
      <c r="F7" t="str">
        <v>Good Interpersonal Skill</v>
      </c>
      <c r="G7" t="str">
        <v>Sadar Diri</v>
      </c>
      <c r="H7" t="str">
        <v>Sosialisasi Baik</v>
      </c>
      <c r="I7" t="str">
        <v>Penuh Pertimbangan</v>
      </c>
      <c r="J7" t="str">
        <v>Banyak Minat</v>
      </c>
      <c r="K7" t="str">
        <v>Kurang Detail</v>
      </c>
      <c r="L7" t="str">
        <v>Good Planner</v>
      </c>
      <c r="M7" t="str">
        <v>Curious</v>
      </c>
      <c r="N7" t="str">
        <v>Scheduled</v>
      </c>
      <c r="O7" t="str">
        <v>To The Point</v>
      </c>
      <c r="P7" t="str">
        <v>Nyaman di Belakang Layar</v>
      </c>
      <c r="Q7" t="str">
        <v>Sistematik &amp; Prosedural</v>
      </c>
      <c r="R7" t="str">
        <v>Pendendam</v>
      </c>
      <c r="S7" t="str">
        <v>Mempunyai keputusan yang kuat</v>
      </c>
      <c r="T7" t="str">
        <v>Menyukai hubungan dengan sesama</v>
      </c>
      <c r="U7" t="str">
        <v>Ingin memberikan bantuan dan dukungan</v>
      </c>
      <c r="V7" t="str">
        <v>Ingin memberikan bantuan dan dukungan</v>
      </c>
      <c r="W7" t="str">
        <v>Mempunyai keputusan yang kuat</v>
      </c>
      <c r="X7" t="str">
        <v>Mempunyai keputusan yang kuat</v>
      </c>
      <c r="Y7" t="str">
        <v>Optimis</v>
      </c>
      <c r="Z7" t="str">
        <v>Tenang dalam situasi sosial</v>
      </c>
      <c r="AA7" t="str">
        <v>Nyaman walapun dengan orang asing</v>
      </c>
      <c r="AB7" t="str">
        <v>Ramah pada saat merasa nyaman</v>
      </c>
      <c r="AC7" t="str">
        <v>To The Point</v>
      </c>
      <c r="AD7" t="str">
        <v>Good planner</v>
      </c>
      <c r="AE7" t="str">
        <v>Tenang dalam situasi sosial</v>
      </c>
      <c r="AF7" t="str">
        <v>Ingin memberikan bantuan dan dukungan</v>
      </c>
      <c r="AG7" t="str">
        <v>Tenang dalam situasi sosial</v>
      </c>
      <c r="AH7" t="str">
        <v>Detail ketika situasi membutuhkan</v>
      </c>
      <c r="AI7" t="str">
        <v>Sangat teliti dalam penyelesaian tugas</v>
      </c>
      <c r="AJ7" t="str">
        <v>Detail ketika situasi membutuhkan</v>
      </c>
      <c r="AK7" t="str">
        <v>Ramah pada saat merasa nyaman</v>
      </c>
      <c r="AL7" t="str">
        <v>Lebih mempedulikan tugas daripada orang</v>
      </c>
      <c r="AM7" t="str">
        <v>Logis dan analitis</v>
      </c>
      <c r="AN7" t="str">
        <v>Ramah pada saat merasa nyaman</v>
      </c>
      <c r="AO7" t="str">
        <v>Teliti</v>
      </c>
    </row>
    <row r="8">
      <c r="B8" t="str">
        <v>Cenderung Santai</v>
      </c>
      <c r="C8" t="str">
        <v>Efektif</v>
      </c>
      <c r="D8" t="str">
        <v>Terlalu Mandiri</v>
      </c>
      <c r="E8" t="str">
        <v>Terlalu Percaya Diri</v>
      </c>
      <c r="F8" t="str">
        <v>Dominan</v>
      </c>
      <c r="G8" t="str">
        <v>Butuh Pujian &amp; Penghargaan</v>
      </c>
      <c r="H8" t="str">
        <v>Butuh Ketegasan</v>
      </c>
      <c r="I8" t="str">
        <v>Good Interpersonal</v>
      </c>
      <c r="J8" t="str">
        <v>Dingin / Task Oriented</v>
      </c>
      <c r="K8" t="str">
        <v>Mudah Bosan</v>
      </c>
      <c r="L8" t="str">
        <v>Komitmen thd Target</v>
      </c>
      <c r="M8" t="str">
        <v>Sensitif</v>
      </c>
      <c r="N8" t="str">
        <v>Anti Kejutan</v>
      </c>
      <c r="O8" t="str">
        <v>Sensitif</v>
      </c>
      <c r="P8" t="str">
        <v>Sabar</v>
      </c>
      <c r="Q8" t="str">
        <v>Menghindari Konflik</v>
      </c>
      <c r="R8" t="str">
        <v>Sukar Berubah</v>
      </c>
      <c r="S8" t="str">
        <v>Kreatif  dalam memecahkan masalah</v>
      </c>
      <c r="T8" t="str">
        <v>Menikmati interaksi dengan sesama</v>
      </c>
      <c r="U8" t="str">
        <v>Termotivasi oleh target pribadi</v>
      </c>
      <c r="V8" t="str">
        <v>Termotivasi oleh target pribadi</v>
      </c>
      <c r="W8" t="str">
        <v>Kreatif  dalam memecahkan masalah</v>
      </c>
      <c r="X8" t="str">
        <v>Kreatif  dalam memecahkan masalah</v>
      </c>
      <c r="Y8" t="str">
        <v>Persuasif</v>
      </c>
      <c r="Z8" t="str">
        <v>Pendengar yang baik</v>
      </c>
      <c r="AA8" t="str">
        <v>Mudah mengembangkan hubungan baru</v>
      </c>
      <c r="AB8" t="str">
        <v>Sangat biasa dengan orang asing</v>
      </c>
      <c r="AC8" t="str">
        <v>Sensitif</v>
      </c>
      <c r="AD8" t="str">
        <v>Komitmen terhadap target</v>
      </c>
      <c r="AE8" t="str">
        <v>Pendengar yang baik</v>
      </c>
      <c r="AF8" t="str">
        <v>Termotivasi oleh target pribadi</v>
      </c>
      <c r="AG8" t="str">
        <v>Pendengar yang baik</v>
      </c>
      <c r="AH8" t="str">
        <v>Cenderung individualis</v>
      </c>
      <c r="AI8" t="str">
        <v>Sangat berhati-hati</v>
      </c>
      <c r="AJ8" t="str">
        <v>Cenderung individualis</v>
      </c>
      <c r="AK8" t="str">
        <v>Sangat biasa dengan orang asing</v>
      </c>
      <c r="AL8" t="str">
        <v>Kukuh/keras</v>
      </c>
      <c r="AM8" t="str">
        <v>Ingin berbuat yang terbaik</v>
      </c>
      <c r="AN8" t="str">
        <v>Sangat biasa dengan orang asing</v>
      </c>
      <c r="AO8" t="str">
        <v>Fokus pada detil</v>
      </c>
    </row>
    <row r="9">
      <c r="B9" t="str">
        <v>Detail</v>
      </c>
      <c r="C9" t="str">
        <v>High Motivation</v>
      </c>
      <c r="D9" t="str">
        <v>Kurang Percaya Orang Lain</v>
      </c>
      <c r="E9" t="str">
        <v>Agresif</v>
      </c>
      <c r="F9" t="str">
        <v>Agresif</v>
      </c>
      <c r="G9" t="str">
        <v>Cepat Percaya Orang</v>
      </c>
      <c r="H9" t="str">
        <v>Butuh Pujian &amp; Penghargaan</v>
      </c>
      <c r="I9" t="str">
        <v>Selektif</v>
      </c>
      <c r="J9" t="str">
        <v>Kurang Pergaulan</v>
      </c>
      <c r="K9" t="str">
        <v>Agresif</v>
      </c>
      <c r="L9" t="str">
        <v>Menghindari Konflik</v>
      </c>
      <c r="M9" t="str">
        <v>Good Communication Skill</v>
      </c>
      <c r="N9" t="str">
        <v>Good Interpersonal Skill</v>
      </c>
      <c r="O9" t="str">
        <v>Banyak Bicara</v>
      </c>
      <c r="P9" t="str">
        <v>Loyal</v>
      </c>
      <c r="Q9" t="str">
        <v>Anti Kritik</v>
      </c>
      <c r="R9" t="str">
        <v>Detail</v>
      </c>
      <c r="S9" t="str">
        <v>Memiliki reaksi yang cepat</v>
      </c>
      <c r="T9" t="str">
        <v>Dapat mengerjakan hal-hal detil</v>
      </c>
      <c r="U9" t="str">
        <v>Berorientasi terhadap pekerjaannya</v>
      </c>
      <c r="V9" t="str">
        <v>Berorientasi terhadap pekerjaannya</v>
      </c>
      <c r="W9" t="str">
        <v>Memiliki reaksi yang cepat</v>
      </c>
      <c r="X9" t="str">
        <v>Memiliki reaksi yang cepat</v>
      </c>
      <c r="Y9" t="str">
        <v>Bicara aktif</v>
      </c>
      <c r="Z9" t="str">
        <v>Demonstratif</v>
      </c>
      <c r="AA9" t="str">
        <v>Dapat mengendalikan diri</v>
      </c>
      <c r="AB9" t="str">
        <v>Mudah mengembangkan hubungan baru</v>
      </c>
      <c r="AC9" t="str">
        <v>Banyak Bicara</v>
      </c>
      <c r="AD9" t="str">
        <v>Menghindari konflik</v>
      </c>
      <c r="AE9" t="str">
        <v>Demonstratif</v>
      </c>
      <c r="AF9" t="str">
        <v>Berorientasi terhadap pekerjaannya</v>
      </c>
      <c r="AG9" t="str">
        <v>Demonstratif</v>
      </c>
      <c r="AH9" t="str">
        <v>Teguh pendirian</v>
      </c>
      <c r="AI9" t="str">
        <v>Penuh pertimbangan</v>
      </c>
      <c r="AJ9" t="str">
        <v>Teguh pendirian</v>
      </c>
      <c r="AK9" t="str">
        <v>Mudah mengembangkan hubungan baru</v>
      </c>
      <c r="AL9" t="str">
        <v>Dingin</v>
      </c>
      <c r="AM9" t="str">
        <v>Selalu berpikir ada ruang untuk kemajuan</v>
      </c>
      <c r="AN9" t="str">
        <v>Mudah mengembangkan hubungan baru</v>
      </c>
      <c r="AO9" t="str">
        <v>Bijaksana</v>
      </c>
    </row>
    <row r="10">
      <c r="B10" t="str">
        <v>Empati</v>
      </c>
      <c r="C10" t="str">
        <v>Bersemangat Tinggi</v>
      </c>
      <c r="D10" t="str">
        <v>Anti Kritik</v>
      </c>
      <c r="E10" t="str">
        <v>Optimis</v>
      </c>
      <c r="F10" t="str">
        <v>Perfeksionis</v>
      </c>
      <c r="G10" t="str">
        <v>Mudah Simpati &amp; Empati</v>
      </c>
      <c r="H10" t="str">
        <v>Kurang Detail</v>
      </c>
      <c r="I10" t="str">
        <v>Lambat Adaptasi</v>
      </c>
      <c r="J10" t="str">
        <v>Kontrol Emosi Kurang</v>
      </c>
      <c r="K10" t="str">
        <v>Arogan</v>
      </c>
      <c r="M10" t="str">
        <v>Good Analitical Think</v>
      </c>
      <c r="N10" t="str">
        <v>Terlalu Detail</v>
      </c>
      <c r="O10" t="str">
        <v>Need Recognation</v>
      </c>
      <c r="P10" t="str">
        <v>Sulit Adaptasi</v>
      </c>
      <c r="Q10" t="str">
        <v>Lambat Memutuskan</v>
      </c>
      <c r="R10" t="str">
        <v>Empati</v>
      </c>
      <c r="S10" t="str">
        <v>Mampu mencari solusi permasalahan</v>
      </c>
      <c r="T10" t="str">
        <v>Ingin melakukan segala sesuatu dengan tepat</v>
      </c>
      <c r="U10" t="str">
        <v>Menyukai hubungan dengan sesama</v>
      </c>
      <c r="V10" t="str">
        <v>Menyukai hubungan dengan sesama</v>
      </c>
      <c r="W10" t="str">
        <v>Mampu mencari solusi permasalahan</v>
      </c>
      <c r="X10" t="str">
        <v>Mampu mencari solusi permasalahan</v>
      </c>
      <c r="Y10" t="str">
        <v>Impulsif</v>
      </c>
      <c r="Z10" t="str">
        <v>Tidak memaksakan idenya pada orang lain</v>
      </c>
      <c r="AA10" t="str">
        <v>Sangat sosial</v>
      </c>
      <c r="AB10" t="str">
        <v>Dapat mengendalikan diri</v>
      </c>
      <c r="AC10" t="str">
        <v>Need Recognation</v>
      </c>
      <c r="AD10" t="str">
        <v>Ingin terlibat dalam situasi</v>
      </c>
      <c r="AE10" t="str">
        <v>Tidak memaksakan idenya pada orang lain</v>
      </c>
      <c r="AF10" t="str">
        <v>Menyukai hubungan dengan sesama</v>
      </c>
      <c r="AG10" t="str">
        <v>Tidak memaksakan idenya pada orang lain</v>
      </c>
      <c r="AH10" t="str">
        <v>Menyukai hubungan dengan orang</v>
      </c>
      <c r="AI10" t="str">
        <v>Lambat adaptasi</v>
      </c>
      <c r="AJ10" t="str">
        <v>Menyukai hubungan dengan orang</v>
      </c>
      <c r="AK10" t="str">
        <v>Dapat mengendalikan diri</v>
      </c>
      <c r="AL10" t="str">
        <v>Tidak berperasaan</v>
      </c>
      <c r="AM10" t="str">
        <v>Kompetitif</v>
      </c>
      <c r="AN10" t="str">
        <v>Dapat mengendalikan diri</v>
      </c>
      <c r="AO10" t="str">
        <v>Diplomatis</v>
      </c>
    </row>
    <row r="11">
      <c r="B11" t="str">
        <v>Rapi</v>
      </c>
      <c r="C11" t="str">
        <v>Percaya Diri, cenderung Nekat</v>
      </c>
      <c r="D11" t="str">
        <v>Dingin</v>
      </c>
      <c r="E11" t="str">
        <v>Kurang Detail</v>
      </c>
      <c r="F11" t="str">
        <v>Good Communication Skill</v>
      </c>
      <c r="G11" t="str">
        <v>Motivator</v>
      </c>
      <c r="H11" t="str">
        <v>Agak Kaku</v>
      </c>
      <c r="I11" t="str">
        <v>Inisiatif kurang</v>
      </c>
      <c r="J11" t="str">
        <v>Suka Tantangan</v>
      </c>
      <c r="K11" t="str">
        <v>Kurang Focus</v>
      </c>
      <c r="M11" t="str">
        <v>Good Interpersonal Skill</v>
      </c>
      <c r="N11" t="str">
        <v>Sistematis</v>
      </c>
      <c r="O11" t="str">
        <v>Need Socialism</v>
      </c>
      <c r="P11" t="str">
        <v>Process Oriented</v>
      </c>
      <c r="Q11" t="str">
        <v>Sulit Adaptasi</v>
      </c>
      <c r="R11" t="str">
        <v>Memikirkan Dampak ke Orang Lain</v>
      </c>
      <c r="S11" t="str">
        <v>Banyak memberikan ide-ide.</v>
      </c>
      <c r="T11" t="str">
        <v>Menilai orang dan tugas secara hati-hati</v>
      </c>
      <c r="U11" t="str">
        <v>Mempunyai determinasi yang kuat</v>
      </c>
      <c r="V11" t="str">
        <v>Mempunyai determinasi yang kuat</v>
      </c>
      <c r="W11" t="str">
        <v>Banyak memberikan ide-ide.</v>
      </c>
      <c r="X11" t="str">
        <v>Banyak memberikan ide-ide.</v>
      </c>
      <c r="Y11" t="str">
        <v>Emosional</v>
      </c>
      <c r="Z11" t="str">
        <v>Kurang tegas dalam memberi perintah</v>
      </c>
      <c r="AA11" t="str">
        <v>Cenderung perfeksionis alamiah</v>
      </c>
      <c r="AB11" t="str">
        <v>Peduli dan ramah</v>
      </c>
      <c r="AC11" t="str">
        <v>Need Socialism</v>
      </c>
      <c r="AD11" t="str">
        <v>Ingin memberikan bantuan dan dukungan</v>
      </c>
      <c r="AE11" t="str">
        <v>Kurang tegas dalam memberi perintah</v>
      </c>
      <c r="AF11" t="str">
        <v>Mempunyai determinasi yang kuat</v>
      </c>
      <c r="AG11" t="str">
        <v>Kurang tegas dalam memberi perintah</v>
      </c>
      <c r="AH11" t="str">
        <v>Mendukung pihak yang lemah</v>
      </c>
      <c r="AI11" t="str">
        <v>Kaku dan keras kepala</v>
      </c>
      <c r="AJ11" t="str">
        <v>Mendukung pihak yang lemah</v>
      </c>
      <c r="AK11" t="str">
        <v>Peduli dan ramah</v>
      </c>
      <c r="AL11" t="str">
        <v>Menjaga jarak</v>
      </c>
      <c r="AM11" t="str">
        <v>Ingin menghasilkan mutu yang terbaik</v>
      </c>
      <c r="AN11" t="str">
        <v>Peduli dan ramah</v>
      </c>
      <c r="AO11" t="str">
        <v>Jarang menentang rekan kerjanya</v>
      </c>
    </row>
    <row r="12">
      <c r="B12" t="str">
        <v>Organized</v>
      </c>
      <c r="C12" t="str">
        <v>Kreatif</v>
      </c>
      <c r="D12" t="str">
        <v>Kreatif</v>
      </c>
      <c r="E12" t="str">
        <v>Result Oriented</v>
      </c>
      <c r="F12" t="str">
        <v>Aktif</v>
      </c>
      <c r="G12" t="str">
        <v>Optimis &amp; Positif</v>
      </c>
      <c r="I12" t="str">
        <v>Result Oriented</v>
      </c>
      <c r="J12" t="str">
        <v>Cepat Bosan</v>
      </c>
      <c r="M12" t="str">
        <v>Cepat Beradaptasi</v>
      </c>
      <c r="N12" t="str">
        <v>Kaku / Tidak fleksibel</v>
      </c>
      <c r="O12" t="str">
        <v>Anti thd Kritik</v>
      </c>
      <c r="P12" t="str">
        <v>Teguh</v>
      </c>
      <c r="Q12" t="str">
        <v>Pendendam</v>
      </c>
      <c r="R12" t="str">
        <v>Terlalu Mendalam dalam Berpikir</v>
      </c>
      <c r="S12" t="str">
        <v>Usaha yang keras pada ketepatan</v>
      </c>
      <c r="T12" t="str">
        <v>Sering melalaikan perencanaan yang seksama</v>
      </c>
      <c r="U12" t="str">
        <v>Karakternya tenang</v>
      </c>
      <c r="V12" t="str">
        <v>Karakternya tenang</v>
      </c>
      <c r="W12" t="str">
        <v>Usaha yang keras pada ketepatan</v>
      </c>
      <c r="X12" t="str">
        <v>Usaha yang keras pada ketepatan</v>
      </c>
      <c r="Y12" t="str">
        <v>Ramah</v>
      </c>
      <c r="Z12" t="str">
        <v>Menerima kritik</v>
      </c>
      <c r="AA12" t="str">
        <v>Mempromosikan tugas-tugas orang lain</v>
      </c>
      <c r="AB12" t="str">
        <v>Memusatkan perhatian pada penyelesaian tugas</v>
      </c>
      <c r="AC12" t="str">
        <v>Anti thd Kritik</v>
      </c>
      <c r="AD12" t="str">
        <v>Termotivasi oleh target pribadi</v>
      </c>
      <c r="AE12" t="str">
        <v>Menerima kritik</v>
      </c>
      <c r="AF12" t="str">
        <v>Karakternya tenang</v>
      </c>
      <c r="AG12" t="str">
        <v>Menerima kritik</v>
      </c>
      <c r="AH12" t="str">
        <v>Ingin diterima sebagai anggota tim</v>
      </c>
      <c r="AJ12" t="str">
        <v>Ingin diterima sebagai anggota tim</v>
      </c>
      <c r="AK12" t="str">
        <v>Memusatkan perhatian pada penyelesaian tugas</v>
      </c>
      <c r="AL12" t="str">
        <v>Membuat keputusan berdasarkan fakta</v>
      </c>
      <c r="AM12" t="str">
        <v>Mampu mencapai sasarannya</v>
      </c>
      <c r="AN12" t="str">
        <v>Memusatkan perhatian pada penyelesaian tugas</v>
      </c>
      <c r="AO12" t="str">
        <v>Ia sangat berhati-hati</v>
      </c>
    </row>
    <row r="13">
      <c r="B13" t="str">
        <v>Kaku pada Metode &amp; Prosedur</v>
      </c>
      <c r="C13" t="str">
        <v>Terlalu Dominan</v>
      </c>
      <c r="D13" t="str">
        <v>Result Oriented</v>
      </c>
      <c r="F13" t="str">
        <v>Need Recognition n Reward</v>
      </c>
      <c r="G13" t="str">
        <v>Anti Aturan</v>
      </c>
      <c r="I13" t="str">
        <v>Kaku dan Keras Kepala</v>
      </c>
      <c r="J13" t="str">
        <v>Anti Aturan</v>
      </c>
      <c r="M13" t="str">
        <v>Anti Kritik</v>
      </c>
      <c r="N13" t="str">
        <v>Monoton</v>
      </c>
      <c r="O13" t="str">
        <v>Terlalu banyak bersosialisasi</v>
      </c>
      <c r="P13" t="str">
        <v>Need for Peace</v>
      </c>
      <c r="Q13" t="str">
        <v>Anti Perubahan</v>
      </c>
      <c r="R13" t="str">
        <v>Concern ke Data dan Fakta</v>
      </c>
      <c r="S13" t="str">
        <v>Cenderung perfeksionis</v>
      </c>
      <c r="T13" t="str">
        <v>Mudah beralih kepada proyek-proyek baru</v>
      </c>
      <c r="U13" t="str">
        <v>Stabil dan daya tahannya tinggi</v>
      </c>
      <c r="V13" t="str">
        <v>Stabil dan daya tahannya tinggi</v>
      </c>
      <c r="W13" t="str">
        <v>Cenderung perfeksionis</v>
      </c>
      <c r="X13" t="str">
        <v>Cenderung perfeksionis</v>
      </c>
      <c r="Y13" t="str">
        <v>Inspirasional</v>
      </c>
      <c r="Z13" t="str">
        <v>Toleran dan sabar</v>
      </c>
      <c r="AB13" t="str">
        <v>Perfeksionis secara alami</v>
      </c>
      <c r="AC13" t="str">
        <v>Terlalu banyak bersosialisasi</v>
      </c>
      <c r="AD13" t="str">
        <v>Stabil</v>
      </c>
      <c r="AE13" t="str">
        <v>Toleran dan sabar</v>
      </c>
      <c r="AF13" t="str">
        <v>Stabil dan daya tahannya tinggi</v>
      </c>
      <c r="AG13" t="str">
        <v>Toleran dan sabar</v>
      </c>
      <c r="AH13" t="str">
        <v>Ingin orang lain menyukainya</v>
      </c>
      <c r="AJ13" t="str">
        <v>Ingin orang lain menyukainya</v>
      </c>
      <c r="AK13" t="str">
        <v>Perfeksionis secara alami</v>
      </c>
      <c r="AL13" t="str">
        <v>Pendiam</v>
      </c>
      <c r="AM13" t="str">
        <v>Sangat memusatkan perhatian pada tugas</v>
      </c>
      <c r="AN13" t="str">
        <v>Perfeksionis secara alami</v>
      </c>
      <c r="AO13" t="str">
        <v>Mengharapkan akurasi dan standard tinggi</v>
      </c>
    </row>
    <row r="14">
      <c r="C14" t="str">
        <v>Agresif</v>
      </c>
      <c r="D14" t="str">
        <v>Suka Tantangan</v>
      </c>
      <c r="F14" t="str">
        <v>Kurang Peduli pada Aturan</v>
      </c>
      <c r="G14" t="str">
        <v>Kurang Detail</v>
      </c>
      <c r="I14" t="str">
        <v>Good Service</v>
      </c>
      <c r="J14" t="str">
        <v>Kurang Detail</v>
      </c>
      <c r="M14" t="str">
        <v>Not Leader</v>
      </c>
      <c r="O14" t="str">
        <v>Leadership kurang</v>
      </c>
      <c r="P14" t="str">
        <v>Anti Perubahan</v>
      </c>
      <c r="R14" t="str">
        <v>Introvert</v>
      </c>
      <c r="U14" t="str">
        <v>Ulet dalam memulai pekerjaan</v>
      </c>
      <c r="V14" t="str">
        <v>Ulet dalam memulai pekerjaan</v>
      </c>
      <c r="Z14" t="str">
        <v>Penjaga damai</v>
      </c>
      <c r="AB14" t="str">
        <v>Mengisolasi dirinya jika diperlukan</v>
      </c>
      <c r="AC14" t="str">
        <v>Leadership kurang</v>
      </c>
      <c r="AD14" t="str">
        <v>Tekun</v>
      </c>
      <c r="AE14" t="str">
        <v>Penjaga damai</v>
      </c>
      <c r="AF14" t="str">
        <v>Ulet dalam memulai pekerjaan</v>
      </c>
      <c r="AG14" t="str">
        <v>Penjaga damai</v>
      </c>
      <c r="AH14" t="str">
        <v>Sulit membuat keputusan</v>
      </c>
      <c r="AJ14" t="str">
        <v>Sulit membuat keputusan</v>
      </c>
      <c r="AK14" t="str">
        <v>Mengisolasi dirinya jika diperlukan</v>
      </c>
      <c r="AL14" t="str">
        <v>Tidak mudah percaya</v>
      </c>
      <c r="AM14" t="str">
        <v>Mantap dan dapat diandalkan</v>
      </c>
      <c r="AN14" t="str">
        <v>Mengisolasi dirinya jika diperlukan</v>
      </c>
      <c r="AO14" t="str">
        <v>Menginginkan adanya petunjuk standard</v>
      </c>
    </row>
    <row r="15">
      <c r="C15" t="str">
        <v>Terlalu Dinamis</v>
      </c>
      <c r="F15" t="str">
        <v>Terburu-buru</v>
      </c>
      <c r="G15" t="str">
        <v>Terlalu Selektif</v>
      </c>
      <c r="I15" t="str">
        <v>Kurang dlm hal Managerial</v>
      </c>
      <c r="J15" t="str">
        <v>Kurang Peduli Wewenang</v>
      </c>
      <c r="M15" t="str">
        <v>Work/Play Conflict</v>
      </c>
      <c r="O15" t="str">
        <v>Kurang Fokus</v>
      </c>
      <c r="P15" t="str">
        <v>Sulit Menentukan Prioritas</v>
      </c>
      <c r="R15" t="str">
        <v>Loyal</v>
      </c>
      <c r="U15" t="str">
        <v>Berusaha keras mencapai sasarannya</v>
      </c>
      <c r="V15" t="str">
        <v>Berusaha keras mencapai sasarannya</v>
      </c>
      <c r="AB15" t="str">
        <v>Mudah diramalkan</v>
      </c>
      <c r="AC15" t="str">
        <v>Kurang Fokus</v>
      </c>
      <c r="AF15" t="str">
        <v>Berusaha keras mencapai sasarannya</v>
      </c>
      <c r="AH15" t="str">
        <v>Moderat</v>
      </c>
      <c r="AJ15" t="str">
        <v>Moderat</v>
      </c>
      <c r="AK15" t="str">
        <v>Mudah diramalkan</v>
      </c>
      <c r="AN15" t="str">
        <v>Mudah diramalkan</v>
      </c>
      <c r="AO15" t="str">
        <v>Tidak menginginkan perubahan mendadak</v>
      </c>
    </row>
    <row r="16">
      <c r="C16" t="str">
        <v>Penuh Ambisi</v>
      </c>
      <c r="J16" t="str">
        <v>Argumentatif</v>
      </c>
      <c r="O16" t="str">
        <v>Anti Deadline</v>
      </c>
      <c r="U16" t="str">
        <v>Mandiri dan cermat</v>
      </c>
      <c r="V16" t="str">
        <v>Mandiri dan cermat</v>
      </c>
      <c r="AB16" t="str">
        <v>Berorientasi pada kualitas</v>
      </c>
      <c r="AC16" t="str">
        <v>Anti Deadline</v>
      </c>
      <c r="AF16" t="str">
        <v>Mandiri dan cermat</v>
      </c>
      <c r="AH16" t="str">
        <v>Cermat dan dapat diandalkan</v>
      </c>
      <c r="AJ16" t="str">
        <v>Cermat dan dapat diandalkan</v>
      </c>
      <c r="AK16" t="str">
        <v>Berorientasi pada kualitas</v>
      </c>
      <c r="AN16" t="str">
        <v>Berorientasi pada kualitas</v>
      </c>
    </row>
    <row r="18" ht="258" customHeight="1">
      <c r="B18" t="str">
        <v>Planner (any function), Engineer (Installation, Technical), Technical/Research (Chemist Technician), Academic, Statistician, Government Worker, IT Management, Prison Officer, Quality Controller.</v>
      </c>
      <c r="C18" t="str">
        <v>Attorney, Researcher, Sales Representative, Planning Consultant, Transport Personnel, Production (Director, Manager, Supervisor), Technologist, Strategic Planning, Trouble Shooting, Marketing Services, Consultant, Engineering (Director, Manager, Supervisor) and Self-Employment.</v>
      </c>
      <c r="D18" t="str">
        <v>Engineering (Management, Research, Design), Research (R&amp;D), Planning, Chemist, Accountancy, Specialist, Finance, Technician, Quality Control, Production Planning/Management, Design Engineer, Bookkeeper, Chemist Technician, Safety Officer, Librarian.</v>
      </c>
      <c r="E18" t="str">
        <v>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v>
      </c>
      <c r="F18" t="str">
        <v>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v>
      </c>
      <c r="G18" t="str">
        <v>Hotelier, Customer Service, Complaints Manager, Recruiting Agent, Sales (Manager/Person), Marketing Services, Public Relations, Politician, Computer Software Sales, Lecturer, Engineering and Production (Manager/Supervisor).</v>
      </c>
      <c r="H18" t="str">
        <v>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v>
      </c>
      <c r="I18" t="str">
        <v>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v>
      </c>
      <c r="J18" t="str">
        <v>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v>
      </c>
      <c r="K18" t="str">
        <v>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v>
      </c>
      <c r="L18" t="str">
        <v>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v>
      </c>
      <c r="M18" t="str">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
      <c r="N18" t="str">
        <v>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v>
      </c>
      <c r="O18" t="str">
        <v>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v>
      </c>
      <c r="P18" t="str">
        <v>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v>
      </c>
      <c r="Q18" t="str">
        <v>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v>
      </c>
      <c r="R18" t="str">
        <v>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v>
      </c>
      <c r="S18" t="str">
        <v>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v>
      </c>
      <c r="T18" t="str">
        <v>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v>
      </c>
      <c r="U18" t="str">
        <v>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v>
      </c>
      <c r="V18" t="str">
        <v>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v>
      </c>
      <c r="W18" t="str">
        <v>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v>
      </c>
      <c r="X18" t="str">
        <v>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v>
      </c>
      <c r="Y18" t="str">
        <v>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v>
      </c>
      <c r="Z18" t="str">
        <v>Personnel, Welfare, Training, Hotelier, Promoting, Travel Agent, Lecturing, Upmarket/Speciality Sales, Soft/Service Selling, Beauty Therapist, Psychologist, Nursing, Human Resources, Retail-Specialist, Veterinarian, Social Work, Personal Assistant, Personnel-HR, Coach, Mentor.</v>
      </c>
      <c r="AA18" t="str">
        <v>Teaching, Training, Inventing, Specialist Selling (Engineering, Finance or any area involving capital equipment), Project Engineer, Finance, Service Engineer or Supervising within a Technical/Specialist Area, Public Relations, Environmentalist, Marketing, Conference Organiser, Estate Agent.</v>
      </c>
      <c r="AB18" t="str">
        <v>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v>
      </c>
      <c r="AC18" t="str">
        <v>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v>
      </c>
      <c r="AD18" t="str">
        <v>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v>
      </c>
      <c r="AE18" t="str">
        <v>Personnel Welfare, Training, Hotelier, Promoting, Travel Agent, Lecturing, Child Care, Charitable Organizations, Soft or Service Selling, Psychologist, Therapist, Nurse, Personal Assistant, Hospitality Manager, Social Work, Student Services, Upmarket/Speciality Sales.</v>
      </c>
      <c r="AF18" t="str">
        <v>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v>
      </c>
      <c r="AG18" t="str">
        <v>Engineering and Production (Supervision), Service Selling, Distribution and Warehouse Supervision, Office Management, Customer Service, System Analyst, Programmer, Sales/Service Engineer, Accounting, Draughtsman, Project Engineer.</v>
      </c>
      <c r="AH18" t="str">
        <v>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v>
      </c>
      <c r="AI18" t="str">
        <v>Directing, Managing or Supervising (in Engineering, Accountancy, Research and Development and Computing disciplines), Accountant, Project Engineer, Draughtsman, Designer, Analyst, Chemist, Technician, Service Engineer, Manager, Security Specialist.</v>
      </c>
      <c r="AJ18" t="str">
        <v>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v>
      </c>
      <c r="AK18" t="str">
        <v>Sales (Technical/Specialist), Public Relations, Lecturer, Academic, Personnel Administration, Purchasing, Travel Agent, Training, Teaching, Real Estate Agent, Hospitality Administration, Sales-Technical, Hotelier, Project Engineer, Service Engineer.</v>
      </c>
      <c r="AL18" t="str">
        <v>Directing, Managing or Supervising (Engineering, Research, Finance, Planning), Designer, Work Study, Sales (Technical/ Specialist), Logistic Support, Systems Analyst, Lecturer, Company Secretary, Negotiator and Purchasing.</v>
      </c>
      <c r="AM18" t="str">
        <v>Engineering, Research, Production and Finance (Director, Manager atau Supervisor), Work Study, Accountant, Administrator, Quality Controller, Safety Officer, Market Analyst, Planner and Personnel (Director, Manager, Administrator), MIS Manager, Security Manager, Loss Control.</v>
      </c>
      <c r="AN18" t="str">
        <v>Directing, Managing or Supervising (Engineering, Research, Finance, Planning), Designer, Work Study, Sales (Technical/Specialist), Lecturer, Company Secretary, Negotiator and Purchasing.</v>
      </c>
      <c r="AO18" t="str">
        <v>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v>
      </c>
    </row>
    <row r="20">
      <c r="B20">
        <v>1</v>
      </c>
      <c r="C20">
        <v>2</v>
      </c>
      <c r="D20">
        <v>3</v>
      </c>
      <c r="E20">
        <v>4</v>
      </c>
      <c r="F20">
        <v>5</v>
      </c>
      <c r="G20">
        <v>6</v>
      </c>
      <c r="H20">
        <v>7</v>
      </c>
      <c r="I20">
        <v>8</v>
      </c>
      <c r="J20">
        <v>9</v>
      </c>
      <c r="K20">
        <v>10</v>
      </c>
      <c r="L20">
        <v>11</v>
      </c>
      <c r="M20">
        <v>12</v>
      </c>
      <c r="N20">
        <v>13</v>
      </c>
      <c r="O20">
        <v>14</v>
      </c>
      <c r="P20">
        <v>15</v>
      </c>
      <c r="Q20">
        <v>16</v>
      </c>
      <c r="R20">
        <v>17</v>
      </c>
      <c r="S20">
        <v>18</v>
      </c>
      <c r="T20">
        <v>19</v>
      </c>
      <c r="U20">
        <v>20</v>
      </c>
      <c r="V20">
        <v>21</v>
      </c>
      <c r="W20">
        <v>22</v>
      </c>
      <c r="X20">
        <v>23</v>
      </c>
      <c r="Y20">
        <v>24</v>
      </c>
      <c r="Z20">
        <v>25</v>
      </c>
      <c r="AA20">
        <v>26</v>
      </c>
      <c r="AB20">
        <v>27</v>
      </c>
      <c r="AC20">
        <v>28</v>
      </c>
      <c r="AD20">
        <v>29</v>
      </c>
      <c r="AE20">
        <v>30</v>
      </c>
      <c r="AF20">
        <v>31</v>
      </c>
      <c r="AG20">
        <v>32</v>
      </c>
      <c r="AH20">
        <v>33</v>
      </c>
      <c r="AI20">
        <v>34</v>
      </c>
      <c r="AJ20">
        <v>35</v>
      </c>
      <c r="AK20">
        <v>36</v>
      </c>
      <c r="AL20">
        <v>37</v>
      </c>
      <c r="AM20">
        <v>38</v>
      </c>
      <c r="AN20">
        <v>39</v>
      </c>
      <c r="AO20">
        <v>40</v>
      </c>
    </row>
    <row r="21">
      <c r="B21" t="str">
        <v>C</v>
      </c>
      <c r="C21" t="str">
        <v>D</v>
      </c>
      <c r="D21" t="str">
        <v>D / C-D</v>
      </c>
      <c r="E21" t="str">
        <v>D / I-D</v>
      </c>
      <c r="F21" t="str">
        <v>D / I-D-C</v>
      </c>
      <c r="G21" t="str">
        <v>D / I-D-S</v>
      </c>
      <c r="H21" t="str">
        <v>D / I-S-D</v>
      </c>
      <c r="I21" t="str">
        <v>D / S-D-C / S-C-D</v>
      </c>
      <c r="J21" t="str">
        <v>D-I</v>
      </c>
      <c r="K21" t="str">
        <v>D-I-S</v>
      </c>
      <c r="L21" t="str">
        <v xml:space="preserve">D-S </v>
      </c>
      <c r="M21" t="str">
        <v>I / C-I-S</v>
      </c>
      <c r="N21" t="str">
        <v>I / C-S-I</v>
      </c>
      <c r="O21" t="str">
        <v>I-S-C / I-C-S</v>
      </c>
      <c r="P21" t="str">
        <v>S</v>
      </c>
      <c r="Q21" t="str">
        <v>S / C-S</v>
      </c>
      <c r="R21" t="str">
        <v>S-C</v>
      </c>
      <c r="S21" t="str">
        <v>D-C</v>
      </c>
      <c r="T21" t="str">
        <v>D-I-C</v>
      </c>
      <c r="U21" t="str">
        <v>D-S-I</v>
      </c>
      <c r="V21" t="str">
        <v>D-S-C</v>
      </c>
      <c r="W21" t="str">
        <v>D-C-I</v>
      </c>
      <c r="X21" t="str">
        <v>D-C-S</v>
      </c>
      <c r="Y21" t="str">
        <v>I</v>
      </c>
      <c r="Z21" t="str">
        <v>I-S</v>
      </c>
      <c r="AA21" t="str">
        <v>I-C</v>
      </c>
      <c r="AB21" t="str">
        <v>I-C-D</v>
      </c>
      <c r="AC21" t="str">
        <v>I-C-S</v>
      </c>
      <c r="AD21" t="str">
        <v>S-D</v>
      </c>
      <c r="AE21" t="str">
        <v>S-I</v>
      </c>
      <c r="AF21" t="str">
        <v>S-D-I</v>
      </c>
      <c r="AG21" t="str">
        <v>S-I-D</v>
      </c>
      <c r="AH21" t="str">
        <v>S-I-C</v>
      </c>
      <c r="AI21" t="str">
        <v>S-C-D</v>
      </c>
      <c r="AJ21" t="str">
        <v>S-C-I</v>
      </c>
      <c r="AK21" t="str">
        <v>C-I</v>
      </c>
      <c r="AL21" t="str">
        <v>C-D-I</v>
      </c>
      <c r="AM21" t="str">
        <v>C-D-S</v>
      </c>
      <c r="AN21" t="str">
        <v>C-I-D</v>
      </c>
      <c r="AO21" t="str">
        <v>C-S-D</v>
      </c>
    </row>
    <row r="22">
      <c r="B22" t="str">
        <v>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v>
      </c>
      <c r="C22" t="str">
        <v>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v>
      </c>
      <c r="D22" t="str">
        <v>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v>
      </c>
      <c r="E22" t="str">
        <v>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v>
      </c>
      <c r="F22" t="str">
        <v>Sangat berorientasi terhadap tugas dan juga menyukai orang.  Ia sangat baik dalam menarik orang/recruiting.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v>
      </c>
      <c r="G22" t="str">
        <v>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v>
      </c>
      <c r="H22" t="str">
        <v>Seorang yang 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v>
      </c>
      <c r="I22" t="str">
        <v>Seorang yang 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People skill darinya melebihi orientasi tugasnya.</v>
      </c>
      <c r="J22" t="str">
        <v>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v>
      </c>
      <c r="K22" t="str">
        <v>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v>
      </c>
      <c r="L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M22" t="str">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c r="N22" t="str">
        <v>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c r="O22" t="str">
        <v>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v>
      </c>
      <c r="P22" t="str">
        <v>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v>
      </c>
      <c r="Q22" t="str">
        <v>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v>
      </c>
      <c r="R22" t="str">
        <v>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
      <c r="S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
      <c r="T22" t="str">
        <v>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v>
      </c>
      <c r="U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V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W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
      <c r="X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
      <c r="Y22" t="str">
        <v>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v>
      </c>
      <c r="Z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v>
      </c>
      <c r="AA22" t="str">
        <v>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v>
      </c>
      <c r="AB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
      <c r="AC22" t="str">
        <v>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v>
      </c>
      <c r="AD22" t="str">
        <v>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v>
      </c>
      <c r="AE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v>
      </c>
      <c r="AF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AG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v>
      </c>
      <c r="AH22" t="str">
        <v>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v>
      </c>
      <c r="AI22" t="str">
        <v>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
      <c r="AJ22" t="str">
        <v>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v>
      </c>
      <c r="AK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
      <c r="AL22" t="str">
        <v>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v>
      </c>
      <c r="AM22" t="str">
        <v>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v>
      </c>
      <c r="AN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
      <c r="AO22" t="str">
        <v>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v>
      </c>
    </row>
    <row r="23">
      <c r="AO23" t="str">
        <v>\</v>
      </c>
    </row>
  </sheetData>
  <sheetProtection sheet="1"/>
  <hyperlinks>
    <hyperlink ref="S18" r:id="rId1" display="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
  </hyperlinks>
  <pageMargins left="0.7" right="0.7" top="0.75" bottom="0.75" header="0.3" footer="0.3"/>
  <ignoredErrors>
    <ignoredError numberStoredAsText="1" sqref="B2:AO23"/>
  </ignoredErrors>
</worksheet>
</file>

<file path=docProps/app.xml><?xml version="1.0" encoding="utf-8"?>
<Properties xmlns="http://schemas.openxmlformats.org/officeDocument/2006/extended-properties" xmlns:vt="http://schemas.openxmlformats.org/officeDocument/2006/docPropsVTypes">
  <Application>SheetJS</Application>
  <AppVersion>15.0000</AppVersion>
  <Company>%ORGNAME%</Company>
  <DocSecurity>0</DocSecurity>
  <HyperlinksChanged>false</HyperlinksChanged>
  <SharedDoc>false</SharedDoc>
  <LinksUpToDate>false</LinksUpToDate>
  <ScaleCrop>false</ScaleCrop>
  <HeadingPairs>
    <vt:vector size="2" baseType="variant">
      <vt:variant>
        <vt:lpstr>Worksheets</vt:lpstr>
      </vt:variant>
      <vt:variant>
        <vt:i4>7</vt:i4>
      </vt:variant>
    </vt:vector>
  </HeadingPairs>
  <TitlesOfParts>
    <vt:vector size="7" baseType="lpstr">
      <vt:lpstr>DISC Test</vt:lpstr>
      <vt:lpstr>Input</vt:lpstr>
      <vt:lpstr>Result</vt:lpstr>
      <vt:lpstr>Sheet3</vt:lpstr>
      <vt:lpstr>Sheet1</vt:lpstr>
      <vt:lpstr>Sheet3 (2)</vt:lpstr>
      <vt:lpstr>Def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2010-03-13T18:40:43Z</dcterms:created>
  <dcterms:modified xsi:type="dcterms:W3CDTF">2024-09-06T06:33:28Z</dcterms:modified>
  <cp:lastModifiedBy>Operation</cp:lastModifiedBy>
  <cp:lastPrinted>2024-01-12T05:42:37Z</cp:lastPrinted>
  <dc:creator>Luna</dc:creator>
</cp:coreProperties>
</file>