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53786755-67F1-B742-9798-1F550C312E12}" xr6:coauthVersionLast="47" xr6:coauthVersionMax="47" xr10:uidLastSave="{00000000-0000-0000-0000-000000000000}"/>
  <bookViews>
    <workbookView xWindow="15480" yWindow="500" windowWidth="19280" windowHeight="17440" xr2:uid="{46055CCB-EC54-AA4F-AE13-3FC1B89BC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3" i="1" l="1"/>
  <c r="S40" i="1"/>
  <c r="S16" i="1"/>
  <c r="S7" i="1"/>
  <c r="Q43" i="1"/>
  <c r="Q40" i="1"/>
  <c r="Q19" i="1"/>
  <c r="Q16" i="1"/>
  <c r="Q7" i="1"/>
  <c r="Q4" i="1"/>
  <c r="O43" i="1"/>
  <c r="O40" i="1"/>
  <c r="O7" i="1"/>
  <c r="O4" i="1"/>
  <c r="M43" i="1"/>
  <c r="M40" i="1"/>
  <c r="M7" i="1"/>
  <c r="M4" i="1"/>
  <c r="F4" i="1"/>
  <c r="F40" i="1"/>
  <c r="F19" i="1"/>
  <c r="F7" i="1"/>
  <c r="F16" i="1"/>
  <c r="K43" i="1"/>
  <c r="K40" i="1"/>
  <c r="K19" i="1"/>
  <c r="K16" i="1"/>
  <c r="K13" i="1"/>
  <c r="K10" i="1"/>
  <c r="K7" i="1"/>
  <c r="K4" i="1"/>
  <c r="C42" i="1"/>
  <c r="C41" i="1"/>
  <c r="H4" i="1"/>
  <c r="H40" i="1"/>
  <c r="H19" i="1"/>
  <c r="H16" i="1"/>
  <c r="H7" i="1"/>
  <c r="C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tc={56E49352-4991-DE42-8CC6-7EE5AF1B5075}</author>
    <author>tc={626C3EBF-31B9-FA48-BA92-B3E6362A6BE4}</author>
    <author>tc={A8D17A7A-7FBC-2445-AE13-8BF194F7740A}</author>
    <author>tc={BE4DF4D0-F76C-5748-AF18-69CBCF976D4F}</author>
    <author>tc={C7266EFE-488B-F144-BF6B-4943A05AB6B6}</author>
    <author>tc={DB780699-F457-554F-BB7B-BD88EBDA56D7}</author>
    <author>tc={21D326EC-2899-B94E-8293-CFD64BAE4313}</author>
    <author>tc={DC24A736-AC3C-794A-B5BF-3F832A256E19}</author>
    <author>tc={9491B7C9-E7A0-134C-BF5E-EF8810861451}</author>
    <author>tc={35D60489-97AE-7C49-8E36-BBFD23C17042}</author>
    <author>tc={733A373D-1DF8-1B4C-94A5-C1637FCDBEF5}</author>
    <author>tc={8DFC3504-85E9-6747-9288-08E63611210D}</author>
    <author>tc={C7208DB6-E730-7F41-8D43-51A1F8EA974C}</author>
    <author>tc={39E6F5E5-DE9C-DC4F-9C77-5BB29319C231}</author>
    <author>tc={85771DE4-372E-3E47-986A-C2F0E1604D62}</author>
    <author>tc={F36C1328-B6AA-2A4E-8F2F-D3BF1FC4F8C2}</author>
    <author>tc={C34A6DE6-AFE4-B241-B253-CB5A32654730}</author>
    <author>tc={E98962BF-D8CC-244C-91A5-1A628F79294F}</author>
    <author>tc={918E9090-4A1C-0E4F-A61A-0EA5E66AEA95}</author>
    <author>tc={CCE37E45-1CCC-9E47-B0FE-A82D728379D5}</author>
    <author>tc={06524473-6A96-7544-B7BC-BDC7A0DC06B3}</author>
    <author>tc={33505F1B-1CA9-1A49-967B-28B47C071ACF}</author>
    <author>tc={3CA533BC-E0E8-224B-BB26-EA727867E300}</author>
    <author>tc={94A24E4D-93DD-2A4F-9826-A1D95A96C3F2}</author>
    <author>tc={3B891A99-5300-A14F-8841-FDF1E90DCADA}</author>
    <author>tc={9A2A2DC7-BAD9-EF46-AAA9-2F837325AAE4}</author>
    <author>tc={222B1025-DABD-1A4A-8EF0-EEAEC76F8F34}</author>
    <author>tc={7535B8FA-939A-E047-8520-A4B33A758181}</author>
    <author>tc={2466E0DD-7A47-DA4A-9F49-9F94987D3E38}</author>
    <author>tc={799433DB-BC24-4240-B99D-E1CA32D16320}</author>
    <author>tc={A8E58A62-3596-9E41-8A4C-B388D72B30AF}</author>
    <author>tc={80C84473-5FE5-6E4D-877C-44F92AACB63D}</author>
    <author>tc={BD1596C0-06CB-AD42-9315-04BB4517D5A3}</author>
    <author>tc={2A286A8C-80BD-9D49-A092-CDD08E7D7AF4}</author>
    <author>tc={29BFB8D1-5AA6-1E41-A5A4-B21777EEF27D}</author>
    <author>tc={6393CFF9-C91D-2D44-9BAE-42FAC15A2D2E}</author>
    <author>tc={45E74CB1-FB0D-2D44-9CF4-80BEF2CD2EE1}</author>
    <author>tc={921E6AAD-611B-F546-8BAD-08DB370F8AAD}</author>
    <author>tc={C69C121F-6B01-BF43-A3C9-157D52F15EA2}</author>
    <author>tc={45B7425B-0EF0-1A4C-938A-68F877ECD267}</author>
    <author>tc={2CD8109D-4F03-B945-9BCF-CEA9A0193911}</author>
    <author>tc={C381DBFA-7294-E04D-ABBC-962AB7AE877F}</author>
    <author>tc={890EA3CE-C674-834E-ACAA-337E9E239DD7}</author>
    <author>tc={322EE9AA-B89D-1E43-BFA8-02E0F8614E80}</author>
    <author>tc={6D9E8CDB-8C18-BB46-B78C-58A1D966DEE5}</author>
  </authors>
  <commentList>
    <comment ref="H3" authorId="0" shapeId="0" xr:uid="{56E49352-4991-DE42-8CC6-7EE5AF1B507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scatter plot (all others from bar graphs)</t>
      </text>
    </comment>
    <comment ref="K3" authorId="1" shapeId="0" xr:uid="{626C3EBF-31B9-FA48-BA92-B3E6362A6BE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scatter plot</t>
      </text>
    </comment>
    <comment ref="C4" authorId="2" shapeId="0" xr:uid="{A8D17A7A-7FBC-2445-AE13-8BF194F7740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E4" authorId="3" shapeId="0" xr:uid="{BE4DF4D0-F76C-5748-AF18-69CBCF976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PC 30vii24</t>
      </text>
    </comment>
    <comment ref="G4" authorId="4" shapeId="0" xr:uid="{C7266EFE-488B-F144-BF6B-4943A05AB6B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Measured Pis wet weights</t>
      </text>
    </comment>
    <comment ref="H4" authorId="5" shapeId="0" xr:uid="{DB780699-F457-554F-BB7B-BD88EBDA56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Count from PC 30vii24; area estimated with google maps; mean wet wt… </t>
      </text>
    </comment>
    <comment ref="K4" authorId="6" shapeId="0" xr:uid="{21D326EC-2899-B94E-8293-CFD64BAE431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wt * density</t>
      </text>
    </comment>
    <comment ref="H6" authorId="7" shapeId="0" xr:uid="{DC24A736-AC3C-794A-B5BF-3F832A256E1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graph</t>
      </text>
    </comment>
    <comment ref="K6" authorId="8" shapeId="0" xr:uid="{9491B7C9-E7A0-134C-BF5E-EF881086145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E7" authorId="9" shapeId="0" xr:uid="{35D60489-97AE-7C49-8E36-BBFD23C1704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23vi24 LCRA</t>
      </text>
    </comment>
    <comment ref="G7" authorId="10" shapeId="0" xr:uid="{733A373D-1DF8-1B4C-94A5-C1637FCDBEF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measured Pis wet weights</t>
      </text>
    </comment>
    <comment ref="K7" authorId="11" shapeId="0" xr:uid="{8DFC3504-85E9-6747-9288-08E63611210D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wt * density</t>
      </text>
    </comment>
    <comment ref="K9" authorId="12" shapeId="0" xr:uid="{C7208DB6-E730-7F41-8D43-51A1F8EA974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K10" authorId="13" shapeId="0" xr:uid="{39E6F5E5-DE9C-DC4F-9C77-5BB29319C23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Calc’d as mean wet weight * density (avg number per belt)</t>
      </text>
    </comment>
    <comment ref="K12" authorId="14" shapeId="0" xr:uid="{85771DE4-372E-3E47-986A-C2F0E1604D6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K13" authorId="15" shapeId="0" xr:uid="{F36C1328-B6AA-2A4E-8F2F-D3BF1FC4F8C2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wt * density</t>
      </text>
    </comment>
    <comment ref="C16" authorId="16" shapeId="0" xr:uid="{C34A6DE6-AFE4-B241-B253-CB5A3265473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on Google maps; not sure if I searched a bigger area than bruce once did</t>
      </text>
    </comment>
    <comment ref="E16" authorId="17" shapeId="0" xr:uid="{E98962BF-D8CC-244C-91A5-1A628F79294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8vii24 PPNP</t>
      </text>
    </comment>
    <comment ref="G16" authorId="18" shapeId="0" xr:uid="{918E9090-4A1C-0E4F-A61A-0EA5E66AEA9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wet weights of measured Pis</t>
      </text>
    </comment>
    <comment ref="K16" authorId="19" shapeId="0" xr:uid="{CCE37E45-1CCC-9E47-B0FE-A82D728379D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wt * density</t>
      </text>
    </comment>
    <comment ref="C17" authorId="20" shapeId="0" xr:uid="{06524473-6A96-7544-B7BC-BDC7A0DC06B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C18" authorId="21" shapeId="0" xr:uid="{33505F1B-1CA9-1A49-967B-28B47C071AC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C19" authorId="22" shapeId="0" xr:uid="{3CA533BC-E0E8-224B-BB26-EA727867E3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E19" authorId="23" shapeId="0" xr:uid="{94A24E4D-93DD-2A4F-9826-A1D95A96C3F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PPSP 18vii24</t>
      </text>
    </comment>
    <comment ref="G19" authorId="24" shapeId="0" xr:uid="{3B891A99-5300-A14F-8841-FDF1E90DCADA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wet weight of measured Pis</t>
      </text>
    </comment>
    <comment ref="K19" authorId="25" shapeId="0" xr:uid="{9A2A2DC7-BAD9-EF46-AAA9-2F837325AAE4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wt * density</t>
      </text>
    </comment>
    <comment ref="H21" authorId="26" shapeId="0" xr:uid="{222B1025-DABD-1A4A-8EF0-EEAEC76F8F3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graph</t>
      </text>
    </comment>
    <comment ref="K21" authorId="27" shapeId="0" xr:uid="{7535B8FA-939A-E047-8520-A4B33A75818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H24" authorId="28" shapeId="0" xr:uid="{2466E0DD-7A47-DA4A-9F49-9F94987D3E3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graph</t>
      </text>
    </comment>
    <comment ref="K24" authorId="29" shapeId="0" xr:uid="{799433DB-BC24-4240-B99D-E1CA32D1632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H27" authorId="30" shapeId="0" xr:uid="{A8E58A62-3596-9E41-8A4C-B388D72B30A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graph</t>
      </text>
    </comment>
    <comment ref="K27" authorId="31" shapeId="0" xr:uid="{80C84473-5FE5-6E4D-877C-44F92AACB63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H30" authorId="32" shapeId="0" xr:uid="{BD1596C0-06CB-AD42-9315-04BB4517D5A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graph</t>
      </text>
    </comment>
    <comment ref="K30" authorId="33" shapeId="0" xr:uid="{2A286A8C-80BD-9D49-A092-CDD08E7D7AF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bar graph</t>
      </text>
    </comment>
    <comment ref="C38" authorId="34" shapeId="0" xr:uid="{29BFB8D1-5AA6-1E41-A5A4-B21777EEF27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C39" authorId="35" shapeId="0" xr:uid="{6393CFF9-C91D-2D44-9BAE-42FAC15A2D2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C40" authorId="36" shapeId="0" xr:uid="{45E74CB1-FB0D-2D44-9CF4-80BEF2CD2EE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</t>
      </text>
    </comment>
    <comment ref="E40" authorId="37" shapeId="0" xr:uid="{921E6AAD-611B-F546-8BAD-08DB370F8AAD}">
      <text>
        <t>[Threaded comment]
Your version of Excel allows you to read this threaded comment; however, any edits to it will get removed if the file is opened in a newer version of Excel. Learn more: https://go.microsoft.com/fwlink/?linkid=870924
Comment:
    RT 3viii24 + 4viii24, since very distinct areas sampled on different days!</t>
      </text>
    </comment>
    <comment ref="G40" authorId="38" shapeId="0" xr:uid="{C69C121F-6B01-BF43-A3C9-157D52F15EA2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weight of measured Pis</t>
      </text>
    </comment>
    <comment ref="K40" authorId="39" shapeId="0" xr:uid="{45B7425B-0EF0-1A4C-938A-68F877ECD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wt * density</t>
      </text>
    </comment>
    <comment ref="C41" authorId="40" shapeId="0" xr:uid="{2CD8109D-4F03-B945-9BCF-CEA9A019391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maps; island + shore area</t>
      </text>
    </comment>
    <comment ref="C42" authorId="41" shapeId="0" xr:uid="{C381DBFA-7294-E04D-ABBC-962AB7AE877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maps; island + shore area</t>
      </text>
    </comment>
    <comment ref="C43" authorId="42" shapeId="0" xr:uid="{890EA3CE-C674-834E-ACAA-337E9E239DD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from Google maps; island + shore area</t>
      </text>
    </comment>
    <comment ref="K43" authorId="43" shapeId="0" xr:uid="{322EE9AA-B89D-1E43-BFA8-02E0F8614E80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wet wt * density</t>
      </text>
    </comment>
    <comment ref="N43" authorId="44" shapeId="0" xr:uid="{6D9E8CDB-8C18-BB46-B78C-58A1D966DEE5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the average weight for the entire summer, since the one here was irretrievable</t>
      </text>
    </comment>
  </commentList>
</comments>
</file>

<file path=xl/sharedStrings.xml><?xml version="1.0" encoding="utf-8"?>
<sst xmlns="http://schemas.openxmlformats.org/spreadsheetml/2006/main" count="161" uniqueCount="50">
  <si>
    <t>site</t>
  </si>
  <si>
    <t>area</t>
  </si>
  <si>
    <t>year</t>
  </si>
  <si>
    <t>siteCode</t>
  </si>
  <si>
    <t>Point Caution</t>
  </si>
  <si>
    <t>Lonesome Cove Resort Area</t>
  </si>
  <si>
    <t>Cattle Point</t>
  </si>
  <si>
    <t>Deadman Bay</t>
  </si>
  <si>
    <t>Pile Point North Point</t>
  </si>
  <si>
    <t>Pile Point South Point</t>
  </si>
  <si>
    <t>1969-1971</t>
  </si>
  <si>
    <t>1991-1992</t>
  </si>
  <si>
    <t>Lonesome Cove Far Point</t>
  </si>
  <si>
    <t>Gull Reef</t>
  </si>
  <si>
    <t>Buoy Reef</t>
  </si>
  <si>
    <t>Davis Point Reef</t>
  </si>
  <si>
    <t>Edwards Reef</t>
  </si>
  <si>
    <t>Turn Rock</t>
  </si>
  <si>
    <t>Reuben Tarte</t>
  </si>
  <si>
    <t>Snug Harbor</t>
  </si>
  <si>
    <t>PC</t>
  </si>
  <si>
    <t>LCRA</t>
  </si>
  <si>
    <t>CP</t>
  </si>
  <si>
    <t>DB</t>
  </si>
  <si>
    <t>PPNP</t>
  </si>
  <si>
    <t>PPSP</t>
  </si>
  <si>
    <t>LCFP</t>
  </si>
  <si>
    <t>GR</t>
  </si>
  <si>
    <t>BR</t>
  </si>
  <si>
    <t>DPR</t>
  </si>
  <si>
    <t>ER</t>
  </si>
  <si>
    <t>TR</t>
  </si>
  <si>
    <t>RT</t>
  </si>
  <si>
    <t>SH</t>
  </si>
  <si>
    <t>NA</t>
  </si>
  <si>
    <t>pisgperm2</t>
  </si>
  <si>
    <t>lepgperm2</t>
  </si>
  <si>
    <t>#pis</t>
  </si>
  <si>
    <t>piswetwtg</t>
  </si>
  <si>
    <t>lepPerM2</t>
  </si>
  <si>
    <t>pisPerM2</t>
  </si>
  <si>
    <t>lepWt</t>
  </si>
  <si>
    <t>dermPerM2</t>
  </si>
  <si>
    <t>evaPerM2</t>
  </si>
  <si>
    <t>evaBmass</t>
  </si>
  <si>
    <t>dermWt</t>
  </si>
  <si>
    <t>evaWt</t>
  </si>
  <si>
    <t>#eva</t>
  </si>
  <si>
    <t>dermBmass</t>
  </si>
  <si>
    <t>#derm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</si>
</sst>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Lucida Sans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ytiak-Davis, Augustin R" id="{92825797-05BD-E546-93D9-28E0069C5E76}" userId="S::kalytiaa@oregonstate.edu::8d0a7e07-9b34-4e72-b784-c8affb3aa4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4-10-21T17:35:32.01" personId="{92825797-05BD-E546-93D9-28E0069C5E76}" id="{56E49352-4991-DE42-8CC6-7EE5AF1B5075}">
    <text>Estimated from scatter plot (all others from bar graphs)</text>
  </threadedComment>
  <threadedComment ref="K3" dT="2024-10-21T17:36:14.81" personId="{92825797-05BD-E546-93D9-28E0069C5E76}" id="{626C3EBF-31B9-FA48-BA92-B3E6362A6BE4}">
    <text>Estimated from scatter plot</text>
  </threadedComment>
  <threadedComment ref="C4" dT="2024-10-22T03:04:37.23" personId="{92825797-05BD-E546-93D9-28E0069C5E76}" id="{A8D17A7A-7FBC-2445-AE13-8BF194F7740A}">
    <text>Estimated from Google Maps</text>
  </threadedComment>
  <threadedComment ref="E4" dT="2024-10-22T01:46:39.94" personId="{92825797-05BD-E546-93D9-28E0069C5E76}" id="{BE4DF4D0-F76C-5748-AF18-69CBCF976D4F}">
    <text>From PC 30vii24</text>
  </threadedComment>
  <threadedComment ref="G4" dT="2024-10-22T02:58:35.82" personId="{92825797-05BD-E546-93D9-28E0069C5E76}" id="{C7266EFE-488B-F144-BF6B-4943A05AB6B6}">
    <text>Mean of Measured Pis wet weights</text>
  </threadedComment>
  <threadedComment ref="H4" dT="2024-10-22T01:37:48.31" personId="{92825797-05BD-E546-93D9-28E0069C5E76}" id="{DB780699-F457-554F-BB7B-BD88EBDA56D7}">
    <text xml:space="preserve">Count from PC 30vii24; area estimated with google maps; mean wet wt… </text>
  </threadedComment>
  <threadedComment ref="K4" dT="2024-10-22T00:25:06.67" personId="{92825797-05BD-E546-93D9-28E0069C5E76}" id="{21D326EC-2899-B94E-8293-CFD64BAE4313}">
    <text>Mean wet wt * density</text>
  </threadedComment>
  <threadedComment ref="H6" dT="2024-10-21T17:32:16.12" personId="{92825797-05BD-E546-93D9-28E0069C5E76}" id="{DC24A736-AC3C-794A-B5BF-3F832A256E19}">
    <text>Estimated from graph</text>
  </threadedComment>
  <threadedComment ref="K6" dT="2024-10-21T17:38:29.13" personId="{92825797-05BD-E546-93D9-28E0069C5E76}" id="{9491B7C9-E7A0-134C-BF5E-EF8810861451}">
    <text>Estimated from bar graph</text>
  </threadedComment>
  <threadedComment ref="E7" dT="2024-10-22T01:46:23.65" personId="{92825797-05BD-E546-93D9-28E0069C5E76}" id="{35D60489-97AE-7C49-8E36-BBFD23C17042}">
    <text>From 23vi24 LCRA</text>
  </threadedComment>
  <threadedComment ref="G7" dT="2024-10-22T02:59:00.36" personId="{92825797-05BD-E546-93D9-28E0069C5E76}" id="{733A373D-1DF8-1B4C-94A5-C1637FCDBEF5}">
    <text>Mean of measured Pis wet weights</text>
  </threadedComment>
  <threadedComment ref="K7" dT="2024-10-22T00:17:18.64" personId="{92825797-05BD-E546-93D9-28E0069C5E76}" id="{8DFC3504-85E9-6747-9288-08E63611210D}">
    <text>Mean wet wt * density</text>
  </threadedComment>
  <threadedComment ref="K9" dT="2024-10-21T17:37:01.44" personId="{92825797-05BD-E546-93D9-28E0069C5E76}" id="{C7208DB6-E730-7F41-8D43-51A1F8EA974C}">
    <text>Estimated from bar graph</text>
  </threadedComment>
  <threadedComment ref="K10" dT="2024-10-22T00:03:16.93" personId="{92825797-05BD-E546-93D9-28E0069C5E76}" id="{39E6F5E5-DE9C-DC4F-9C77-5BB29319C231}">
    <text>Calc’d as mean wet weight * density (avg number per belt)</text>
  </threadedComment>
  <threadedComment ref="K12" dT="2024-10-21T17:37:21.36" personId="{92825797-05BD-E546-93D9-28E0069C5E76}" id="{85771DE4-372E-3E47-986A-C2F0E1604D62}">
    <text>Estimated from bar graph</text>
  </threadedComment>
  <threadedComment ref="K13" dT="2024-10-22T00:09:20.19" personId="{92825797-05BD-E546-93D9-28E0069C5E76}" id="{F36C1328-B6AA-2A4E-8F2F-D3BF1FC4F8C2}">
    <text>Mean wt * density</text>
  </threadedComment>
  <threadedComment ref="C16" dT="2024-10-22T03:04:00.86" personId="{92825797-05BD-E546-93D9-28E0069C5E76}" id="{C34A6DE6-AFE4-B241-B253-CB5A32654730}">
    <text>Estimated on Google maps; not sure if I searched a bigger area than bruce once did</text>
  </threadedComment>
  <threadedComment ref="E16" dT="2024-10-22T01:45:58.33" personId="{92825797-05BD-E546-93D9-28E0069C5E76}" id="{E98962BF-D8CC-244C-91A5-1A628F79294F}">
    <text>From 8vii24 PPNP</text>
  </threadedComment>
  <threadedComment ref="G16" dT="2024-10-22T03:01:45.29" personId="{92825797-05BD-E546-93D9-28E0069C5E76}" id="{918E9090-4A1C-0E4F-A61A-0EA5E66AEA95}">
    <text>Mean of wet weights of measured Pis</text>
  </threadedComment>
  <threadedComment ref="K16" dT="2024-10-22T00:23:23.45" personId="{92825797-05BD-E546-93D9-28E0069C5E76}" id="{CCE37E45-1CCC-9E47-B0FE-A82D728379D5}">
    <text>Mean wet wt * density</text>
  </threadedComment>
  <threadedComment ref="C17" dT="2024-10-22T03:05:08.79" personId="{92825797-05BD-E546-93D9-28E0069C5E76}" id="{06524473-6A96-7544-B7BC-BDC7A0DC06B3}">
    <text>Estimated from Google Maps</text>
  </threadedComment>
  <threadedComment ref="C18" dT="2024-10-22T03:05:08.79" personId="{92825797-05BD-E546-93D9-28E0069C5E76}" id="{33505F1B-1CA9-1A49-967B-28B47C071ACF}">
    <text>Estimated from Google Maps</text>
  </threadedComment>
  <threadedComment ref="C19" dT="2024-10-22T03:05:08.79" personId="{92825797-05BD-E546-93D9-28E0069C5E76}" id="{3CA533BC-E0E8-224B-BB26-EA727867E300}">
    <text>Estimated from Google Maps</text>
  </threadedComment>
  <threadedComment ref="E19" dT="2024-10-22T01:48:35.83" personId="{92825797-05BD-E546-93D9-28E0069C5E76}" id="{94A24E4D-93DD-2A4F-9826-A1D95A96C3F2}">
    <text>From PPSP 18vii24</text>
  </threadedComment>
  <threadedComment ref="G19" dT="2024-10-22T03:02:10.36" personId="{92825797-05BD-E546-93D9-28E0069C5E76}" id="{3B891A99-5300-A14F-8841-FDF1E90DCADA}">
    <text>Mean of wet weight of measured Pis</text>
  </threadedComment>
  <threadedComment ref="K19" dT="2024-10-22T00:23:57.03" personId="{92825797-05BD-E546-93D9-28E0069C5E76}" id="{9A2A2DC7-BAD9-EF46-AAA9-2F837325AAE4}">
    <text>Mean wet wt * density</text>
  </threadedComment>
  <threadedComment ref="H21" dT="2024-10-21T17:31:47.61" personId="{92825797-05BD-E546-93D9-28E0069C5E76}" id="{222B1025-DABD-1A4A-8EF0-EEAEC76F8F34}">
    <text>Estimated from graph</text>
  </threadedComment>
  <threadedComment ref="K21" dT="2024-10-21T17:38:03.95" personId="{92825797-05BD-E546-93D9-28E0069C5E76}" id="{7535B8FA-939A-E047-8520-A4B33A758181}">
    <text>Estimated from bar graph</text>
  </threadedComment>
  <threadedComment ref="H24" dT="2024-10-21T17:32:43.98" personId="{92825797-05BD-E546-93D9-28E0069C5E76}" id="{2466E0DD-7A47-DA4A-9F49-9F94987D3E38}">
    <text>Estimated from graph</text>
  </threadedComment>
  <threadedComment ref="K24" dT="2024-10-21T17:39:13.07" personId="{92825797-05BD-E546-93D9-28E0069C5E76}" id="{799433DB-BC24-4240-B99D-E1CA32D16320}">
    <text>Estimated from bar graph</text>
  </threadedComment>
  <threadedComment ref="H27" dT="2024-10-21T17:33:27.43" personId="{92825797-05BD-E546-93D9-28E0069C5E76}" id="{A8E58A62-3596-9E41-8A4C-B388D72B30AF}">
    <text>Estimated from graph</text>
  </threadedComment>
  <threadedComment ref="K27" dT="2024-10-21T17:39:54.90" personId="{92825797-05BD-E546-93D9-28E0069C5E76}" id="{80C84473-5FE5-6E4D-877C-44F92AACB63D}">
    <text>Estimated from bar graph</text>
  </threadedComment>
  <threadedComment ref="H30" dT="2024-10-21T17:34:37.35" personId="{92825797-05BD-E546-93D9-28E0069C5E76}" id="{BD1596C0-06CB-AD42-9315-04BB4517D5A3}">
    <text>Estimated from graph</text>
  </threadedComment>
  <threadedComment ref="K30" dT="2024-10-21T17:41:04.62" personId="{92825797-05BD-E546-93D9-28E0069C5E76}" id="{2A286A8C-80BD-9D49-A092-CDD08E7D7AF4}">
    <text>Estimated from bar graph</text>
  </threadedComment>
  <threadedComment ref="C38" dT="2024-10-22T03:06:23.98" personId="{92825797-05BD-E546-93D9-28E0069C5E76}" id="{29BFB8D1-5AA6-1E41-A5A4-B21777EEF27D}">
    <text>Estimated from google maps</text>
  </threadedComment>
  <threadedComment ref="C39" dT="2024-10-22T03:06:23.98" personId="{92825797-05BD-E546-93D9-28E0069C5E76}" id="{6393CFF9-C91D-2D44-9BAE-42FAC15A2D2E}">
    <text>Estimated from google maps</text>
  </threadedComment>
  <threadedComment ref="C40" dT="2024-10-22T03:06:23.98" personId="{92825797-05BD-E546-93D9-28E0069C5E76}" id="{45E74CB1-FB0D-2D44-9CF4-80BEF2CD2EE1}">
    <text>Estimated from google maps</text>
  </threadedComment>
  <threadedComment ref="E40" dT="2024-10-22T01:51:37.99" personId="{92825797-05BD-E546-93D9-28E0069C5E76}" id="{921E6AAD-611B-F546-8BAD-08DB370F8AAD}">
    <text>RT 3viii24 + 4viii24, since very distinct areas sampled on different days!</text>
  </threadedComment>
  <threadedComment ref="G40" dT="2024-10-22T03:02:42.84" personId="{92825797-05BD-E546-93D9-28E0069C5E76}" id="{C69C121F-6B01-BF43-A3C9-157D52F15EA2}">
    <text>Mean wet weight of measured Pis</text>
  </threadedComment>
  <threadedComment ref="K40" dT="2024-10-22T00:22:33.76" personId="{92825797-05BD-E546-93D9-28E0069C5E76}" id="{45B7425B-0EF0-1A4C-938A-68F877ECD267}">
    <text>Mean wet wt * density</text>
  </threadedComment>
  <threadedComment ref="C41" dT="2024-10-22T03:08:34.67" personId="{92825797-05BD-E546-93D9-28E0069C5E76}" id="{2CD8109D-4F03-B945-9BCF-CEA9A0193911}">
    <text>Estimated from Google maps; island + shore area</text>
  </threadedComment>
  <threadedComment ref="C42" dT="2024-10-22T03:08:34.67" personId="{92825797-05BD-E546-93D9-28E0069C5E76}" id="{C381DBFA-7294-E04D-ABBC-962AB7AE877F}">
    <text>Estimated from Google maps; island + shore area</text>
  </threadedComment>
  <threadedComment ref="C43" dT="2024-10-22T03:08:34.67" personId="{92825797-05BD-E546-93D9-28E0069C5E76}" id="{890EA3CE-C674-834E-ACAA-337E9E239DD7}">
    <text>Estimated from Google maps; island + shore area</text>
  </threadedComment>
  <threadedComment ref="K43" dT="2024-10-22T00:22:44.43" personId="{92825797-05BD-E546-93D9-28E0069C5E76}" id="{322EE9AA-B89D-1E43-BFA8-02E0F8614E80}">
    <text>Mean wet wt * density</text>
  </threadedComment>
  <threadedComment ref="N43" dT="2024-11-05T06:05:23.27" personId="{92825797-05BD-E546-93D9-28E0069C5E76}" id="{6D9E8CDB-8C18-BB46-B78C-58A1D966DEE5}">
    <text>Using the average weight for the entire summer, since the one here was irretrievable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E7C6-F865-D641-AC13-772E43B110AC}">
  <dimension ref="A1:S43"/>
  <sheetViews>
    <sheetView tabSelected="1" topLeftCell="L4" workbookViewId="0">
      <selection activeCell="S44" sqref="S44"/>
    </sheetView>
  </sheetViews>
  <sheetFormatPr baseColWidth="10" defaultRowHeight="16" x14ac:dyDescent="0.2"/>
  <cols>
    <col min="1" max="1" width="26" customWidth="1"/>
    <col min="3" max="3" width="10" customWidth="1"/>
    <col min="4" max="7" width="14.83203125" style="1" customWidth="1"/>
  </cols>
  <sheetData>
    <row r="1" spans="1:19" x14ac:dyDescent="0.2">
      <c r="A1" t="s">
        <v>0</v>
      </c>
      <c r="B1" t="s">
        <v>3</v>
      </c>
      <c r="C1" t="s">
        <v>1</v>
      </c>
      <c r="D1" s="1" t="s">
        <v>2</v>
      </c>
      <c r="E1" s="1" t="s">
        <v>37</v>
      </c>
      <c r="F1" s="1" t="s">
        <v>40</v>
      </c>
      <c r="G1" s="1" t="s">
        <v>38</v>
      </c>
      <c r="H1" t="s">
        <v>35</v>
      </c>
      <c r="I1" s="1" t="s">
        <v>39</v>
      </c>
      <c r="J1" s="1" t="s">
        <v>41</v>
      </c>
      <c r="K1" t="s">
        <v>36</v>
      </c>
      <c r="L1" s="1" t="s">
        <v>47</v>
      </c>
      <c r="M1" s="1" t="s">
        <v>43</v>
      </c>
      <c r="N1" s="1" t="s">
        <v>46</v>
      </c>
      <c r="O1" s="1" t="s">
        <v>44</v>
      </c>
      <c r="P1" s="1" t="s">
        <v>49</v>
      </c>
      <c r="Q1" s="1" t="s">
        <v>42</v>
      </c>
      <c r="R1" s="1" t="s">
        <v>45</v>
      </c>
      <c r="S1" s="1" t="s">
        <v>48</v>
      </c>
    </row>
    <row r="2" spans="1:19" x14ac:dyDescent="0.2">
      <c r="A2" t="s">
        <v>4</v>
      </c>
      <c r="B2" t="s">
        <v>20</v>
      </c>
      <c r="C2">
        <v>392.38</v>
      </c>
      <c r="D2" s="1" t="s">
        <v>10</v>
      </c>
      <c r="F2" s="1">
        <v>4.8</v>
      </c>
      <c r="G2" s="1">
        <v>37.6</v>
      </c>
      <c r="H2">
        <v>236.8</v>
      </c>
      <c r="I2" s="1">
        <v>1</v>
      </c>
      <c r="J2" s="1">
        <v>1.85</v>
      </c>
      <c r="K2">
        <v>1.85</v>
      </c>
    </row>
    <row r="3" spans="1:19" x14ac:dyDescent="0.2">
      <c r="A3" t="s">
        <v>4</v>
      </c>
      <c r="B3" t="s">
        <v>20</v>
      </c>
      <c r="C3">
        <v>392.38</v>
      </c>
      <c r="D3" s="1" t="s">
        <v>11</v>
      </c>
      <c r="H3">
        <v>17</v>
      </c>
      <c r="K3">
        <v>3.5</v>
      </c>
    </row>
    <row r="4" spans="1:19" x14ac:dyDescent="0.2">
      <c r="A4" t="s">
        <v>4</v>
      </c>
      <c r="B4" t="s">
        <v>20</v>
      </c>
      <c r="C4">
        <v>392.38</v>
      </c>
      <c r="D4" s="1">
        <v>2024</v>
      </c>
      <c r="E4" s="1">
        <v>20</v>
      </c>
      <c r="F4" s="1">
        <f>E4/C4</f>
        <v>5.0970997502421123E-2</v>
      </c>
      <c r="G4" s="1">
        <v>392.35</v>
      </c>
      <c r="H4">
        <f>G4*E4/C4</f>
        <v>19.998470870074929</v>
      </c>
      <c r="I4" s="1">
        <v>1.68</v>
      </c>
      <c r="J4">
        <v>3.581744</v>
      </c>
      <c r="K4">
        <f>1.68*3.581744</f>
        <v>6.0173299199999999</v>
      </c>
      <c r="L4">
        <v>3</v>
      </c>
      <c r="M4">
        <f>L4/C4</f>
        <v>7.6456496253631684E-3</v>
      </c>
      <c r="N4">
        <v>55.293329999999997</v>
      </c>
      <c r="O4">
        <f>M4*N4</f>
        <v>0.42275342779958203</v>
      </c>
      <c r="P4">
        <v>0</v>
      </c>
      <c r="Q4">
        <f>P4/C4</f>
        <v>0</v>
      </c>
      <c r="R4">
        <v>0</v>
      </c>
      <c r="S4">
        <v>0</v>
      </c>
    </row>
    <row r="5" spans="1:19" x14ac:dyDescent="0.2">
      <c r="A5" t="s">
        <v>5</v>
      </c>
      <c r="B5" t="s">
        <v>21</v>
      </c>
      <c r="C5">
        <v>466</v>
      </c>
      <c r="D5" s="1" t="s">
        <v>10</v>
      </c>
      <c r="F5" s="1">
        <v>0.3</v>
      </c>
      <c r="G5" s="1">
        <v>296</v>
      </c>
      <c r="H5">
        <v>88.8</v>
      </c>
      <c r="I5" s="1">
        <v>1.67</v>
      </c>
      <c r="J5" s="1">
        <v>2.66</v>
      </c>
      <c r="K5">
        <v>4.4000000000000004</v>
      </c>
    </row>
    <row r="6" spans="1:19" x14ac:dyDescent="0.2">
      <c r="A6" t="s">
        <v>5</v>
      </c>
      <c r="B6" t="s">
        <v>21</v>
      </c>
      <c r="C6">
        <v>466</v>
      </c>
      <c r="D6" s="1" t="s">
        <v>11</v>
      </c>
      <c r="H6">
        <v>5</v>
      </c>
      <c r="K6">
        <v>10</v>
      </c>
    </row>
    <row r="7" spans="1:19" x14ac:dyDescent="0.2">
      <c r="A7" t="s">
        <v>5</v>
      </c>
      <c r="B7" t="s">
        <v>21</v>
      </c>
      <c r="C7">
        <v>466</v>
      </c>
      <c r="D7" s="1">
        <v>2024</v>
      </c>
      <c r="E7" s="1">
        <v>4</v>
      </c>
      <c r="F7" s="1">
        <f>E7/C7</f>
        <v>8.5836909871244635E-3</v>
      </c>
      <c r="G7" s="2">
        <v>423.6</v>
      </c>
      <c r="H7">
        <f>G7*E7/C7</f>
        <v>3.6360515021459228</v>
      </c>
      <c r="I7">
        <v>1.1200000000000001</v>
      </c>
      <c r="J7">
        <v>2.2566250000000001</v>
      </c>
      <c r="K7">
        <f>1.12*2.256625</f>
        <v>2.5274200000000002</v>
      </c>
      <c r="L7">
        <v>10</v>
      </c>
      <c r="M7">
        <f>L7/C7</f>
        <v>2.1459227467811159E-2</v>
      </c>
      <c r="N7">
        <v>46.09</v>
      </c>
      <c r="O7">
        <f>M7*N7</f>
        <v>0.98905579399141641</v>
      </c>
      <c r="P7">
        <v>3</v>
      </c>
      <c r="Q7">
        <f>P7/C7</f>
        <v>6.4377682403433476E-3</v>
      </c>
      <c r="R7">
        <v>71.2</v>
      </c>
      <c r="S7">
        <f>R7*Q7</f>
        <v>0.45836909871244635</v>
      </c>
    </row>
    <row r="8" spans="1:19" x14ac:dyDescent="0.2">
      <c r="A8" t="s">
        <v>6</v>
      </c>
      <c r="B8" t="s">
        <v>22</v>
      </c>
      <c r="C8">
        <v>879</v>
      </c>
      <c r="D8" s="1" t="s">
        <v>10</v>
      </c>
      <c r="F8" s="1">
        <v>8.9999999999999993E-3</v>
      </c>
      <c r="G8" s="1">
        <v>416</v>
      </c>
      <c r="H8">
        <v>3.74</v>
      </c>
      <c r="I8" s="1">
        <v>1.5</v>
      </c>
      <c r="J8" s="1">
        <v>6.67</v>
      </c>
      <c r="K8" s="1">
        <v>10</v>
      </c>
      <c r="L8" s="1"/>
    </row>
    <row r="9" spans="1:19" x14ac:dyDescent="0.2">
      <c r="A9" t="s">
        <v>6</v>
      </c>
      <c r="B9" t="s">
        <v>22</v>
      </c>
      <c r="C9">
        <v>879</v>
      </c>
      <c r="D9" s="1" t="s">
        <v>11</v>
      </c>
      <c r="H9">
        <v>0</v>
      </c>
      <c r="K9">
        <v>3.5</v>
      </c>
    </row>
    <row r="10" spans="1:19" x14ac:dyDescent="0.2">
      <c r="A10" t="s">
        <v>6</v>
      </c>
      <c r="B10" t="s">
        <v>22</v>
      </c>
      <c r="C10">
        <v>879</v>
      </c>
      <c r="D10" s="1">
        <v>2024</v>
      </c>
      <c r="E10" s="1">
        <v>0</v>
      </c>
      <c r="F10" s="1">
        <v>0</v>
      </c>
      <c r="H10">
        <v>0</v>
      </c>
      <c r="I10">
        <v>1.52</v>
      </c>
      <c r="J10">
        <v>2.3577319999999999</v>
      </c>
      <c r="K10">
        <f>2.357732*1.52</f>
        <v>3.5837526400000002</v>
      </c>
    </row>
    <row r="11" spans="1:19" x14ac:dyDescent="0.2">
      <c r="A11" t="s">
        <v>7</v>
      </c>
      <c r="B11" t="s">
        <v>23</v>
      </c>
      <c r="C11">
        <v>348</v>
      </c>
      <c r="D11" s="1" t="s">
        <v>10</v>
      </c>
      <c r="F11" s="1">
        <v>0.01</v>
      </c>
      <c r="G11" s="1">
        <v>601</v>
      </c>
      <c r="H11">
        <v>6.01</v>
      </c>
      <c r="I11" s="1">
        <v>2.13</v>
      </c>
      <c r="J11" s="1">
        <v>7.6</v>
      </c>
      <c r="K11">
        <v>16.2</v>
      </c>
    </row>
    <row r="12" spans="1:19" x14ac:dyDescent="0.2">
      <c r="A12" t="s">
        <v>7</v>
      </c>
      <c r="B12" t="s">
        <v>23</v>
      </c>
      <c r="C12">
        <v>348</v>
      </c>
      <c r="D12" s="1" t="s">
        <v>11</v>
      </c>
      <c r="H12">
        <v>0</v>
      </c>
      <c r="K12">
        <v>6</v>
      </c>
    </row>
    <row r="13" spans="1:19" x14ac:dyDescent="0.2">
      <c r="A13" t="s">
        <v>7</v>
      </c>
      <c r="B13" t="s">
        <v>23</v>
      </c>
      <c r="C13">
        <v>348</v>
      </c>
      <c r="D13" s="1">
        <v>2024</v>
      </c>
      <c r="E13" s="1">
        <v>0</v>
      </c>
      <c r="F13" s="1">
        <v>0</v>
      </c>
      <c r="G13" s="1">
        <v>0</v>
      </c>
      <c r="H13">
        <v>0</v>
      </c>
      <c r="I13">
        <v>2.9</v>
      </c>
      <c r="J13">
        <v>2.2976030000000001</v>
      </c>
      <c r="K13">
        <f>2.297603*2.9</f>
        <v>6.6630487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8</v>
      </c>
      <c r="B14" t="s">
        <v>24</v>
      </c>
      <c r="C14">
        <v>488.5</v>
      </c>
      <c r="D14" s="1" t="s">
        <v>10</v>
      </c>
      <c r="F14" s="1">
        <v>0.25</v>
      </c>
      <c r="G14" s="1">
        <v>468</v>
      </c>
      <c r="H14">
        <v>117.25</v>
      </c>
      <c r="I14" s="1">
        <v>0.32</v>
      </c>
      <c r="J14" s="1">
        <v>6.72</v>
      </c>
      <c r="K14">
        <v>2.15</v>
      </c>
    </row>
    <row r="15" spans="1:19" x14ac:dyDescent="0.2">
      <c r="A15" t="s">
        <v>8</v>
      </c>
      <c r="B15" t="s">
        <v>24</v>
      </c>
      <c r="C15">
        <v>488.5</v>
      </c>
      <c r="D15" s="1" t="s">
        <v>11</v>
      </c>
      <c r="H15" t="s">
        <v>34</v>
      </c>
      <c r="K15" t="s">
        <v>34</v>
      </c>
    </row>
    <row r="16" spans="1:19" x14ac:dyDescent="0.2">
      <c r="A16" t="s">
        <v>8</v>
      </c>
      <c r="B16" t="s">
        <v>24</v>
      </c>
      <c r="C16">
        <v>1414.4</v>
      </c>
      <c r="D16" s="1">
        <v>2024</v>
      </c>
      <c r="E16" s="1">
        <v>5</v>
      </c>
      <c r="F16" s="1">
        <f>E16/C16</f>
        <v>3.535067873303167E-3</v>
      </c>
      <c r="G16" s="2">
        <v>669.47500000000002</v>
      </c>
      <c r="H16">
        <f>G16*E16/C16</f>
        <v>2.3666395644796379</v>
      </c>
      <c r="I16">
        <v>5.66</v>
      </c>
      <c r="J16">
        <v>2.0886019999999998</v>
      </c>
      <c r="K16">
        <f>5.66*2.088602</f>
        <v>11.821487319999999</v>
      </c>
      <c r="L16">
        <v>0</v>
      </c>
      <c r="M16">
        <v>0</v>
      </c>
      <c r="N16">
        <v>0</v>
      </c>
      <c r="O16">
        <v>0</v>
      </c>
      <c r="P16">
        <v>2</v>
      </c>
      <c r="Q16">
        <f>P16/C7</f>
        <v>4.2918454935622317E-3</v>
      </c>
      <c r="R16">
        <v>239.85</v>
      </c>
      <c r="S16">
        <f>R16*Q16</f>
        <v>1.0293991416309012</v>
      </c>
    </row>
    <row r="17" spans="1:19" x14ac:dyDescent="0.2">
      <c r="A17" t="s">
        <v>9</v>
      </c>
      <c r="B17" t="s">
        <v>25</v>
      </c>
      <c r="C17">
        <v>949.86</v>
      </c>
      <c r="D17" s="1" t="s">
        <v>10</v>
      </c>
      <c r="H17" t="s">
        <v>34</v>
      </c>
      <c r="K17" t="s">
        <v>34</v>
      </c>
    </row>
    <row r="18" spans="1:19" x14ac:dyDescent="0.2">
      <c r="A18" t="s">
        <v>9</v>
      </c>
      <c r="B18" t="s">
        <v>25</v>
      </c>
      <c r="C18">
        <v>949.86</v>
      </c>
      <c r="D18" s="1" t="s">
        <v>11</v>
      </c>
      <c r="H18" t="s">
        <v>34</v>
      </c>
      <c r="K18" t="s">
        <v>34</v>
      </c>
    </row>
    <row r="19" spans="1:19" x14ac:dyDescent="0.2">
      <c r="A19" t="s">
        <v>9</v>
      </c>
      <c r="B19" t="s">
        <v>25</v>
      </c>
      <c r="C19">
        <v>949.86</v>
      </c>
      <c r="D19" s="1">
        <v>2024</v>
      </c>
      <c r="E19" s="1">
        <v>18</v>
      </c>
      <c r="F19" s="1">
        <f>E19/C19</f>
        <v>1.8950161076369147E-2</v>
      </c>
      <c r="G19" s="2">
        <v>871.36</v>
      </c>
      <c r="H19">
        <f>G19*E19/C19</f>
        <v>16.51241235550502</v>
      </c>
      <c r="I19">
        <v>3.64</v>
      </c>
      <c r="J19">
        <v>4.7736869999999998</v>
      </c>
      <c r="K19">
        <f>3.64*4.773687</f>
        <v>17.376220679999999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f>0</f>
        <v>0</v>
      </c>
      <c r="R19">
        <v>0</v>
      </c>
      <c r="S19">
        <v>0</v>
      </c>
    </row>
    <row r="20" spans="1:19" x14ac:dyDescent="0.2">
      <c r="A20" t="s">
        <v>12</v>
      </c>
      <c r="B20" t="s">
        <v>26</v>
      </c>
      <c r="C20">
        <v>1592</v>
      </c>
      <c r="D20" s="1" t="s">
        <v>10</v>
      </c>
      <c r="F20" s="1">
        <v>0.1</v>
      </c>
      <c r="G20" s="1">
        <v>186</v>
      </c>
      <c r="H20">
        <v>18.600000000000001</v>
      </c>
      <c r="I20" s="1">
        <v>4.72</v>
      </c>
      <c r="J20" s="1">
        <v>2.09</v>
      </c>
      <c r="K20">
        <v>9.86</v>
      </c>
    </row>
    <row r="21" spans="1:19" x14ac:dyDescent="0.2">
      <c r="A21" t="s">
        <v>12</v>
      </c>
      <c r="B21" t="s">
        <v>26</v>
      </c>
      <c r="C21">
        <v>1592</v>
      </c>
      <c r="D21" s="1" t="s">
        <v>11</v>
      </c>
      <c r="H21">
        <v>10</v>
      </c>
      <c r="K21">
        <v>15.5</v>
      </c>
    </row>
    <row r="22" spans="1:19" x14ac:dyDescent="0.2">
      <c r="A22" t="s">
        <v>12</v>
      </c>
      <c r="B22" t="s">
        <v>26</v>
      </c>
      <c r="C22">
        <v>1592</v>
      </c>
      <c r="D22" s="1">
        <v>2024</v>
      </c>
      <c r="H22" t="s">
        <v>34</v>
      </c>
      <c r="K22" t="s">
        <v>34</v>
      </c>
    </row>
    <row r="23" spans="1:19" x14ac:dyDescent="0.2">
      <c r="A23" t="s">
        <v>13</v>
      </c>
      <c r="B23" t="s">
        <v>27</v>
      </c>
      <c r="C23">
        <v>473</v>
      </c>
      <c r="D23" s="1" t="s">
        <v>10</v>
      </c>
      <c r="F23" s="1">
        <v>0.31</v>
      </c>
      <c r="G23" s="1">
        <v>357</v>
      </c>
      <c r="H23">
        <v>110.7</v>
      </c>
      <c r="I23" s="1">
        <v>0.53</v>
      </c>
      <c r="J23" s="1">
        <v>3.81</v>
      </c>
      <c r="K23">
        <v>2.02</v>
      </c>
    </row>
    <row r="24" spans="1:19" x14ac:dyDescent="0.2">
      <c r="A24" t="s">
        <v>13</v>
      </c>
      <c r="B24" t="s">
        <v>27</v>
      </c>
      <c r="C24">
        <v>473</v>
      </c>
      <c r="D24" s="1" t="s">
        <v>11</v>
      </c>
      <c r="H24">
        <v>45</v>
      </c>
      <c r="K24">
        <v>1.95</v>
      </c>
    </row>
    <row r="25" spans="1:19" x14ac:dyDescent="0.2">
      <c r="A25" t="s">
        <v>13</v>
      </c>
      <c r="B25" t="s">
        <v>27</v>
      </c>
      <c r="C25">
        <v>473</v>
      </c>
      <c r="D25" s="1">
        <v>2024</v>
      </c>
      <c r="H25" t="s">
        <v>34</v>
      </c>
      <c r="K25" t="s">
        <v>34</v>
      </c>
    </row>
    <row r="26" spans="1:19" x14ac:dyDescent="0.2">
      <c r="A26" t="s">
        <v>14</v>
      </c>
      <c r="B26" t="s">
        <v>28</v>
      </c>
      <c r="C26">
        <v>1338</v>
      </c>
      <c r="D26" s="1" t="s">
        <v>10</v>
      </c>
      <c r="F26" s="1">
        <v>0.13</v>
      </c>
      <c r="G26" s="1">
        <v>450.5</v>
      </c>
      <c r="H26">
        <v>58.6</v>
      </c>
      <c r="I26" s="1">
        <v>1.3</v>
      </c>
      <c r="J26" s="1">
        <v>5.04</v>
      </c>
      <c r="K26">
        <v>6.55</v>
      </c>
    </row>
    <row r="27" spans="1:19" x14ac:dyDescent="0.2">
      <c r="A27" t="s">
        <v>14</v>
      </c>
      <c r="B27" t="s">
        <v>28</v>
      </c>
      <c r="C27">
        <v>1338</v>
      </c>
      <c r="D27" s="1" t="s">
        <v>11</v>
      </c>
      <c r="H27">
        <v>7.5</v>
      </c>
      <c r="K27">
        <v>4.75</v>
      </c>
    </row>
    <row r="28" spans="1:19" x14ac:dyDescent="0.2">
      <c r="A28" t="s">
        <v>14</v>
      </c>
      <c r="B28" t="s">
        <v>28</v>
      </c>
      <c r="C28">
        <v>1338</v>
      </c>
      <c r="D28" s="1">
        <v>2024</v>
      </c>
      <c r="H28" t="s">
        <v>34</v>
      </c>
      <c r="K28" t="s">
        <v>34</v>
      </c>
    </row>
    <row r="29" spans="1:19" x14ac:dyDescent="0.2">
      <c r="A29" t="s">
        <v>15</v>
      </c>
      <c r="B29" t="s">
        <v>29</v>
      </c>
      <c r="C29">
        <v>289</v>
      </c>
      <c r="D29" s="1" t="s">
        <v>10</v>
      </c>
      <c r="F29" s="1">
        <v>0.19</v>
      </c>
      <c r="G29" s="1">
        <v>581</v>
      </c>
      <c r="H29">
        <v>110.4</v>
      </c>
      <c r="I29" s="1">
        <v>0.84</v>
      </c>
      <c r="J29" s="1">
        <v>5.1100000000000003</v>
      </c>
      <c r="K29">
        <v>4.29</v>
      </c>
    </row>
    <row r="30" spans="1:19" x14ac:dyDescent="0.2">
      <c r="A30" t="s">
        <v>15</v>
      </c>
      <c r="B30" t="s">
        <v>29</v>
      </c>
      <c r="C30">
        <v>289</v>
      </c>
      <c r="D30" s="1" t="s">
        <v>11</v>
      </c>
      <c r="H30">
        <v>103</v>
      </c>
      <c r="K30">
        <v>3.75</v>
      </c>
    </row>
    <row r="31" spans="1:19" x14ac:dyDescent="0.2">
      <c r="A31" t="s">
        <v>15</v>
      </c>
      <c r="B31" t="s">
        <v>29</v>
      </c>
      <c r="C31">
        <v>289</v>
      </c>
      <c r="D31" s="1">
        <v>2024</v>
      </c>
      <c r="H31" t="s">
        <v>34</v>
      </c>
      <c r="K31" t="s">
        <v>34</v>
      </c>
    </row>
    <row r="32" spans="1:19" x14ac:dyDescent="0.2">
      <c r="A32" t="s">
        <v>16</v>
      </c>
      <c r="B32" t="s">
        <v>30</v>
      </c>
      <c r="C32">
        <v>977</v>
      </c>
      <c r="D32" s="1" t="s">
        <v>10</v>
      </c>
      <c r="F32" s="1">
        <v>0.18</v>
      </c>
      <c r="G32" s="1">
        <v>469</v>
      </c>
      <c r="H32">
        <v>84.4</v>
      </c>
      <c r="I32" s="1">
        <v>0.72</v>
      </c>
      <c r="J32" s="1">
        <v>5.93</v>
      </c>
      <c r="K32">
        <v>4.2699999999999996</v>
      </c>
    </row>
    <row r="33" spans="1:19" x14ac:dyDescent="0.2">
      <c r="A33" t="s">
        <v>16</v>
      </c>
      <c r="B33" t="s">
        <v>30</v>
      </c>
      <c r="C33">
        <v>977</v>
      </c>
      <c r="D33" s="1" t="s">
        <v>11</v>
      </c>
      <c r="H33" t="s">
        <v>34</v>
      </c>
      <c r="K33" t="s">
        <v>34</v>
      </c>
    </row>
    <row r="34" spans="1:19" x14ac:dyDescent="0.2">
      <c r="A34" t="s">
        <v>16</v>
      </c>
      <c r="B34" t="s">
        <v>30</v>
      </c>
      <c r="C34">
        <v>977</v>
      </c>
      <c r="D34" s="1">
        <v>2024</v>
      </c>
      <c r="H34" t="s">
        <v>34</v>
      </c>
      <c r="K34" t="s">
        <v>34</v>
      </c>
    </row>
    <row r="35" spans="1:19" x14ac:dyDescent="0.2">
      <c r="A35" t="s">
        <v>17</v>
      </c>
      <c r="B35" t="s">
        <v>31</v>
      </c>
      <c r="C35">
        <v>2105</v>
      </c>
      <c r="D35" s="1" t="s">
        <v>10</v>
      </c>
      <c r="F35" s="1">
        <v>0.14000000000000001</v>
      </c>
      <c r="G35" s="1">
        <v>395</v>
      </c>
      <c r="H35">
        <v>37.1</v>
      </c>
      <c r="I35" s="1">
        <v>1.02</v>
      </c>
      <c r="J35" s="1">
        <v>4.96</v>
      </c>
      <c r="K35">
        <v>5.0599999999999996</v>
      </c>
    </row>
    <row r="36" spans="1:19" x14ac:dyDescent="0.2">
      <c r="A36" t="s">
        <v>17</v>
      </c>
      <c r="B36" t="s">
        <v>31</v>
      </c>
      <c r="C36">
        <v>2105</v>
      </c>
      <c r="D36" s="1" t="s">
        <v>11</v>
      </c>
      <c r="H36" t="s">
        <v>34</v>
      </c>
      <c r="K36" t="s">
        <v>34</v>
      </c>
    </row>
    <row r="37" spans="1:19" x14ac:dyDescent="0.2">
      <c r="A37" t="s">
        <v>17</v>
      </c>
      <c r="B37" t="s">
        <v>31</v>
      </c>
      <c r="C37">
        <v>2105</v>
      </c>
      <c r="D37" s="1">
        <v>2024</v>
      </c>
      <c r="H37" t="s">
        <v>34</v>
      </c>
      <c r="K37" t="s">
        <v>34</v>
      </c>
    </row>
    <row r="38" spans="1:19" x14ac:dyDescent="0.2">
      <c r="A38" t="s">
        <v>18</v>
      </c>
      <c r="B38" t="s">
        <v>32</v>
      </c>
      <c r="C38">
        <v>395.95</v>
      </c>
      <c r="D38" s="1" t="s">
        <v>10</v>
      </c>
      <c r="H38" t="s">
        <v>34</v>
      </c>
      <c r="K38" t="s">
        <v>34</v>
      </c>
    </row>
    <row r="39" spans="1:19" x14ac:dyDescent="0.2">
      <c r="A39" t="s">
        <v>18</v>
      </c>
      <c r="B39" t="s">
        <v>32</v>
      </c>
      <c r="C39">
        <v>395.95</v>
      </c>
      <c r="D39" s="1" t="s">
        <v>11</v>
      </c>
      <c r="H39" t="s">
        <v>34</v>
      </c>
      <c r="K39" t="s">
        <v>34</v>
      </c>
    </row>
    <row r="40" spans="1:19" x14ac:dyDescent="0.2">
      <c r="A40" t="s">
        <v>18</v>
      </c>
      <c r="B40" t="s">
        <v>32</v>
      </c>
      <c r="C40">
        <v>395.95</v>
      </c>
      <c r="D40" s="1">
        <v>2024</v>
      </c>
      <c r="E40" s="1">
        <v>14</v>
      </c>
      <c r="F40" s="1">
        <f>E40/C40</f>
        <v>3.5357999747442859E-2</v>
      </c>
      <c r="G40" s="2">
        <v>269.77780000000001</v>
      </c>
      <c r="H40">
        <f>G40*E40/C40</f>
        <v>9.538803384265691</v>
      </c>
      <c r="I40" s="1">
        <v>2</v>
      </c>
      <c r="J40">
        <v>1.600851</v>
      </c>
      <c r="K40">
        <f>2*1.600851</f>
        <v>3.201702</v>
      </c>
      <c r="L40">
        <v>16</v>
      </c>
      <c r="M40">
        <f>L40/C40</f>
        <v>4.0409142568506126E-2</v>
      </c>
      <c r="N40">
        <v>31.060770000000002</v>
      </c>
      <c r="O40">
        <f>N40*M40</f>
        <v>1.2551390832175782</v>
      </c>
      <c r="P40">
        <v>3</v>
      </c>
      <c r="Q40">
        <f>P40/C40</f>
        <v>7.5767142315948987E-3</v>
      </c>
      <c r="R40">
        <v>36.086669999999998</v>
      </c>
      <c r="S40">
        <f>R40*Q40</f>
        <v>0.27341838615986869</v>
      </c>
    </row>
    <row r="41" spans="1:19" x14ac:dyDescent="0.2">
      <c r="A41" t="s">
        <v>19</v>
      </c>
      <c r="B41" t="s">
        <v>33</v>
      </c>
      <c r="C41">
        <f t="shared" ref="C41:C42" si="0">79.27+157.9</f>
        <v>237.17000000000002</v>
      </c>
      <c r="D41" s="1" t="s">
        <v>10</v>
      </c>
      <c r="H41" t="s">
        <v>34</v>
      </c>
      <c r="K41" t="s">
        <v>34</v>
      </c>
    </row>
    <row r="42" spans="1:19" x14ac:dyDescent="0.2">
      <c r="A42" t="s">
        <v>19</v>
      </c>
      <c r="B42" t="s">
        <v>33</v>
      </c>
      <c r="C42">
        <f t="shared" si="0"/>
        <v>237.17000000000002</v>
      </c>
      <c r="D42" s="1" t="s">
        <v>11</v>
      </c>
      <c r="H42" t="s">
        <v>34</v>
      </c>
      <c r="K42" t="s">
        <v>34</v>
      </c>
    </row>
    <row r="43" spans="1:19" x14ac:dyDescent="0.2">
      <c r="A43" t="s">
        <v>19</v>
      </c>
      <c r="B43" t="s">
        <v>33</v>
      </c>
      <c r="C43">
        <f>79.27+157.9</f>
        <v>237.17000000000002</v>
      </c>
      <c r="D43" s="1">
        <v>2024</v>
      </c>
      <c r="E43" s="1">
        <v>0</v>
      </c>
      <c r="F43" s="1">
        <v>0</v>
      </c>
      <c r="G43" s="1">
        <v>0</v>
      </c>
      <c r="H43">
        <v>0</v>
      </c>
      <c r="I43">
        <v>3.375</v>
      </c>
      <c r="J43">
        <v>4.8762379999999999</v>
      </c>
      <c r="K43">
        <f>3.375*4.876238</f>
        <v>16.457303249999999</v>
      </c>
      <c r="L43">
        <v>1</v>
      </c>
      <c r="M43">
        <f>L43/C43</f>
        <v>4.2163848716110803E-3</v>
      </c>
      <c r="N43">
        <v>39.099580000000003</v>
      </c>
      <c r="O43">
        <f>M43*N43</f>
        <v>0.16485887759834716</v>
      </c>
      <c r="P43">
        <v>4</v>
      </c>
      <c r="Q43">
        <f>P43/C40</f>
        <v>1.0102285642126532E-2</v>
      </c>
      <c r="R43">
        <v>138.875</v>
      </c>
      <c r="S43">
        <f>Q43*R43</f>
        <v>1.4029549185503221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2024-10-21T16:52:16Z</dcterms:created>
  <dcterms:modified xsi:type="dcterms:W3CDTF">2024-11-05T06:11:23Z</dcterms:modified>
</cp:coreProperties>
</file>