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codeName="ThisWorkbook"/>
  <mc:AlternateContent xmlns:mc="http://schemas.openxmlformats.org/markup-compatibility/2006">
    <mc:Choice Requires="x15">
      <x15ac:absPath xmlns:x15ac="http://schemas.microsoft.com/office/spreadsheetml/2010/11/ac" url="C:\Users\sharm\Downloads\"/>
    </mc:Choice>
  </mc:AlternateContent>
  <xr:revisionPtr revIDLastSave="0" documentId="13_ncr:1_{59777F38-CF5D-4F16-B84E-8F613993DCC2}" xr6:coauthVersionLast="40" xr6:coauthVersionMax="40" xr10:uidLastSave="{00000000-0000-0000-0000-000000000000}"/>
  <bookViews>
    <workbookView xWindow="0" yWindow="465" windowWidth="28800" windowHeight="16500" xr2:uid="{00000000-000D-0000-FFFF-FFFF00000000}"/>
  </bookViews>
  <sheets>
    <sheet name="Submission Summary" sheetId="13" r:id="rId1"/>
    <sheet name="Your Campaign Plan- GANTT Chart" sheetId="11" r:id="rId2"/>
  </sheets>
  <definedNames>
    <definedName name="Display_Week">'Your Campaign Plan- GANTT Chart'!$E$5</definedName>
    <definedName name="_xlnm.Print_Titles" localSheetId="1">'Your Campaign Plan- GANTT Chart'!$5:$7</definedName>
    <definedName name="Project_Start">'Your Campaign Plan- GANTT Chart'!$E$4</definedName>
    <definedName name="task_end" localSheetId="1">'Your Campaign Plan- GANTT Chart'!$F1</definedName>
    <definedName name="task_progress" localSheetId="1">'Your Campaign Plan- GANTT Chart'!$D1</definedName>
    <definedName name="task_start" localSheetId="1">'Your Campaign Plan- GANTT Chart'!$E1</definedName>
    <definedName name="today" localSheetId="1">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9" i="11" l="1"/>
  <c r="D28" i="11"/>
  <c r="K12" i="13" l="1"/>
  <c r="K19" i="13" l="1"/>
  <c r="K18" i="13"/>
  <c r="K17" i="13"/>
  <c r="K16" i="13"/>
  <c r="K11" i="13"/>
  <c r="K10" i="13"/>
  <c r="E4" i="11" l="1"/>
  <c r="E3" i="11"/>
  <c r="C5" i="11"/>
  <c r="H50" i="11" l="1"/>
  <c r="H49" i="11"/>
  <c r="D34" i="11"/>
  <c r="D33" i="11"/>
  <c r="D32" i="11"/>
  <c r="D31" i="11" s="1"/>
  <c r="D29" i="11"/>
  <c r="E9" i="11"/>
  <c r="E10" i="11" s="1"/>
  <c r="H8" i="11"/>
  <c r="I6" i="11"/>
  <c r="I7" i="11" s="1"/>
  <c r="D42" i="11"/>
  <c r="C4" i="11"/>
  <c r="C3" i="11"/>
  <c r="J6" i="11" l="1"/>
  <c r="K6" i="11" s="1"/>
  <c r="K7" i="11" s="1"/>
  <c r="I5" i="11"/>
  <c r="L6" i="11"/>
  <c r="J7" i="11"/>
  <c r="D43" i="11"/>
  <c r="F10" i="11"/>
  <c r="D27" i="11" l="1"/>
  <c r="D38" i="11"/>
  <c r="D37" i="11"/>
  <c r="D23" i="11"/>
  <c r="D22" i="11"/>
  <c r="D24" i="11"/>
  <c r="D25" i="11"/>
  <c r="E11" i="11"/>
  <c r="L7" i="11"/>
  <c r="M6" i="11"/>
  <c r="H10" i="11"/>
  <c r="N6" i="11" l="1"/>
  <c r="M7" i="11"/>
  <c r="F11" i="11"/>
  <c r="H11" i="11" s="1"/>
  <c r="E12" i="11" l="1"/>
  <c r="O6" i="11"/>
  <c r="N7" i="11"/>
  <c r="P6" i="11" l="1"/>
  <c r="O7" i="11"/>
  <c r="F12" i="11"/>
  <c r="E14" i="11" l="1"/>
  <c r="F9" i="11"/>
  <c r="H12" i="11"/>
  <c r="P7" i="11"/>
  <c r="Q6" i="11"/>
  <c r="P5" i="11"/>
  <c r="Q7" i="11" l="1"/>
  <c r="R6" i="11"/>
  <c r="F14" i="11"/>
  <c r="H14" i="11" s="1"/>
  <c r="D9" i="11"/>
  <c r="H9" i="11"/>
  <c r="E15" i="11" l="1"/>
  <c r="S6" i="11"/>
  <c r="R7" i="11"/>
  <c r="T6" i="11" l="1"/>
  <c r="S7" i="11"/>
  <c r="F15" i="11"/>
  <c r="E16" i="11" l="1"/>
  <c r="H15" i="11"/>
  <c r="T7" i="11"/>
  <c r="U6" i="11"/>
  <c r="V6" i="11" l="1"/>
  <c r="U7" i="11"/>
  <c r="F16" i="11"/>
  <c r="E17" i="11" l="1"/>
  <c r="H16" i="11"/>
  <c r="W6" i="11"/>
  <c r="V7" i="11"/>
  <c r="X6" i="11" l="1"/>
  <c r="W7" i="11"/>
  <c r="W5" i="11"/>
  <c r="F17" i="11"/>
  <c r="F13" i="11" s="1"/>
  <c r="E13" i="11"/>
  <c r="D13" i="11" l="1"/>
  <c r="H13" i="11"/>
  <c r="H17" i="11"/>
  <c r="X7" i="11"/>
  <c r="Y6" i="11"/>
  <c r="Y7" i="11" l="1"/>
  <c r="Z6" i="11"/>
  <c r="E19" i="11"/>
  <c r="E20" i="11"/>
  <c r="F20" i="11" l="1"/>
  <c r="E21" i="11" s="1"/>
  <c r="F19" i="11"/>
  <c r="AA6" i="11"/>
  <c r="Z7" i="11"/>
  <c r="F21" i="11" l="1"/>
  <c r="H21" i="11" s="1"/>
  <c r="E27" i="11"/>
  <c r="F27" i="11" s="1"/>
  <c r="E24" i="11"/>
  <c r="F24" i="11" s="1"/>
  <c r="E25" i="11" s="1"/>
  <c r="F25" i="11" s="1"/>
  <c r="E28" i="11"/>
  <c r="F28" i="11" s="1"/>
  <c r="E29" i="11"/>
  <c r="F29" i="11" s="1"/>
  <c r="E22" i="11"/>
  <c r="E26" i="11"/>
  <c r="F26" i="11" s="1"/>
  <c r="E31" i="11"/>
  <c r="AB6" i="11"/>
  <c r="AA7" i="11"/>
  <c r="H19" i="11"/>
  <c r="H20" i="11"/>
  <c r="AB7" i="11" l="1"/>
  <c r="AC6" i="11"/>
  <c r="F22" i="11"/>
  <c r="H22" i="11" s="1"/>
  <c r="F31" i="11"/>
  <c r="E32" i="11" l="1"/>
  <c r="E23" i="11"/>
  <c r="H31" i="11"/>
  <c r="AD6" i="11"/>
  <c r="AC7" i="11"/>
  <c r="F23" i="11" l="1"/>
  <c r="F18" i="11" s="1"/>
  <c r="E36" i="11" s="1"/>
  <c r="E18" i="11"/>
  <c r="AD5" i="11"/>
  <c r="AE6" i="11"/>
  <c r="AD7" i="11"/>
  <c r="F32" i="11"/>
  <c r="E33" i="11" l="1"/>
  <c r="AF6" i="11"/>
  <c r="AE7" i="11"/>
  <c r="H32" i="11"/>
  <c r="D18" i="11"/>
  <c r="H18" i="11"/>
  <c r="E42" i="11"/>
  <c r="F36" i="11"/>
  <c r="E43" i="11"/>
  <c r="F43" i="11" s="1"/>
  <c r="AF7" i="11" l="1"/>
  <c r="AG6" i="11"/>
  <c r="E44" i="11"/>
  <c r="F44" i="11" s="1"/>
  <c r="F42" i="11"/>
  <c r="E39" i="11"/>
  <c r="F39" i="11" s="1"/>
  <c r="E40" i="11"/>
  <c r="F40" i="11" s="1"/>
  <c r="E37" i="11"/>
  <c r="E38" i="11"/>
  <c r="F38" i="11" s="1"/>
  <c r="F33" i="11"/>
  <c r="E34" i="11" l="1"/>
  <c r="F37" i="11"/>
  <c r="F35" i="11" s="1"/>
  <c r="F41" i="11" s="1"/>
  <c r="E46" i="11" s="1"/>
  <c r="E35" i="11"/>
  <c r="H33" i="11"/>
  <c r="AG7" i="11"/>
  <c r="AH6" i="11"/>
  <c r="F46" i="11" l="1"/>
  <c r="D35" i="11"/>
  <c r="E41" i="11"/>
  <c r="D41" i="11" s="1"/>
  <c r="AI6" i="11"/>
  <c r="AH7" i="11"/>
  <c r="F34" i="11"/>
  <c r="F30" i="11" s="1"/>
  <c r="E30" i="11"/>
  <c r="H34" i="11" l="1"/>
  <c r="E47" i="11"/>
  <c r="E48" i="11"/>
  <c r="F48" i="11" s="1"/>
  <c r="D30" i="11"/>
  <c r="H30" i="11"/>
  <c r="AJ6" i="11"/>
  <c r="AI7" i="11"/>
  <c r="F47" i="11" l="1"/>
  <c r="F45" i="11" s="1"/>
  <c r="E45" i="11"/>
  <c r="AJ7" i="11"/>
  <c r="AK6" i="11"/>
  <c r="AL6" i="11" l="1"/>
  <c r="AK7" i="11"/>
  <c r="AK5" i="11"/>
  <c r="D45" i="11"/>
  <c r="AM6" i="11" l="1"/>
  <c r="AL7" i="11"/>
  <c r="AN6" i="11" l="1"/>
  <c r="AM7" i="11"/>
  <c r="AN7" i="11" l="1"/>
  <c r="AO6" i="11"/>
  <c r="AO7" i="11" l="1"/>
  <c r="AP6" i="11"/>
  <c r="AQ6" i="11" l="1"/>
  <c r="AP7" i="11"/>
  <c r="AR6" i="11" l="1"/>
  <c r="AQ7" i="11"/>
  <c r="AR7" i="11" l="1"/>
  <c r="AR5" i="11"/>
  <c r="AS6" i="11"/>
  <c r="AT6" i="11" l="1"/>
  <c r="AS7" i="11"/>
  <c r="AU6" i="11" l="1"/>
  <c r="AT7" i="11"/>
  <c r="AV6" i="11" l="1"/>
  <c r="AU7" i="11"/>
  <c r="AV7" i="11" l="1"/>
  <c r="AW6" i="11"/>
  <c r="AW7" i="11" l="1"/>
  <c r="AX6" i="11"/>
  <c r="AY6" i="11" l="1"/>
  <c r="AX7" i="11"/>
  <c r="AZ6" i="11" l="1"/>
  <c r="AY7" i="11"/>
  <c r="AY5" i="11"/>
  <c r="AZ7" i="11" l="1"/>
  <c r="BA6" i="11"/>
  <c r="BB6" i="11" l="1"/>
  <c r="BA7" i="11"/>
  <c r="BC6" i="11" l="1"/>
  <c r="BB7" i="11"/>
  <c r="BD6" i="11" l="1"/>
  <c r="BC7" i="11"/>
  <c r="BD7" i="11" l="1"/>
  <c r="BE6" i="11"/>
  <c r="BE7" i="11" l="1"/>
  <c r="BF6" i="11"/>
  <c r="BF5" i="11" l="1"/>
  <c r="BG6" i="11"/>
  <c r="BF7" i="11"/>
  <c r="BH6" i="11" l="1"/>
  <c r="BG7" i="11"/>
  <c r="BH7" i="11" l="1"/>
  <c r="BI6" i="11"/>
  <c r="BJ6" i="11" l="1"/>
  <c r="BI7" i="11"/>
  <c r="BK6" i="11" l="1"/>
  <c r="BJ7" i="11"/>
  <c r="BL6" i="11" l="1"/>
  <c r="BL7" i="11" s="1"/>
  <c r="BK7"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7"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<sst xmlns="http://schemas.openxmlformats.org/spreadsheetml/2006/main" count="131" uniqueCount="105">
  <si>
    <t>Insert new rows ABOVE this one</t>
  </si>
  <si>
    <t>START</t>
  </si>
  <si>
    <t>END</t>
  </si>
  <si>
    <t>DAYS</t>
  </si>
  <si>
    <t>Display Week:</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</si>
  <si>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</si>
  <si>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</si>
  <si>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</si>
  <si>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</si>
  <si>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</si>
  <si>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</si>
  <si>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</si>
  <si>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</si>
  <si>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</si>
  <si>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</si>
  <si>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</si>
  <si>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</si>
  <si>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</si>
  <si>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Campaign Area</t>
  </si>
  <si>
    <t>Campaign Type</t>
  </si>
  <si>
    <t>Campaign Period (Months)</t>
  </si>
  <si>
    <t>Campaign Period (Days)</t>
  </si>
  <si>
    <t>Target Audience</t>
  </si>
  <si>
    <t>Campaign Objectives</t>
  </si>
  <si>
    <t>Start Date (Tentative)</t>
  </si>
  <si>
    <t>Existing list size</t>
  </si>
  <si>
    <t>Expected list size</t>
  </si>
  <si>
    <t>Channels</t>
  </si>
  <si>
    <t># of Emails</t>
  </si>
  <si>
    <t># of Landing Pages</t>
  </si>
  <si>
    <t># of Content Assets</t>
  </si>
  <si>
    <t>Social Posts</t>
  </si>
  <si>
    <t># of Twitter posts</t>
  </si>
  <si>
    <t># of LinkedIn posts</t>
  </si>
  <si>
    <t># of Facebook posts</t>
  </si>
  <si>
    <t># of G+ posts</t>
  </si>
  <si>
    <t># of Mobile SMS</t>
  </si>
  <si>
    <t># of Web Banners</t>
  </si>
  <si>
    <t>Online Advertising Budget (USD)</t>
  </si>
  <si>
    <t>CAMPAIGN TASKS</t>
  </si>
  <si>
    <t>TASK OWNER</t>
  </si>
  <si>
    <t>Step 1: Campaign Plan Socializing &amp; Approvals</t>
  </si>
  <si>
    <t>Run the campaign idea &amp; plan with your sales to get buy-in</t>
  </si>
  <si>
    <t>Get approvals from the Boss / Manager</t>
  </si>
  <si>
    <t>Step 2: List Management &amp; Segmentation</t>
  </si>
  <si>
    <t>Finalize Target Audience criteria</t>
  </si>
  <si>
    <t>Finalize list quantity &amp; details</t>
  </si>
  <si>
    <t>Define segmentation Criteria</t>
  </si>
  <si>
    <t>Build Target List</t>
  </si>
  <si>
    <t>Step 3: Campaign Elements Preparation</t>
  </si>
  <si>
    <t>Design Campaign Flow</t>
  </si>
  <si>
    <t>Import Lists in CAMPACT (Campaign Execution Module)</t>
  </si>
  <si>
    <t>Define Segments</t>
  </si>
  <si>
    <t>Draft Email Content</t>
  </si>
  <si>
    <t>Design Emails</t>
  </si>
  <si>
    <t>Draft Landing Pages &amp; Form Content</t>
  </si>
  <si>
    <t>Design Landing Pages &amp; Forms</t>
  </si>
  <si>
    <t>Draft &amp; Configure SMS Message</t>
  </si>
  <si>
    <t>Draft &amp; Schedule Social Media Messages</t>
  </si>
  <si>
    <t>Design Banners for Website &amp; Third Party Sites</t>
  </si>
  <si>
    <t>Design &amp; Configure Online Ads</t>
  </si>
  <si>
    <t>Step 4: Building Downloadable Assets</t>
  </si>
  <si>
    <t>Decide Asset Objective</t>
  </si>
  <si>
    <t>Outline Asset Framework</t>
  </si>
  <si>
    <t>Draft Content for Asset</t>
  </si>
  <si>
    <t>Design Asset in the output format</t>
  </si>
  <si>
    <t>Step 5: Campaign Launch &amp; Execution</t>
  </si>
  <si>
    <t>Publish Campaign in CAMPACT and Trigger Start</t>
  </si>
  <si>
    <t>Send Email Messages</t>
  </si>
  <si>
    <t>Send Social Media Messages</t>
  </si>
  <si>
    <t>Host Banners on Website &amp; Third Party Sites</t>
  </si>
  <si>
    <t>Publish Online Ads</t>
  </si>
  <si>
    <t>Step 6: Campaign Analytics &amp; Reviews</t>
  </si>
  <si>
    <t>Trigger weekly reports</t>
  </si>
  <si>
    <t>Perform biweekly internal reviews</t>
  </si>
  <si>
    <t>Course Correct - messages,  flow, channels</t>
  </si>
  <si>
    <t>Step 7: Campaign Closure</t>
  </si>
  <si>
    <t xml:space="preserve">End Campaign Flow in MAP </t>
  </si>
  <si>
    <t>Un-publish Channels</t>
  </si>
  <si>
    <t>Prepare Campaign Closure Report</t>
  </si>
  <si>
    <t>CMO &amp; CSO</t>
  </si>
  <si>
    <t>CMO &amp; CFO</t>
  </si>
  <si>
    <t>CMO &amp; CEO</t>
  </si>
  <si>
    <t>Campaign Manager</t>
  </si>
  <si>
    <t>Data Expert</t>
  </si>
  <si>
    <t>Content Writer</t>
  </si>
  <si>
    <t>Creative Designer</t>
  </si>
  <si>
    <t>Automated</t>
  </si>
  <si>
    <t>Ad-Tech Automated</t>
  </si>
  <si>
    <t>CMO, Campaign Manager</t>
  </si>
  <si>
    <t>Plan Submitted Date</t>
  </si>
  <si>
    <t>Effort (Days)</t>
  </si>
  <si>
    <t>Monthly</t>
  </si>
  <si>
    <t>Overall Campaign</t>
  </si>
  <si>
    <t>Campaign Start Date (Tentative)</t>
  </si>
  <si>
    <t>Campaign Objective</t>
  </si>
  <si>
    <t>Your Campaign Plan</t>
  </si>
  <si>
    <t xml:space="preserve">**Press Ctrl Alt F9 in case values not updated. </t>
  </si>
  <si>
    <t>Your Campaign Submission Summary</t>
  </si>
  <si>
    <t>Run the campaign plan &amp; budgets with your finance tem</t>
  </si>
  <si>
    <t xml:space="preserve"> Name</t>
  </si>
  <si>
    <t xml:space="preserve"> Email</t>
  </si>
  <si>
    <t>Submission Date</t>
  </si>
  <si>
    <t>Campaign Budget in US$</t>
  </si>
  <si>
    <t>View the next sheet for your custom campaign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</si>
</sst>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mm/dd/yy;@"/>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4"/>
      <color theme="1"/>
      <name val="Calibri"/>
      <family val="2"/>
      <scheme val="minor"/>
    </font>
    <font>
      <b/>
      <sz val="22"/>
      <color theme="1" tint="0.499984740745262"/>
      <name val="Calibri"/>
      <family val="2"/>
      <scheme val="major"/>
    </font>
    <font>
      <sz val="11"/>
      <color rgb="FFFF0000"/>
      <name val="Calibri"/>
      <family val="2"/>
      <scheme val="minor"/>
    </font>
    <font>
      <sz val="20"/>
      <color theme="0"/>
      <name val="Calibri"/>
      <family val="2"/>
      <scheme val="minor"/>
    </font>
    <font>
      <b/>
      <sz val="14"/>
      <color theme="0"/>
      <name val="Calibri"/>
      <family val="2"/>
      <scheme val="minor"/>
    </font>
    <font>
      <b/>
      <sz val="14"/>
      <color theme="1" tint="0.499984740745262"/>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0070C0"/>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theme="0"/>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15">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8" fillId="0" borderId="0"/>
    <xf numFmtId="43" fontId="9" fillId="0" borderId="3" applyFont="0" applyFill="0" applyAlignment="0" applyProtection="0"/>
    <xf numFmtId="0" fontId="15"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9" fillId="12" borderId="0" applyNumberFormat="0" applyBorder="0" applyAlignment="0" applyProtection="0"/>
    <xf numFmtId="0" fontId="9" fillId="13" borderId="0" applyNumberFormat="0" applyBorder="0" applyAlignment="0" applyProtection="0"/>
  </cellStyleXfs>
  <cellXfs count="9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10" borderId="1" xfId="0" applyFont="1" applyFill="1" applyBorder="1" applyAlignment="1">
      <alignment horizontal="left" vertical="center" indent="1"/>
    </xf>
    <xf numFmtId="0" fontId="7" fillId="10" borderId="1" xfId="0" applyFont="1" applyFill="1" applyBorder="1" applyAlignment="1">
      <alignment horizontal="center" vertical="center" wrapText="1"/>
    </xf>
    <xf numFmtId="167" fontId="11" fillId="5" borderId="0" xfId="0" applyNumberFormat="1" applyFont="1" applyFill="1" applyBorder="1" applyAlignment="1">
      <alignment horizontal="center" vertical="center"/>
    </xf>
    <xf numFmtId="167" fontId="11" fillId="5" borderId="6"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4" fillId="9" borderId="8" xfId="0" applyFont="1" applyFill="1" applyBorder="1" applyAlignment="1">
      <alignment horizontal="center" vertical="center" shrinkToFit="1"/>
    </xf>
    <xf numFmtId="0" fontId="16" fillId="0" borderId="0" xfId="0" applyFont="1"/>
    <xf numFmtId="0" fontId="17" fillId="0" borderId="0" xfId="1" applyFont="1" applyAlignment="1" applyProtection="1"/>
    <xf numFmtId="9" fontId="5" fillId="0" borderId="2" xfId="2"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164" fontId="0" fillId="6" borderId="2" xfId="0" applyNumberFormat="1" applyFont="1" applyFill="1" applyBorder="1" applyAlignment="1">
      <alignment horizontal="center" vertical="center"/>
    </xf>
    <xf numFmtId="164" fontId="5" fillId="6" borderId="2" xfId="0" applyNumberFormat="1" applyFont="1" applyFill="1" applyBorder="1" applyAlignment="1">
      <alignment horizontal="center" vertical="center"/>
    </xf>
    <xf numFmtId="0" fontId="6" fillId="7" borderId="2" xfId="0" applyFont="1" applyFill="1" applyBorder="1" applyAlignment="1">
      <alignment horizontal="left" vertical="center" indent="1"/>
    </xf>
    <xf numFmtId="164" fontId="0" fillId="7" borderId="2" xfId="0" applyNumberFormat="1" applyFont="1" applyFill="1" applyBorder="1" applyAlignment="1">
      <alignment horizontal="center" vertical="center"/>
    </xf>
    <xf numFmtId="164" fontId="5" fillId="7"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8" fillId="0" borderId="0" xfId="3"/>
    <xf numFmtId="0" fontId="18" fillId="0" borderId="0" xfId="3" applyAlignment="1">
      <alignment wrapText="1"/>
    </xf>
    <xf numFmtId="0" fontId="18" fillId="0" borderId="0" xfId="0" applyNumberFormat="1" applyFont="1" applyAlignment="1">
      <alignment horizontal="center"/>
    </xf>
    <xf numFmtId="0" fontId="0" fillId="0" borderId="0" xfId="0" applyAlignment="1">
      <alignment wrapText="1"/>
    </xf>
    <xf numFmtId="0" fontId="15" fillId="0" borderId="0" xfId="5" applyAlignment="1">
      <alignment horizontal="left"/>
    </xf>
    <xf numFmtId="164" fontId="9" fillId="3" borderId="2" xfId="10" applyFill="1">
      <alignment horizontal="center" vertical="center"/>
    </xf>
    <xf numFmtId="164" fontId="9" fillId="4" borderId="2" xfId="10" applyFill="1">
      <alignment horizontal="center" vertical="center"/>
    </xf>
    <xf numFmtId="164" fontId="9" fillId="0" borderId="2" xfId="10" applyFill="1">
      <alignment horizontal="center" vertical="center"/>
    </xf>
    <xf numFmtId="0" fontId="9" fillId="6" borderId="2" xfId="11" applyFill="1">
      <alignment horizontal="center" vertical="center"/>
    </xf>
    <xf numFmtId="0" fontId="9" fillId="7" borderId="2" xfId="11" applyFill="1">
      <alignment horizontal="center" vertical="center"/>
    </xf>
    <xf numFmtId="0" fontId="9" fillId="0" borderId="2" xfId="11" applyFill="1">
      <alignment horizontal="center" vertical="center"/>
    </xf>
    <xf numFmtId="0" fontId="9" fillId="0" borderId="2" xfId="12" applyFill="1">
      <alignment horizontal="left" vertical="center" indent="2"/>
    </xf>
    <xf numFmtId="0" fontId="9" fillId="0" borderId="0" xfId="8" applyAlignment="1"/>
    <xf numFmtId="0" fontId="6" fillId="0" borderId="0" xfId="0" applyFont="1"/>
    <xf numFmtId="0" fontId="19" fillId="0" borderId="0" xfId="0" applyFont="1"/>
    <xf numFmtId="0" fontId="0" fillId="0" borderId="13" xfId="0" applyBorder="1"/>
    <xf numFmtId="0" fontId="0" fillId="0" borderId="14" xfId="0" applyBorder="1"/>
    <xf numFmtId="0" fontId="0" fillId="0" borderId="15" xfId="0" applyBorder="1"/>
    <xf numFmtId="0" fontId="0" fillId="0" borderId="16" xfId="0" applyBorder="1"/>
    <xf numFmtId="0" fontId="0" fillId="0" borderId="0" xfId="0" applyBorder="1"/>
    <xf numFmtId="0" fontId="0" fillId="0" borderId="18" xfId="0" applyBorder="1"/>
    <xf numFmtId="0" fontId="10" fillId="0" borderId="0" xfId="8" applyFont="1" applyAlignment="1">
      <alignment wrapText="1"/>
    </xf>
    <xf numFmtId="0" fontId="0" fillId="3" borderId="2" xfId="12" applyFont="1" applyFill="1">
      <alignment horizontal="left" vertical="center" indent="2"/>
    </xf>
    <xf numFmtId="0" fontId="0" fillId="4" borderId="2" xfId="12" applyFont="1" applyFill="1">
      <alignment horizontal="left" vertical="center" indent="2"/>
    </xf>
    <xf numFmtId="0" fontId="0" fillId="3" borderId="2" xfId="11" applyFont="1" applyFill="1">
      <alignment horizontal="center" vertical="center"/>
    </xf>
    <xf numFmtId="0" fontId="0" fillId="4" borderId="2" xfId="11" applyFont="1" applyFill="1">
      <alignment horizontal="center" vertical="center"/>
    </xf>
    <xf numFmtId="0" fontId="5" fillId="3" borderId="2" xfId="2" applyNumberFormat="1" applyFont="1" applyFill="1" applyBorder="1" applyAlignment="1">
      <alignment horizontal="center" vertical="center"/>
    </xf>
    <xf numFmtId="0" fontId="5" fillId="4" borderId="2" xfId="2" applyNumberFormat="1" applyFont="1" applyFill="1" applyBorder="1" applyAlignment="1">
      <alignment horizontal="center" vertical="center"/>
    </xf>
    <xf numFmtId="0" fontId="5" fillId="7" borderId="2" xfId="2" applyNumberFormat="1" applyFont="1" applyFill="1" applyBorder="1" applyAlignment="1">
      <alignment horizontal="center" vertical="center"/>
    </xf>
    <xf numFmtId="0" fontId="10" fillId="0" borderId="0" xfId="7" applyBorder="1" applyAlignment="1">
      <alignment horizontal="right" vertical="center" wrapText="1"/>
    </xf>
    <xf numFmtId="0" fontId="6" fillId="0" borderId="0" xfId="0" applyFont="1" applyBorder="1"/>
    <xf numFmtId="0" fontId="6" fillId="0" borderId="13" xfId="0" applyFont="1" applyBorder="1"/>
    <xf numFmtId="0" fontId="5" fillId="6" borderId="2" xfId="2" applyNumberFormat="1" applyFont="1" applyFill="1" applyBorder="1" applyAlignment="1">
      <alignment horizontal="center" vertical="center"/>
    </xf>
    <xf numFmtId="0" fontId="0" fillId="8" borderId="0" xfId="0" applyFill="1" applyBorder="1" applyAlignment="1">
      <alignment horizontal="center" vertical="center"/>
    </xf>
    <xf numFmtId="0" fontId="0" fillId="3" borderId="0" xfId="0" applyFill="1" applyBorder="1" applyAlignment="1">
      <alignment horizontal="center" vertical="center"/>
    </xf>
    <xf numFmtId="0" fontId="20" fillId="0" borderId="0" xfId="5" applyFont="1" applyAlignment="1">
      <alignment horizontal="left"/>
    </xf>
    <xf numFmtId="0" fontId="21" fillId="0" borderId="0" xfId="0" applyFont="1"/>
    <xf numFmtId="0" fontId="0" fillId="0" borderId="0" xfId="0"/>
    <xf numFmtId="0" fontId="23" fillId="11" borderId="12" xfId="0" applyFont="1" applyFill="1" applyBorder="1" applyAlignment="1">
      <alignment horizontal="center"/>
    </xf>
    <xf numFmtId="0" fontId="23" fillId="11" borderId="12" xfId="0" applyFont="1" applyFill="1" applyBorder="1"/>
    <xf numFmtId="0" fontId="24" fillId="0" borderId="0" xfId="6" applyFont="1"/>
    <xf numFmtId="168" fontId="21" fillId="14" borderId="14" xfId="0" applyNumberFormat="1" applyFont="1" applyFill="1" applyBorder="1"/>
    <xf numFmtId="0" fontId="0" fillId="0" borderId="19" xfId="0" applyNumberFormat="1" applyBorder="1" applyAlignment="1">
      <alignment horizontal="center" vertical="center"/>
    </xf>
    <xf numFmtId="2" fontId="0" fillId="3" borderId="0" xfId="0" applyNumberFormat="1" applyFill="1" applyBorder="1" applyAlignment="1">
      <alignment horizontal="center" vertical="center"/>
    </xf>
    <xf numFmtId="2" fontId="0" fillId="0" borderId="0" xfId="0" applyNumberFormat="1" applyBorder="1"/>
    <xf numFmtId="14" fontId="0" fillId="0" borderId="0" xfId="0" applyNumberFormat="1" applyBorder="1"/>
    <xf numFmtId="14" fontId="21" fillId="14" borderId="0" xfId="0" applyNumberFormat="1" applyFont="1" applyFill="1" applyBorder="1"/>
    <xf numFmtId="0" fontId="0" fillId="0" borderId="0" xfId="0" applyNumberFormat="1" applyBorder="1"/>
    <xf numFmtId="0" fontId="0" fillId="14" borderId="0" xfId="0" applyFill="1" applyBorder="1" applyAlignment="1">
      <alignment horizontal="right"/>
    </xf>
    <xf numFmtId="0" fontId="23" fillId="11" borderId="11" xfId="0" applyFont="1" applyFill="1" applyBorder="1" applyAlignment="1">
      <alignment horizontal="center"/>
    </xf>
    <xf numFmtId="0" fontId="23" fillId="11" borderId="17" xfId="0" applyFont="1" applyFill="1" applyBorder="1" applyAlignment="1">
      <alignment horizontal="center"/>
    </xf>
    <xf numFmtId="0" fontId="22" fillId="11" borderId="0" xfId="0" applyFont="1" applyFill="1" applyAlignment="1">
      <alignment horizontal="center"/>
    </xf>
    <xf numFmtId="14" fontId="9" fillId="12" borderId="0" xfId="13" applyNumberFormat="1" applyBorder="1"/>
    <xf numFmtId="14" fontId="9" fillId="12" borderId="0" xfId="13" applyNumberFormat="1" applyBorder="1" applyAlignment="1">
      <alignment horizontal="center" vertical="center"/>
    </xf>
    <xf numFmtId="0" fontId="0" fillId="0" borderId="10" xfId="0" applyBorder="1"/>
    <xf numFmtId="166" fontId="0" fillId="5" borderId="4" xfId="0" applyNumberFormat="1" applyFont="1" applyFill="1" applyBorder="1" applyAlignment="1">
      <alignment horizontal="left" vertical="center" wrapText="1" indent="1"/>
    </xf>
    <xf numFmtId="166" fontId="0" fillId="5" borderId="1" xfId="0" applyNumberFormat="1" applyFont="1" applyFill="1" applyBorder="1" applyAlignment="1">
      <alignment horizontal="left" vertical="center" wrapText="1" indent="1"/>
    </xf>
    <xf numFmtId="166" fontId="0" fillId="5" borderId="5" xfId="0" applyNumberFormat="1" applyFont="1" applyFill="1" applyBorder="1" applyAlignment="1">
      <alignment horizontal="left" vertical="center" wrapText="1" indent="1"/>
    </xf>
    <xf numFmtId="14" fontId="9" fillId="13" borderId="0" xfId="14" applyNumberFormat="1" applyBorder="1"/>
    <xf numFmtId="14" fontId="9" fillId="13" borderId="0" xfId="14" applyNumberFormat="1" applyBorder="1" applyAlignment="1">
      <alignment horizontal="center" vertical="center"/>
    </xf>
  </cellXfs>
  <cellStyles count="15">
    <cellStyle name="20% - Accent1" xfId="13" builtinId="30"/>
    <cellStyle name="20% - Accent3" xfId="14" builtinId="38"/>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6" tint="-0.24994659260841701"/>
        </patternFill>
      </fill>
      <border>
        <left/>
        <right/>
      </border>
    </dxf>
    <dxf>
      <font>
        <color auto="1"/>
      </font>
      <fill>
        <patternFill>
          <bgColor theme="6" tint="-0.24994659260841701"/>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_rels/drawing2.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2147794</xdr:colOff>
      <xdr:row>1</xdr:row>
      <xdr:rowOff>47277</xdr:rowOff>
    </xdr:to>
    <xdr:pic>
      <xdr:nvPicPr>
        <xdr:cNvPr id="2" name="Picture 1">
          <a:extLst>
            <a:ext uri="{FF2B5EF4-FFF2-40B4-BE49-F238E27FC236}">
              <a16:creationId xmlns:a16="http://schemas.microsoft.com/office/drawing/2014/main" id="{D48F7108-0AA7-C04B-92AD-735E8C67B5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147794" cy="7754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1</xdr:rowOff>
    </xdr:from>
    <xdr:to>
      <xdr:col>1</xdr:col>
      <xdr:colOff>2147794</xdr:colOff>
      <xdr:row>1</xdr:row>
      <xdr:rowOff>67840</xdr:rowOff>
    </xdr:to>
    <xdr:pic>
      <xdr:nvPicPr>
        <xdr:cNvPr id="5" name="Picture 4">
          <a:extLst>
            <a:ext uri="{FF2B5EF4-FFF2-40B4-BE49-F238E27FC236}">
              <a16:creationId xmlns:a16="http://schemas.microsoft.com/office/drawing/2014/main" id="{03A83B3E-686E-D14A-A48B-91F2B57759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5441" y="1"/>
          <a:ext cx="2147794" cy="781280"/>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AFB6E-D1D8-F645-9306-87B45DCD3C2C}">
  <sheetPr codeName="Sheet2"/>
  <dimension ref="A1:O23"/>
  <sheetViews>
    <sheetView showGridLines="0" tabSelected="1" zoomScale="70" zoomScaleNormal="70" workbookViewId="0">
      <selection activeCell="A23" sqref="A23:O23"/>
    </sheetView>
  </sheetViews>
  <sheetFormatPr defaultColWidth="11.42578125" defaultRowHeight="15" x14ac:dyDescent="0.25"/>
  <cols>
    <col min="1" max="1" width="35.7109375" bestFit="1" customWidth="1"/>
    <col min="2" max="2" width="30.7109375" customWidth="1"/>
    <col min="3" max="3" width="2.85546875" customWidth="1"/>
    <col min="4" max="4" width="2.140625" customWidth="1"/>
    <col min="5" max="5" width="20.7109375" customWidth="1"/>
    <col min="6" max="6" width="13.7109375" customWidth="1"/>
    <col min="7" max="8" width="2" customWidth="1"/>
    <col min="9" max="9" width="19.85546875" customWidth="1"/>
    <col min="10" max="10" width="14.28515625" customWidth="1"/>
    <col min="11" max="11" width="17.28515625" customWidth="1"/>
    <col min="12" max="12" width="1.85546875" customWidth="1"/>
    <col min="13" max="13" width="31.5703125" customWidth="1"/>
    <col min="14" max="14" width="9.42578125" customWidth="1"/>
    <col min="15" max="15" width="2" customWidth="1"/>
  </cols>
  <sheetData>
    <row r="1" spans="1:15" ht="57" customHeight="1" x14ac:dyDescent="0.25"/>
    <row r="2" spans="1:15" ht="18.75" x14ac:dyDescent="0.3">
      <c r="A2" s="71" t="s">
        <v>98</v>
      </c>
      <c r="F2" s="67" t="s">
        <v>97</v>
      </c>
    </row>
    <row r="4" spans="1:15" x14ac:dyDescent="0.25">
      <c r="A4" t="s">
        <v>100</v>
      </c>
      <c t="inlineStr">
        <is>
          <t>Anjan</t>
        </is>
      </c>
    </row>
    <row r="5" spans="1:15" x14ac:dyDescent="0.25">
      <c r="A5" t="s">
        <v>101</v>
      </c>
      <c t="inlineStr">
        <is>
          <t>anjan@augplat.com</t>
        </is>
      </c>
    </row>
    <row r="7" spans="1:15" ht="15.75" thickBot="1" x14ac:dyDescent="0.3"/>
    <row r="8" spans="1:15" s="44" customFormat="1" ht="18.75" x14ac:dyDescent="0.3">
      <c r="A8" s="80" t="s">
        <v>23</v>
      </c>
      <c r="B8" s="81"/>
      <c r="C8" s="69"/>
      <c r="D8" s="45"/>
      <c r="E8" s="80" t="s">
        <v>22</v>
      </c>
      <c r="F8" s="81"/>
      <c r="G8" s="70"/>
      <c r="H8" s="45"/>
      <c r="I8" s="80" t="s">
        <v>27</v>
      </c>
      <c r="J8" s="81"/>
      <c r="K8" s="81"/>
      <c r="L8" s="81"/>
      <c r="M8" s="81"/>
      <c r="N8" s="81"/>
      <c r="O8" s="70"/>
    </row>
    <row r="9" spans="1:15" x14ac:dyDescent="0.25">
      <c r="A9" s="46"/>
      <c r="B9" s="50"/>
      <c r="C9" s="47"/>
      <c r="E9" s="46"/>
      <c r="F9" s="50"/>
      <c r="G9" s="47"/>
      <c r="I9" s="46"/>
      <c r="J9" s="61" t="s">
        <v>92</v>
      </c>
      <c r="K9" s="61" t="s">
        <v>93</v>
      </c>
      <c r="L9" s="50"/>
      <c r="M9" s="50"/>
      <c r="N9" s="75"/>
      <c r="O9" s="47"/>
    </row>
    <row r="10" spans="1:15" x14ac:dyDescent="0.25">
      <c r="A10" s="46" t="s">
        <v>18</v>
      </c>
      <c t="inlineStr">
        <is>
          <t>Middle of the Funnel (Interest)</t>
        </is>
      </c>
      <c r="C10" s="47"/>
      <c r="E10" s="46" t="s">
        <v>25</v>
      </c>
      <c t="inlineStr">
        <is>
          <t/>
        </is>
      </c>
      <c r="G10" s="47"/>
      <c r="I10" s="46" t="s">
        <v>28</v>
      </c>
      <c t="inlineStr">
        <is>
          <t/>
        </is>
      </c>
      <c r="K10" s="50">
        <f>IF(J10="",0,J10*B12)</f>
        <v>0</v>
      </c>
      <c r="L10" s="50"/>
      <c r="M10" s="50" t="s">
        <v>36</v>
      </c>
      <c t="inlineStr">
        <is>
          <t/>
        </is>
      </c>
      <c r="O10" s="47"/>
    </row>
    <row r="11" spans="1:15" x14ac:dyDescent="0.25">
      <c r="A11" s="46" t="s">
        <v>19</v>
      </c>
      <c t="inlineStr">
        <is>
          <t>Retargeting Campaign</t>
        </is>
      </c>
      <c r="C11" s="47"/>
      <c r="E11" s="46" t="s">
        <v>26</v>
      </c>
      <c t="inlineStr">
        <is>
          <t/>
        </is>
      </c>
      <c r="G11" s="47"/>
      <c r="I11" s="46" t="s">
        <v>29</v>
      </c>
      <c t="inlineStr">
        <is>
          <t/>
        </is>
      </c>
      <c r="K11" s="50">
        <f>IF(J11="",0,J11*B12)</f>
        <v>0</v>
      </c>
      <c r="L11" s="50"/>
      <c r="M11" s="50" t="s">
        <v>37</v>
      </c>
      <c t="inlineStr">
        <is>
          <t/>
        </is>
      </c>
      <c r="O11" s="47"/>
    </row>
    <row r="12" spans="1:15" ht="15.75" thickBot="1" x14ac:dyDescent="0.3">
      <c r="A12" s="46" t="s">
        <v>20</v>
      </c>
      <c t="inlineStr">
        <is>
          <t>3</t>
        </is>
      </c>
      <c r="C12" s="47"/>
      <c r="E12" s="48"/>
      <c r="F12" s="51"/>
      <c r="G12" s="49"/>
      <c r="I12" s="46" t="s">
        <v>30</v>
      </c>
      <c t="inlineStr">
        <is>
          <t/>
        </is>
      </c>
      <c r="K12" s="79">
        <f>IF(J12="",0,J12)</f>
        <v>0</v>
      </c>
      <c r="L12" s="50"/>
      <c r="M12" s="50" t="s">
        <v>38</v>
      </c>
      <c t="inlineStr">
        <is>
          <t/>
        </is>
      </c>
      <c r="O12" s="47"/>
    </row>
    <row r="13" spans="1:15" x14ac:dyDescent="0.25">
      <c r="A13" s="46" t="s">
        <v>21</v>
      </c>
      <c t="inlineStr">
        <is>
          <t>90</t>
        </is>
      </c>
      <c r="C13" s="47"/>
      <c r="I13" s="46"/>
      <c r="J13" s="50"/>
      <c r="K13" s="50"/>
      <c r="L13" s="50"/>
      <c r="M13" s="50"/>
      <c r="N13" s="50"/>
      <c r="O13" s="47"/>
    </row>
    <row r="14" spans="1:15" s="68" customFormat="1" x14ac:dyDescent="0.25">
      <c r="A14" s="46" t="s">
        <v>102</v>
      </c>
      <c t="inlineStr">
        <is>
          <t>2018-12-11</t>
        </is>
      </c>
      <c r="C14" s="47"/>
      <c r="I14" s="46"/>
      <c r="J14" s="50"/>
      <c r="K14" s="50"/>
      <c r="L14" s="50"/>
      <c r="M14" s="50"/>
      <c r="N14" s="50"/>
      <c r="O14" s="47"/>
    </row>
    <row r="15" spans="1:15" x14ac:dyDescent="0.25">
      <c r="A15" s="46" t="s">
        <v>24</v>
      </c>
      <c t="inlineStr">
        <is>
          <t>2018-12-04</t>
        </is>
      </c>
      <c r="C15" s="72"/>
      <c r="I15" s="62" t="s">
        <v>31</v>
      </c>
      <c r="J15" s="50"/>
      <c r="K15" s="50"/>
      <c r="L15" s="50"/>
      <c r="M15" s="50"/>
      <c r="N15" s="50"/>
      <c r="O15" s="47"/>
    </row>
    <row r="16" spans="1:15" x14ac:dyDescent="0.25">
      <c r="A16" s="46" t="s">
        <v>103</v>
      </c>
      <c t="inlineStr">
        <is>
          <t>5502</t>
        </is>
      </c>
      <c r="C16" s="47"/>
      <c r="I16" s="46" t="s">
        <v>32</v>
      </c>
      <c t="inlineStr">
        <is>
          <t/>
        </is>
      </c>
      <c r="K16" s="50">
        <f>IF(J16="",0,J16*B12)</f>
        <v>0</v>
      </c>
      <c r="L16" s="50"/>
      <c r="M16" s="50"/>
      <c r="N16" s="50"/>
      <c r="O16" s="47"/>
    </row>
    <row r="17" spans="1:15" ht="15.75" thickBot="1" x14ac:dyDescent="0.3">
      <c r="A17" s="48"/>
      <c r="B17" s="51"/>
      <c r="C17" s="49"/>
      <c r="I17" s="46" t="s">
        <v>33</v>
      </c>
      <c t="inlineStr">
        <is>
          <t/>
        </is>
      </c>
      <c r="K17" s="50">
        <f>IF(J17="",0,J17*B12)</f>
        <v>0</v>
      </c>
      <c r="L17" s="50"/>
      <c r="M17" s="50"/>
      <c r="N17" s="50"/>
      <c r="O17" s="47"/>
    </row>
    <row r="18" spans="1:15" x14ac:dyDescent="0.25">
      <c r="I18" s="46" t="s">
        <v>34</v>
      </c>
      <c t="inlineStr">
        <is>
          <t/>
        </is>
      </c>
      <c r="K18" s="50">
        <f>IF(J18="",0,J18*B12)</f>
        <v>0</v>
      </c>
      <c r="L18" s="50"/>
      <c r="M18" s="50"/>
      <c r="N18" s="50"/>
      <c r="O18" s="47"/>
    </row>
    <row r="19" spans="1:15" x14ac:dyDescent="0.25">
      <c r="I19" s="46" t="s">
        <v>35</v>
      </c>
      <c t="inlineStr">
        <is>
          <t/>
        </is>
      </c>
      <c r="K19" s="50">
        <f>IF(J19="",0,J19*B12)</f>
        <v>0</v>
      </c>
      <c r="L19" s="50"/>
      <c r="M19" s="50"/>
      <c r="N19" s="50"/>
      <c r="O19" s="47"/>
    </row>
    <row r="20" spans="1:15" ht="15.75" thickBot="1" x14ac:dyDescent="0.3">
      <c r="I20" s="48"/>
      <c r="J20" s="51"/>
      <c r="K20" s="51"/>
      <c r="L20" s="51"/>
      <c r="M20" s="51"/>
      <c r="N20" s="51"/>
      <c r="O20" s="49"/>
    </row>
    <row r="23" spans="1:15" ht="26.25" x14ac:dyDescent="0.4">
      <c r="A23" s="82" t="s">
        <v>104</v>
      </c>
      <c r="B23" s="82"/>
      <c r="C23" s="82"/>
      <c r="D23" s="82"/>
      <c r="E23" s="82"/>
      <c r="F23" s="82"/>
      <c r="G23" s="82"/>
      <c r="H23" s="82"/>
      <c r="I23" s="82"/>
      <c r="J23" s="82"/>
      <c r="K23" s="82"/>
      <c r="L23" s="82"/>
      <c r="M23" s="82"/>
      <c r="N23" s="82"/>
      <c r="O23" s="82"/>
    </row>
  </sheetData>
  <mergeCells count="4">
    <mergeCell ref="A8:B8"/>
    <mergeCell ref="E8:F8"/>
    <mergeCell ref="I8:N8"/>
    <mergeCell ref="A23:O2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3"/>
  <sheetViews>
    <sheetView showGridLines="0" showRuler="0" zoomScale="70" zoomScaleNormal="70" zoomScalePageLayoutView="70" workbookViewId="0">
      <pane ySplit="7" topLeftCell="A8" activePane="bottomLeft" state="frozen"/>
      <selection pane="bottomLeft" activeCell="B2" sqref="B2"/>
    </sheetView>
  </sheetViews>
  <sheetFormatPr defaultColWidth="8.85546875" defaultRowHeight="30" customHeight="1" x14ac:dyDescent="0.25"/>
  <cols>
    <col min="1" max="1" width="2.7109375" style="31" customWidth="1"/>
    <col min="2" max="2" width="57.42578125" customWidth="1"/>
    <col min="3" max="3" width="30.7109375" customWidth="1"/>
    <col min="4" max="4" width="22.7109375" customWidth="1"/>
    <col min="5" max="5" width="12.140625" style="4" customWidth="1"/>
    <col min="6" max="6" width="12.42578125" customWidth="1"/>
    <col min="7" max="7" width="2.7109375" customWidth="1"/>
    <col min="8" max="8" width="6.140625" hidden="1" customWidth="1"/>
    <col min="9" max="64" width="2.42578125" customWidth="1"/>
    <col min="69" max="70" width="10.28515625"/>
  </cols>
  <sheetData>
    <row r="1" spans="1:64" ht="55.5" customHeight="1" x14ac:dyDescent="0.45">
      <c r="A1" s="32" t="s">
        <v>9</v>
      </c>
      <c r="B1" s="35"/>
      <c r="C1" s="1"/>
      <c r="F1" s="67"/>
      <c r="H1" s="2"/>
      <c r="I1" s="12"/>
    </row>
    <row r="2" spans="1:64" ht="41.1" customHeight="1" x14ac:dyDescent="0.45">
      <c r="A2" s="32"/>
      <c r="B2" s="66" t="s">
        <v>96</v>
      </c>
      <c r="C2" s="1"/>
      <c r="H2" s="2"/>
      <c r="I2" s="12"/>
    </row>
    <row r="3" spans="1:64" ht="41.1" customHeight="1" x14ac:dyDescent="0.3">
      <c r="A3" s="32"/>
      <c r="B3" s="60" t="s">
        <v>95</v>
      </c>
      <c r="C3" s="65">
        <f>'Submission Summary'!B10</f>
        <v>0</v>
      </c>
      <c r="D3" s="52" t="s">
        <v>94</v>
      </c>
      <c r="E3" s="83">
        <f>'Submission Summary'!B15</f>
        <v>0</v>
      </c>
      <c r="F3" s="84"/>
      <c r="H3" s="2"/>
      <c r="I3" s="12"/>
    </row>
    <row r="4" spans="1:64" ht="36.950000000000003" customHeight="1" x14ac:dyDescent="0.3">
      <c r="A4" s="31" t="s">
        <v>10</v>
      </c>
      <c r="B4" s="60" t="s">
        <v>19</v>
      </c>
      <c r="C4" s="64">
        <f>'Submission Summary'!B11</f>
        <v>0</v>
      </c>
      <c r="D4" s="52" t="s">
        <v>90</v>
      </c>
      <c r="E4" s="89">
        <f>'Submission Summary'!B14</f>
        <v>0</v>
      </c>
      <c r="F4" s="90"/>
    </row>
    <row r="5" spans="1:64" ht="39.950000000000003" customHeight="1" x14ac:dyDescent="0.25">
      <c r="A5" s="32" t="s">
        <v>11</v>
      </c>
      <c r="B5" s="60" t="s">
        <v>21</v>
      </c>
      <c r="C5" s="74">
        <f>'Submission Summary'!B13</f>
        <v>0</v>
      </c>
      <c r="D5" s="43" t="s">
        <v>4</v>
      </c>
      <c r="E5" s="73">
        <v>1</v>
      </c>
      <c r="I5" s="86">
        <f>I6</f>
        <v>-5</v>
      </c>
      <c r="J5" s="87"/>
      <c r="K5" s="87"/>
      <c r="L5" s="87"/>
      <c r="M5" s="87"/>
      <c r="N5" s="87"/>
      <c r="O5" s="88"/>
      <c r="P5" s="86">
        <f>P6</f>
        <v>2</v>
      </c>
      <c r="Q5" s="87"/>
      <c r="R5" s="87"/>
      <c r="S5" s="87"/>
      <c r="T5" s="87"/>
      <c r="U5" s="87"/>
      <c r="V5" s="88"/>
      <c r="W5" s="86">
        <f>W6</f>
        <v>9</v>
      </c>
      <c r="X5" s="87"/>
      <c r="Y5" s="87"/>
      <c r="Z5" s="87"/>
      <c r="AA5" s="87"/>
      <c r="AB5" s="87"/>
      <c r="AC5" s="88"/>
      <c r="AD5" s="86">
        <f>AD6</f>
        <v>16</v>
      </c>
      <c r="AE5" s="87"/>
      <c r="AF5" s="87"/>
      <c r="AG5" s="87"/>
      <c r="AH5" s="87"/>
      <c r="AI5" s="87"/>
      <c r="AJ5" s="88"/>
      <c r="AK5" s="86">
        <f>AK6</f>
        <v>23</v>
      </c>
      <c r="AL5" s="87"/>
      <c r="AM5" s="87"/>
      <c r="AN5" s="87"/>
      <c r="AO5" s="87"/>
      <c r="AP5" s="87"/>
      <c r="AQ5" s="88"/>
      <c r="AR5" s="86">
        <f>AR6</f>
        <v>30</v>
      </c>
      <c r="AS5" s="87"/>
      <c r="AT5" s="87"/>
      <c r="AU5" s="87"/>
      <c r="AV5" s="87"/>
      <c r="AW5" s="87"/>
      <c r="AX5" s="88"/>
      <c r="AY5" s="86">
        <f>AY6</f>
        <v>37</v>
      </c>
      <c r="AZ5" s="87"/>
      <c r="BA5" s="87"/>
      <c r="BB5" s="87"/>
      <c r="BC5" s="87"/>
      <c r="BD5" s="87"/>
      <c r="BE5" s="88"/>
      <c r="BF5" s="86">
        <f>BF6</f>
        <v>44</v>
      </c>
      <c r="BG5" s="87"/>
      <c r="BH5" s="87"/>
      <c r="BI5" s="87"/>
      <c r="BJ5" s="87"/>
      <c r="BK5" s="87"/>
      <c r="BL5" s="88"/>
    </row>
    <row r="6" spans="1:64" ht="15" customHeight="1" x14ac:dyDescent="0.25">
      <c r="A6" s="32" t="s">
        <v>12</v>
      </c>
      <c r="B6" s="85"/>
      <c r="C6" s="85"/>
      <c r="D6" s="85"/>
      <c r="E6" s="85"/>
      <c r="F6" s="85"/>
      <c r="G6" s="85"/>
      <c r="I6" s="9">
        <f>Project_Start-WEEKDAY(Project_Start,1)+2+7*(Display_Week-1)</f>
        <v>-5</v>
      </c>
      <c r="J6" s="8">
        <f t="shared" ref="J6:AO6" si="0">I6+1</f>
        <v>-4</v>
      </c>
      <c r="K6" s="8">
        <f t="shared" si="0"/>
        <v>-3</v>
      </c>
      <c r="L6" s="8">
        <f t="shared" si="0"/>
        <v>-2</v>
      </c>
      <c r="M6" s="8">
        <f t="shared" si="0"/>
        <v>-1</v>
      </c>
      <c r="N6" s="8">
        <f t="shared" si="0"/>
        <v>0</v>
      </c>
      <c r="O6" s="10">
        <f t="shared" si="0"/>
        <v>1</v>
      </c>
      <c r="P6" s="9">
        <f t="shared" si="0"/>
        <v>2</v>
      </c>
      <c r="Q6" s="8">
        <f t="shared" si="0"/>
        <v>3</v>
      </c>
      <c r="R6" s="8">
        <f t="shared" si="0"/>
        <v>4</v>
      </c>
      <c r="S6" s="8">
        <f t="shared" si="0"/>
        <v>5</v>
      </c>
      <c r="T6" s="8">
        <f t="shared" si="0"/>
        <v>6</v>
      </c>
      <c r="U6" s="8">
        <f t="shared" si="0"/>
        <v>7</v>
      </c>
      <c r="V6" s="10">
        <f t="shared" si="0"/>
        <v>8</v>
      </c>
      <c r="W6" s="9">
        <f t="shared" si="0"/>
        <v>9</v>
      </c>
      <c r="X6" s="8">
        <f t="shared" si="0"/>
        <v>10</v>
      </c>
      <c r="Y6" s="8">
        <f t="shared" si="0"/>
        <v>11</v>
      </c>
      <c r="Z6" s="8">
        <f t="shared" si="0"/>
        <v>12</v>
      </c>
      <c r="AA6" s="8">
        <f t="shared" si="0"/>
        <v>13</v>
      </c>
      <c r="AB6" s="8">
        <f t="shared" si="0"/>
        <v>14</v>
      </c>
      <c r="AC6" s="10">
        <f t="shared" si="0"/>
        <v>15</v>
      </c>
      <c r="AD6" s="9">
        <f t="shared" si="0"/>
        <v>16</v>
      </c>
      <c r="AE6" s="8">
        <f t="shared" si="0"/>
        <v>17</v>
      </c>
      <c r="AF6" s="8">
        <f t="shared" si="0"/>
        <v>18</v>
      </c>
      <c r="AG6" s="8">
        <f t="shared" si="0"/>
        <v>19</v>
      </c>
      <c r="AH6" s="8">
        <f t="shared" si="0"/>
        <v>20</v>
      </c>
      <c r="AI6" s="8">
        <f t="shared" si="0"/>
        <v>21</v>
      </c>
      <c r="AJ6" s="10">
        <f t="shared" si="0"/>
        <v>22</v>
      </c>
      <c r="AK6" s="9">
        <f t="shared" si="0"/>
        <v>23</v>
      </c>
      <c r="AL6" s="8">
        <f t="shared" si="0"/>
        <v>24</v>
      </c>
      <c r="AM6" s="8">
        <f t="shared" si="0"/>
        <v>25</v>
      </c>
      <c r="AN6" s="8">
        <f t="shared" si="0"/>
        <v>26</v>
      </c>
      <c r="AO6" s="8">
        <f t="shared" si="0"/>
        <v>27</v>
      </c>
      <c r="AP6" s="8">
        <f t="shared" ref="AP6:BL6" si="1">AO6+1</f>
        <v>28</v>
      </c>
      <c r="AQ6" s="10">
        <f t="shared" si="1"/>
        <v>29</v>
      </c>
      <c r="AR6" s="9">
        <f t="shared" si="1"/>
        <v>30</v>
      </c>
      <c r="AS6" s="8">
        <f t="shared" si="1"/>
        <v>31</v>
      </c>
      <c r="AT6" s="8">
        <f t="shared" si="1"/>
        <v>32</v>
      </c>
      <c r="AU6" s="8">
        <f t="shared" si="1"/>
        <v>33</v>
      </c>
      <c r="AV6" s="8">
        <f t="shared" si="1"/>
        <v>34</v>
      </c>
      <c r="AW6" s="8">
        <f t="shared" si="1"/>
        <v>35</v>
      </c>
      <c r="AX6" s="10">
        <f t="shared" si="1"/>
        <v>36</v>
      </c>
      <c r="AY6" s="9">
        <f t="shared" si="1"/>
        <v>37</v>
      </c>
      <c r="AZ6" s="8">
        <f t="shared" si="1"/>
        <v>38</v>
      </c>
      <c r="BA6" s="8">
        <f t="shared" si="1"/>
        <v>39</v>
      </c>
      <c r="BB6" s="8">
        <f t="shared" si="1"/>
        <v>40</v>
      </c>
      <c r="BC6" s="8">
        <f t="shared" si="1"/>
        <v>41</v>
      </c>
      <c r="BD6" s="8">
        <f t="shared" si="1"/>
        <v>42</v>
      </c>
      <c r="BE6" s="10">
        <f t="shared" si="1"/>
        <v>43</v>
      </c>
      <c r="BF6" s="9">
        <f t="shared" si="1"/>
        <v>44</v>
      </c>
      <c r="BG6" s="8">
        <f t="shared" si="1"/>
        <v>45</v>
      </c>
      <c r="BH6" s="8">
        <f t="shared" si="1"/>
        <v>46</v>
      </c>
      <c r="BI6" s="8">
        <f t="shared" si="1"/>
        <v>47</v>
      </c>
      <c r="BJ6" s="8">
        <f t="shared" si="1"/>
        <v>48</v>
      </c>
      <c r="BK6" s="8">
        <f t="shared" si="1"/>
        <v>49</v>
      </c>
      <c r="BL6" s="10">
        <f t="shared" si="1"/>
        <v>50</v>
      </c>
    </row>
    <row r="7" spans="1:64" ht="30" customHeight="1" thickBot="1" x14ac:dyDescent="0.3">
      <c r="A7" s="32" t="s">
        <v>13</v>
      </c>
      <c r="B7" s="6" t="s">
        <v>39</v>
      </c>
      <c r="C7" s="7" t="s">
        <v>40</v>
      </c>
      <c r="D7" s="7" t="s">
        <v>91</v>
      </c>
      <c r="E7" s="7" t="s">
        <v>1</v>
      </c>
      <c r="F7" s="7" t="s">
        <v>2</v>
      </c>
      <c r="G7" s="7"/>
      <c r="H7" s="7" t="s">
        <v>3</v>
      </c>
      <c r="I7" s="11" t="e">
        <f t="shared" ref="I7:AN7" si="2">LEFT(TEXT(I6,"ddd"),1)</f>
        <v>#VALUE!</v>
      </c>
      <c r="J7" s="11" t="e">
        <f t="shared" si="2"/>
        <v>#VALUE!</v>
      </c>
      <c r="K7" s="11" t="e">
        <f t="shared" si="2"/>
        <v>#VALUE!</v>
      </c>
      <c r="L7" s="11" t="e">
        <f t="shared" si="2"/>
        <v>#VALUE!</v>
      </c>
      <c r="M7" s="11" t="e">
        <f t="shared" si="2"/>
        <v>#VALUE!</v>
      </c>
      <c r="N7" s="11" t="str">
        <f t="shared" si="2"/>
        <v>S</v>
      </c>
      <c r="O7" s="11" t="str">
        <f t="shared" si="2"/>
        <v>S</v>
      </c>
      <c r="P7" s="11" t="str">
        <f t="shared" si="2"/>
        <v>M</v>
      </c>
      <c r="Q7" s="11" t="str">
        <f t="shared" si="2"/>
        <v>T</v>
      </c>
      <c r="R7" s="11" t="str">
        <f t="shared" si="2"/>
        <v>W</v>
      </c>
      <c r="S7" s="11" t="str">
        <f t="shared" si="2"/>
        <v>T</v>
      </c>
      <c r="T7" s="11" t="str">
        <f t="shared" si="2"/>
        <v>F</v>
      </c>
      <c r="U7" s="11" t="str">
        <f t="shared" si="2"/>
        <v>S</v>
      </c>
      <c r="V7" s="11" t="str">
        <f t="shared" si="2"/>
        <v>S</v>
      </c>
      <c r="W7" s="11" t="str">
        <f t="shared" si="2"/>
        <v>M</v>
      </c>
      <c r="X7" s="11" t="str">
        <f t="shared" si="2"/>
        <v>T</v>
      </c>
      <c r="Y7" s="11" t="str">
        <f t="shared" si="2"/>
        <v>W</v>
      </c>
      <c r="Z7" s="11" t="str">
        <f t="shared" si="2"/>
        <v>T</v>
      </c>
      <c r="AA7" s="11" t="str">
        <f t="shared" si="2"/>
        <v>F</v>
      </c>
      <c r="AB7" s="11" t="str">
        <f t="shared" si="2"/>
        <v>S</v>
      </c>
      <c r="AC7" s="11" t="str">
        <f t="shared" si="2"/>
        <v>S</v>
      </c>
      <c r="AD7" s="11" t="str">
        <f t="shared" si="2"/>
        <v>M</v>
      </c>
      <c r="AE7" s="11" t="str">
        <f t="shared" si="2"/>
        <v>T</v>
      </c>
      <c r="AF7" s="11" t="str">
        <f t="shared" si="2"/>
        <v>W</v>
      </c>
      <c r="AG7" s="11" t="str">
        <f t="shared" si="2"/>
        <v>T</v>
      </c>
      <c r="AH7" s="11" t="str">
        <f t="shared" si="2"/>
        <v>F</v>
      </c>
      <c r="AI7" s="11" t="str">
        <f t="shared" si="2"/>
        <v>S</v>
      </c>
      <c r="AJ7" s="11" t="str">
        <f t="shared" si="2"/>
        <v>S</v>
      </c>
      <c r="AK7" s="11" t="str">
        <f t="shared" si="2"/>
        <v>M</v>
      </c>
      <c r="AL7" s="11" t="str">
        <f t="shared" si="2"/>
        <v>T</v>
      </c>
      <c r="AM7" s="11" t="str">
        <f t="shared" si="2"/>
        <v>W</v>
      </c>
      <c r="AN7" s="11" t="str">
        <f t="shared" si="2"/>
        <v>T</v>
      </c>
      <c r="AO7" s="11" t="str">
        <f t="shared" ref="AO7:BL7" si="3">LEFT(TEXT(AO6,"ddd"),1)</f>
        <v>F</v>
      </c>
      <c r="AP7" s="11" t="str">
        <f t="shared" si="3"/>
        <v>S</v>
      </c>
      <c r="AQ7" s="11" t="str">
        <f t="shared" si="3"/>
        <v>S</v>
      </c>
      <c r="AR7" s="11" t="str">
        <f t="shared" si="3"/>
        <v>M</v>
      </c>
      <c r="AS7" s="11" t="str">
        <f t="shared" si="3"/>
        <v>T</v>
      </c>
      <c r="AT7" s="11" t="str">
        <f t="shared" si="3"/>
        <v>W</v>
      </c>
      <c r="AU7" s="11" t="str">
        <f t="shared" si="3"/>
        <v>T</v>
      </c>
      <c r="AV7" s="11" t="str">
        <f t="shared" si="3"/>
        <v>F</v>
      </c>
      <c r="AW7" s="11" t="str">
        <f t="shared" si="3"/>
        <v>S</v>
      </c>
      <c r="AX7" s="11" t="str">
        <f t="shared" si="3"/>
        <v>S</v>
      </c>
      <c r="AY7" s="11" t="str">
        <f t="shared" si="3"/>
        <v>M</v>
      </c>
      <c r="AZ7" s="11" t="str">
        <f t="shared" si="3"/>
        <v>T</v>
      </c>
      <c r="BA7" s="11" t="str">
        <f t="shared" si="3"/>
        <v>W</v>
      </c>
      <c r="BB7" s="11" t="str">
        <f t="shared" si="3"/>
        <v>T</v>
      </c>
      <c r="BC7" s="11" t="str">
        <f t="shared" si="3"/>
        <v>F</v>
      </c>
      <c r="BD7" s="11" t="str">
        <f t="shared" si="3"/>
        <v>S</v>
      </c>
      <c r="BE7" s="11" t="str">
        <f t="shared" si="3"/>
        <v>S</v>
      </c>
      <c r="BF7" s="11" t="str">
        <f t="shared" si="3"/>
        <v>M</v>
      </c>
      <c r="BG7" s="11" t="str">
        <f t="shared" si="3"/>
        <v>T</v>
      </c>
      <c r="BH7" s="11" t="str">
        <f t="shared" si="3"/>
        <v>W</v>
      </c>
      <c r="BI7" s="11" t="str">
        <f t="shared" si="3"/>
        <v>T</v>
      </c>
      <c r="BJ7" s="11" t="str">
        <f t="shared" si="3"/>
        <v>F</v>
      </c>
      <c r="BK7" s="11" t="str">
        <f t="shared" si="3"/>
        <v>S</v>
      </c>
      <c r="BL7" s="11" t="str">
        <f t="shared" si="3"/>
        <v>S</v>
      </c>
    </row>
    <row r="8" spans="1:64" ht="30" hidden="1" customHeight="1" thickBot="1" x14ac:dyDescent="0.3">
      <c r="A8" s="31" t="s">
        <v>8</v>
      </c>
      <c r="C8" s="34"/>
      <c r="E8"/>
      <c r="H8" t="str">
        <f t="shared" ref="H8:H22" si="4">IF(OR(ISBLANK(task_start),ISBLANK(task_end)),"",task_end-task_start+1)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row>
    <row r="9" spans="1:64" s="3" customFormat="1" ht="30" customHeight="1" thickBot="1" x14ac:dyDescent="0.3">
      <c r="A9" s="32" t="s">
        <v>14</v>
      </c>
      <c r="B9" s="16" t="s">
        <v>41</v>
      </c>
      <c r="C9" s="39"/>
      <c r="D9" s="63">
        <f>IF(ISBLANK(E9),"0", (F9-E9))</f>
        <v>9</v>
      </c>
      <c r="E9" s="17">
        <f>E4</f>
        <v>0</v>
      </c>
      <c r="F9" s="18">
        <f>MAX(F10:F12)</f>
        <v>9</v>
      </c>
      <c r="G9" s="15"/>
      <c r="H9" s="15">
        <f t="shared" si="4"/>
        <v>10</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row>
    <row r="10" spans="1:64" s="3" customFormat="1" ht="30" customHeight="1" thickBot="1" x14ac:dyDescent="0.3">
      <c r="A10" s="32" t="s">
        <v>15</v>
      </c>
      <c r="B10" s="53" t="s">
        <v>42</v>
      </c>
      <c r="C10" s="55" t="s">
        <v>80</v>
      </c>
      <c r="D10" s="57">
        <v>1</v>
      </c>
      <c r="E10" s="36">
        <f>WORKDAY(E9,1)</f>
        <v>2</v>
      </c>
      <c r="F10" s="36">
        <f>WORKDAY(E10,D10)</f>
        <v>3</v>
      </c>
      <c r="G10" s="15"/>
      <c r="H10" s="15">
        <f t="shared" si="4"/>
        <v>2</v>
      </c>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row>
    <row r="11" spans="1:64" s="3" customFormat="1" ht="30" customHeight="1" thickBot="1" x14ac:dyDescent="0.3">
      <c r="A11" s="32" t="s">
        <v>16</v>
      </c>
      <c r="B11" s="53" t="s">
        <v>99</v>
      </c>
      <c r="C11" s="55" t="s">
        <v>81</v>
      </c>
      <c r="D11" s="57">
        <v>1</v>
      </c>
      <c r="E11" s="36">
        <f>F10</f>
        <v>3</v>
      </c>
      <c r="F11" s="36">
        <f>WORKDAY(E11,D11)</f>
        <v>4</v>
      </c>
      <c r="G11" s="15"/>
      <c r="H11" s="15">
        <f t="shared" si="4"/>
        <v>2</v>
      </c>
      <c r="I11" s="28"/>
      <c r="J11" s="28"/>
      <c r="K11" s="28"/>
      <c r="L11" s="28"/>
      <c r="M11" s="28"/>
      <c r="N11" s="28"/>
      <c r="O11" s="28"/>
      <c r="P11" s="28"/>
      <c r="Q11" s="28"/>
      <c r="R11" s="28"/>
      <c r="S11" s="28"/>
      <c r="T11" s="28"/>
      <c r="U11" s="29"/>
      <c r="V11" s="29"/>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row>
    <row r="12" spans="1:64" s="3" customFormat="1" ht="30" customHeight="1" thickBot="1" x14ac:dyDescent="0.3">
      <c r="A12" s="31"/>
      <c r="B12" s="53" t="s">
        <v>43</v>
      </c>
      <c r="C12" s="55" t="s">
        <v>82</v>
      </c>
      <c r="D12" s="57">
        <v>3</v>
      </c>
      <c r="E12" s="36">
        <f>F11</f>
        <v>4</v>
      </c>
      <c r="F12" s="36">
        <f>WORKDAY(E12,D12)</f>
        <v>9</v>
      </c>
      <c r="G12" s="15"/>
      <c r="H12" s="15">
        <f t="shared" si="4"/>
        <v>6</v>
      </c>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row>
    <row r="13" spans="1:64" s="3" customFormat="1" ht="30" customHeight="1" thickBot="1" x14ac:dyDescent="0.3">
      <c r="A13" s="32" t="s">
        <v>17</v>
      </c>
      <c r="B13" s="19" t="s">
        <v>44</v>
      </c>
      <c r="C13" s="40"/>
      <c r="D13" s="59">
        <f>IF(ISBLANK(E13),"0", (F13-E13))</f>
        <v>9</v>
      </c>
      <c r="E13" s="20">
        <f>MIN(E14:E17)</f>
        <v>11</v>
      </c>
      <c r="F13" s="21">
        <f>MAX(F14:F17)</f>
        <v>20</v>
      </c>
      <c r="G13" s="15"/>
      <c r="H13" s="15">
        <f t="shared" si="4"/>
        <v>10</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row>
    <row r="14" spans="1:64" s="3" customFormat="1" ht="30" customHeight="1" thickBot="1" x14ac:dyDescent="0.3">
      <c r="A14" s="32"/>
      <c r="B14" s="54" t="s">
        <v>45</v>
      </c>
      <c r="C14" s="56" t="s">
        <v>83</v>
      </c>
      <c r="D14" s="58">
        <v>1</v>
      </c>
      <c r="E14" s="37">
        <f>WORKDAY(F12,2)</f>
        <v>11</v>
      </c>
      <c r="F14" s="37">
        <f>WORKDAY(E14,D14)</f>
        <v>12</v>
      </c>
      <c r="G14" s="15"/>
      <c r="H14" s="15">
        <f t="shared" si="4"/>
        <v>2</v>
      </c>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row>
    <row r="15" spans="1:64" s="3" customFormat="1" ht="30" customHeight="1" thickBot="1" x14ac:dyDescent="0.3">
      <c r="A15" s="31"/>
      <c r="B15" s="54" t="s">
        <v>46</v>
      </c>
      <c r="C15" s="56" t="s">
        <v>84</v>
      </c>
      <c r="D15" s="58">
        <v>1</v>
      </c>
      <c r="E15" s="37">
        <f>F14</f>
        <v>12</v>
      </c>
      <c r="F15" s="37">
        <f>WORKDAY(E15,D15)</f>
        <v>13</v>
      </c>
      <c r="G15" s="15"/>
      <c r="H15" s="15">
        <f t="shared" si="4"/>
        <v>2</v>
      </c>
      <c r="I15" s="28"/>
      <c r="J15" s="28"/>
      <c r="K15" s="28"/>
      <c r="L15" s="28"/>
      <c r="M15" s="28"/>
      <c r="N15" s="28"/>
      <c r="O15" s="28"/>
      <c r="P15" s="28"/>
      <c r="Q15" s="28"/>
      <c r="R15" s="28"/>
      <c r="S15" s="28"/>
      <c r="T15" s="28"/>
      <c r="U15" s="29"/>
      <c r="V15" s="29"/>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row>
    <row r="16" spans="1:64" s="3" customFormat="1" ht="30" customHeight="1" thickBot="1" x14ac:dyDescent="0.3">
      <c r="A16" s="31"/>
      <c r="B16" s="54" t="s">
        <v>47</v>
      </c>
      <c r="C16" s="56" t="s">
        <v>83</v>
      </c>
      <c r="D16" s="58">
        <v>1</v>
      </c>
      <c r="E16" s="37">
        <f>F15</f>
        <v>13</v>
      </c>
      <c r="F16" s="37">
        <f>WORKDAY(E16,D16)</f>
        <v>16</v>
      </c>
      <c r="G16" s="15"/>
      <c r="H16" s="15">
        <f t="shared" si="4"/>
        <v>4</v>
      </c>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row>
    <row r="17" spans="1:64" s="3" customFormat="1" ht="30" customHeight="1" thickBot="1" x14ac:dyDescent="0.3">
      <c r="A17" s="31"/>
      <c r="B17" s="54" t="s">
        <v>48</v>
      </c>
      <c r="C17" s="56" t="s">
        <v>84</v>
      </c>
      <c r="D17" s="58">
        <v>4</v>
      </c>
      <c r="E17" s="37">
        <f>F16</f>
        <v>16</v>
      </c>
      <c r="F17" s="37">
        <f>WORKDAY(E17,D17)</f>
        <v>20</v>
      </c>
      <c r="G17" s="15"/>
      <c r="H17" s="15">
        <f t="shared" si="4"/>
        <v>5</v>
      </c>
      <c r="I17" s="28"/>
      <c r="J17" s="28"/>
      <c r="K17" s="28"/>
      <c r="L17" s="28"/>
      <c r="M17" s="28"/>
      <c r="N17" s="28"/>
      <c r="O17" s="28"/>
      <c r="P17" s="28"/>
      <c r="Q17" s="28"/>
      <c r="R17" s="28"/>
      <c r="S17" s="28"/>
      <c r="T17" s="28"/>
      <c r="U17" s="28"/>
      <c r="V17" s="28"/>
      <c r="W17" s="28"/>
      <c r="X17" s="28"/>
      <c r="Y17" s="29"/>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row>
    <row r="18" spans="1:64" s="3" customFormat="1" ht="30" customHeight="1" thickBot="1" x14ac:dyDescent="0.3">
      <c r="A18" s="31" t="s">
        <v>5</v>
      </c>
      <c r="B18" s="16" t="s">
        <v>49</v>
      </c>
      <c r="C18" s="39"/>
      <c r="D18" s="63">
        <f>IF(ISBLANK(E18),"0", (F18-E18))</f>
        <v>4</v>
      </c>
      <c r="E18" s="17">
        <f>MIN(E19:E29)</f>
        <v>20</v>
      </c>
      <c r="F18" s="18">
        <f>MAX(F19:F29)</f>
        <v>24</v>
      </c>
      <c r="G18" s="15"/>
      <c r="H18" s="15">
        <f t="shared" si="4"/>
        <v>5</v>
      </c>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row>
    <row r="19" spans="1:64" s="3" customFormat="1" ht="30" customHeight="1" thickBot="1" x14ac:dyDescent="0.3">
      <c r="A19" s="31"/>
      <c r="B19" s="53" t="s">
        <v>50</v>
      </c>
      <c r="C19" s="55" t="s">
        <v>83</v>
      </c>
      <c r="D19" s="57">
        <v>1</v>
      </c>
      <c r="E19" s="36">
        <f>WORKDAY(F12,D13)</f>
        <v>20</v>
      </c>
      <c r="F19" s="36">
        <f t="shared" ref="F19:F29" si="5">WORKDAY(E19,D19)</f>
        <v>23</v>
      </c>
      <c r="G19" s="15"/>
      <c r="H19" s="15">
        <f t="shared" si="4"/>
        <v>4</v>
      </c>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row>
    <row r="20" spans="1:64" s="3" customFormat="1" ht="30" customHeight="1" thickBot="1" x14ac:dyDescent="0.3">
      <c r="A20" s="31"/>
      <c r="B20" s="53" t="s">
        <v>51</v>
      </c>
      <c r="C20" s="55" t="s">
        <v>84</v>
      </c>
      <c r="D20" s="57">
        <v>1</v>
      </c>
      <c r="E20" s="36">
        <f>WORKDAY(F12,D13)</f>
        <v>20</v>
      </c>
      <c r="F20" s="36">
        <f t="shared" si="5"/>
        <v>23</v>
      </c>
      <c r="G20" s="15"/>
      <c r="H20" s="15">
        <f t="shared" si="4"/>
        <v>4</v>
      </c>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row>
    <row r="21" spans="1:64" s="3" customFormat="1" ht="30" customHeight="1" thickBot="1" x14ac:dyDescent="0.3">
      <c r="A21" s="31"/>
      <c r="B21" s="53" t="s">
        <v>52</v>
      </c>
      <c r="C21" s="55" t="s">
        <v>84</v>
      </c>
      <c r="D21" s="57">
        <v>1</v>
      </c>
      <c r="E21" s="36">
        <f>F20</f>
        <v>23</v>
      </c>
      <c r="F21" s="36">
        <f t="shared" si="5"/>
        <v>24</v>
      </c>
      <c r="G21" s="15"/>
      <c r="H21" s="15">
        <f t="shared" si="4"/>
        <v>2</v>
      </c>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row>
    <row r="22" spans="1:64" s="3" customFormat="1" ht="30" customHeight="1" thickBot="1" x14ac:dyDescent="0.3">
      <c r="A22" s="31"/>
      <c r="B22" s="53" t="s">
        <v>53</v>
      </c>
      <c r="C22" s="55" t="s">
        <v>85</v>
      </c>
      <c r="D22" s="57">
        <f>'Submission Summary'!K10*1</f>
        <v>0</v>
      </c>
      <c r="E22" s="36">
        <f>F19</f>
        <v>23</v>
      </c>
      <c r="F22" s="36">
        <f t="shared" si="5"/>
        <v>23</v>
      </c>
      <c r="G22" s="15"/>
      <c r="H22" s="15">
        <f t="shared" si="4"/>
        <v>1</v>
      </c>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row>
    <row r="23" spans="1:64" s="3" customFormat="1" ht="30" customHeight="1" thickBot="1" x14ac:dyDescent="0.3">
      <c r="A23" s="31"/>
      <c r="B23" s="53" t="s">
        <v>54</v>
      </c>
      <c r="C23" s="55" t="s">
        <v>86</v>
      </c>
      <c r="D23" s="57">
        <f>'Submission Summary'!K10*1</f>
        <v>0</v>
      </c>
      <c r="E23" s="36">
        <f>F22</f>
        <v>23</v>
      </c>
      <c r="F23" s="36">
        <f t="shared" si="5"/>
        <v>23</v>
      </c>
      <c r="G23" s="15"/>
      <c r="H23" s="15"/>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row>
    <row r="24" spans="1:64" s="3" customFormat="1" ht="30" customHeight="1" thickBot="1" x14ac:dyDescent="0.3">
      <c r="A24" s="31"/>
      <c r="B24" s="53" t="s">
        <v>55</v>
      </c>
      <c r="C24" s="55" t="s">
        <v>85</v>
      </c>
      <c r="D24" s="57">
        <f>'Submission Summary'!K11*2</f>
        <v>0</v>
      </c>
      <c r="E24" s="36">
        <f>F19</f>
        <v>23</v>
      </c>
      <c r="F24" s="36">
        <f t="shared" si="5"/>
        <v>23</v>
      </c>
      <c r="G24" s="15"/>
      <c r="H24" s="15"/>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row>
    <row r="25" spans="1:64" s="3" customFormat="1" ht="30" customHeight="1" thickBot="1" x14ac:dyDescent="0.3">
      <c r="A25" s="31"/>
      <c r="B25" s="53" t="s">
        <v>56</v>
      </c>
      <c r="C25" s="55" t="s">
        <v>86</v>
      </c>
      <c r="D25" s="57">
        <f>'Submission Summary'!K11*1</f>
        <v>0</v>
      </c>
      <c r="E25" s="36">
        <f>F24</f>
        <v>23</v>
      </c>
      <c r="F25" s="36">
        <f t="shared" si="5"/>
        <v>23</v>
      </c>
      <c r="G25" s="15"/>
      <c r="H25" s="15"/>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row>
    <row r="26" spans="1:64" s="3" customFormat="1" ht="30" customHeight="1" thickBot="1" x14ac:dyDescent="0.3">
      <c r="A26" s="31"/>
      <c r="B26" s="53" t="s">
        <v>57</v>
      </c>
      <c r="C26" s="55" t="s">
        <v>85</v>
      </c>
      <c r="D26" s="57">
        <v>1</v>
      </c>
      <c r="E26" s="36">
        <f>F19</f>
        <v>23</v>
      </c>
      <c r="F26" s="36">
        <f t="shared" si="5"/>
        <v>24</v>
      </c>
      <c r="G26" s="15"/>
      <c r="H26" s="15"/>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row>
    <row r="27" spans="1:64" s="3" customFormat="1" ht="30" customHeight="1" thickBot="1" x14ac:dyDescent="0.3">
      <c r="A27" s="31"/>
      <c r="B27" s="53" t="s">
        <v>58</v>
      </c>
      <c r="C27" s="55" t="s">
        <v>85</v>
      </c>
      <c r="D27" s="57">
        <f>SUM('Submission Summary'!K16:K19)*0.1</f>
        <v>0</v>
      </c>
      <c r="E27" s="36">
        <f>F19</f>
        <v>23</v>
      </c>
      <c r="F27" s="36">
        <f t="shared" si="5"/>
        <v>23</v>
      </c>
      <c r="G27" s="15"/>
      <c r="H27" s="15"/>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row>
    <row r="28" spans="1:64" s="3" customFormat="1" ht="30" customHeight="1" thickBot="1" x14ac:dyDescent="0.3">
      <c r="A28" s="31"/>
      <c r="B28" s="53" t="s">
        <v>59</v>
      </c>
      <c r="C28" s="55" t="s">
        <v>86</v>
      </c>
      <c r="D28" s="57">
        <f>IF(N11="",0,'Submission Summary'!N11*1)</f>
        <v>0</v>
      </c>
      <c r="E28" s="36">
        <f>F19</f>
        <v>23</v>
      </c>
      <c r="F28" s="36">
        <f t="shared" si="5"/>
        <v>23</v>
      </c>
      <c r="G28" s="15"/>
      <c r="H28" s="15"/>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row>
    <row r="29" spans="1:64" s="3" customFormat="1" ht="30" customHeight="1" thickBot="1" x14ac:dyDescent="0.3">
      <c r="A29" s="31"/>
      <c r="B29" s="53" t="s">
        <v>60</v>
      </c>
      <c r="C29" s="55" t="s">
        <v>86</v>
      </c>
      <c r="D29" s="57">
        <f>IF('Submission Summary'!N12&gt;0,1,0)</f>
        <v>0</v>
      </c>
      <c r="E29" s="36">
        <f>F19</f>
        <v>23</v>
      </c>
      <c r="F29" s="36">
        <f t="shared" si="5"/>
        <v>23</v>
      </c>
      <c r="G29" s="15"/>
      <c r="H29" s="15"/>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row>
    <row r="30" spans="1:64" s="3" customFormat="1" ht="30" customHeight="1" thickBot="1" x14ac:dyDescent="0.3">
      <c r="A30" s="31" t="s">
        <v>5</v>
      </c>
      <c r="B30" s="19" t="s">
        <v>61</v>
      </c>
      <c r="C30" s="40"/>
      <c r="D30" s="59">
        <f>IF(ISBLANK(E30),"0", (F30-E30))</f>
        <v>3</v>
      </c>
      <c r="E30" s="20">
        <f>MIN(E31:E34)</f>
        <v>24</v>
      </c>
      <c r="F30" s="21">
        <f>MAX(F31:F34)</f>
        <v>27</v>
      </c>
      <c r="G30" s="15"/>
      <c r="H30" s="15">
        <f>IF(OR(ISBLANK(task_start),ISBLANK(task_end)),"",task_end-task_start+1)</f>
        <v>4</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row>
    <row r="31" spans="1:64" s="3" customFormat="1" ht="30" customHeight="1" thickBot="1" x14ac:dyDescent="0.3">
      <c r="A31" s="31"/>
      <c r="B31" s="54" t="s">
        <v>62</v>
      </c>
      <c r="C31" s="56" t="s">
        <v>83</v>
      </c>
      <c r="D31" s="58">
        <f>IF(D32&gt;0,1,0)</f>
        <v>0</v>
      </c>
      <c r="E31" s="37">
        <f>WORKDAY(F19,1)</f>
        <v>24</v>
      </c>
      <c r="F31" s="37">
        <f>WORKDAY(E31,D31)</f>
        <v>24</v>
      </c>
      <c r="G31" s="15"/>
      <c r="H31" s="15">
        <f>IF(OR(ISBLANK(task_start),ISBLANK(task_end)),"",task_end-task_start+1)</f>
        <v>1</v>
      </c>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row>
    <row r="32" spans="1:64" s="3" customFormat="1" ht="30" customHeight="1" thickBot="1" x14ac:dyDescent="0.3">
      <c r="A32" s="31"/>
      <c r="B32" s="54" t="s">
        <v>63</v>
      </c>
      <c r="C32" s="56" t="s">
        <v>83</v>
      </c>
      <c r="D32" s="58">
        <f>'Submission Summary'!K12*1</f>
        <v>0</v>
      </c>
      <c r="E32" s="37">
        <f>WORKDAY(F31,1)</f>
        <v>25</v>
      </c>
      <c r="F32" s="37">
        <f>WORKDAY(E32,D32)</f>
        <v>25</v>
      </c>
      <c r="G32" s="15"/>
      <c r="H32" s="15">
        <f>IF(OR(ISBLANK(task_start),ISBLANK(task_end)),"",task_end-task_start+1)</f>
        <v>1</v>
      </c>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row>
    <row r="33" spans="1:64" s="3" customFormat="1" ht="30" customHeight="1" thickBot="1" x14ac:dyDescent="0.3">
      <c r="A33" s="31"/>
      <c r="B33" s="54" t="s">
        <v>64</v>
      </c>
      <c r="C33" s="56" t="s">
        <v>85</v>
      </c>
      <c r="D33" s="58">
        <f>'Submission Summary'!K12*3</f>
        <v>0</v>
      </c>
      <c r="E33" s="37">
        <f>WORKDAY(F32,1)</f>
        <v>26</v>
      </c>
      <c r="F33" s="37">
        <f>WORKDAY(E33,D33)</f>
        <v>26</v>
      </c>
      <c r="G33" s="15"/>
      <c r="H33" s="15">
        <f>IF(OR(ISBLANK(task_start),ISBLANK(task_end)),"",task_end-task_start+1)</f>
        <v>1</v>
      </c>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row>
    <row r="34" spans="1:64" s="3" customFormat="1" ht="30" customHeight="1" thickBot="1" x14ac:dyDescent="0.3">
      <c r="A34" s="31"/>
      <c r="B34" s="54" t="s">
        <v>65</v>
      </c>
      <c r="C34" s="56" t="s">
        <v>86</v>
      </c>
      <c r="D34" s="58">
        <f>'Submission Summary'!K12*2</f>
        <v>0</v>
      </c>
      <c r="E34" s="37">
        <f>WORKDAY(F33,1)</f>
        <v>27</v>
      </c>
      <c r="F34" s="37">
        <f>WORKDAY(E34,D34)</f>
        <v>27</v>
      </c>
      <c r="G34" s="15"/>
      <c r="H34" s="15">
        <f>IF(OR(ISBLANK(task_start),ISBLANK(task_end)),"",task_end-task_start+1)</f>
        <v>1</v>
      </c>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row>
    <row r="35" spans="1:64" s="3" customFormat="1" ht="30" customHeight="1" thickBot="1" x14ac:dyDescent="0.3">
      <c r="A35" s="31"/>
      <c r="B35" s="16" t="s">
        <v>66</v>
      </c>
      <c r="C35" s="39"/>
      <c r="D35" s="63">
        <f>IF(ISBLANK(E35),"0", (F35-E35))</f>
        <v>5</v>
      </c>
      <c r="E35" s="17">
        <f>MIN(E36:E40)</f>
        <v>25</v>
      </c>
      <c r="F35" s="18">
        <f>MAX(F36:F40)</f>
        <v>30</v>
      </c>
      <c r="G35" s="15"/>
      <c r="H35" s="15"/>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row>
    <row r="36" spans="1:64" s="3" customFormat="1" ht="30" customHeight="1" thickBot="1" x14ac:dyDescent="0.3">
      <c r="A36" s="31"/>
      <c r="B36" s="53" t="s">
        <v>67</v>
      </c>
      <c r="C36" s="55" t="s">
        <v>83</v>
      </c>
      <c r="D36" s="57">
        <v>1</v>
      </c>
      <c r="E36" s="36">
        <f>WORKDAY(F18,1)</f>
        <v>25</v>
      </c>
      <c r="F36" s="36">
        <f>WORKDAY(E36,D36)</f>
        <v>26</v>
      </c>
      <c r="G36" s="15"/>
      <c r="H36" s="15"/>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row>
    <row r="37" spans="1:64" s="3" customFormat="1" ht="30" customHeight="1" thickBot="1" x14ac:dyDescent="0.3">
      <c r="A37" s="31"/>
      <c r="B37" s="53" t="s">
        <v>68</v>
      </c>
      <c r="C37" s="55" t="s">
        <v>87</v>
      </c>
      <c r="D37" s="57">
        <f>'Submission Summary'!K10</f>
        <v>0</v>
      </c>
      <c r="E37" s="36">
        <f>F36</f>
        <v>26</v>
      </c>
      <c r="F37" s="36">
        <f>WORKDAY(E37,D37)</f>
        <v>26</v>
      </c>
      <c r="G37" s="15"/>
      <c r="H37" s="15"/>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row>
    <row r="38" spans="1:64" s="3" customFormat="1" ht="30" customHeight="1" thickBot="1" x14ac:dyDescent="0.3">
      <c r="A38" s="31"/>
      <c r="B38" s="53" t="s">
        <v>69</v>
      </c>
      <c r="C38" s="55" t="s">
        <v>87</v>
      </c>
      <c r="D38" s="57">
        <f>SUM('Submission Summary'!K16:K19)</f>
        <v>0</v>
      </c>
      <c r="E38" s="36">
        <f>F36</f>
        <v>26</v>
      </c>
      <c r="F38" s="36">
        <f>WORKDAY(E38,D38)</f>
        <v>26</v>
      </c>
      <c r="G38" s="15"/>
      <c r="H38" s="15"/>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row>
    <row r="39" spans="1:64" s="3" customFormat="1" ht="30" customHeight="1" thickBot="1" x14ac:dyDescent="0.3">
      <c r="A39" s="31"/>
      <c r="B39" s="53" t="s">
        <v>70</v>
      </c>
      <c r="C39" s="55" t="s">
        <v>88</v>
      </c>
      <c r="D39" s="57">
        <f>IF(N11="",0,'Submission Summary'!N11)</f>
        <v>0</v>
      </c>
      <c r="E39" s="36">
        <f>F36</f>
        <v>26</v>
      </c>
      <c r="F39" s="36">
        <f>WORKDAY(E39,D39)</f>
        <v>26</v>
      </c>
      <c r="G39" s="15"/>
      <c r="H39" s="15"/>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row>
    <row r="40" spans="1:64" s="3" customFormat="1" ht="30" customHeight="1" thickBot="1" x14ac:dyDescent="0.3">
      <c r="A40" s="31"/>
      <c r="B40" s="53" t="s">
        <v>71</v>
      </c>
      <c r="C40" s="55" t="s">
        <v>88</v>
      </c>
      <c r="D40" s="57">
        <v>2</v>
      </c>
      <c r="E40" s="36">
        <f>F36</f>
        <v>26</v>
      </c>
      <c r="F40" s="36">
        <f>WORKDAY(E40,D40)</f>
        <v>30</v>
      </c>
      <c r="G40" s="15"/>
      <c r="H40" s="15"/>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row>
    <row r="41" spans="1:64" s="3" customFormat="1" ht="30" customHeight="1" thickBot="1" x14ac:dyDescent="0.3">
      <c r="A41" s="31"/>
      <c r="B41" s="19" t="s">
        <v>72</v>
      </c>
      <c r="C41" s="40"/>
      <c r="D41" s="59">
        <f>IF(ISBLANK(E41),"0", (F41-E41))</f>
        <v>5</v>
      </c>
      <c r="E41" s="20">
        <f>WORKDAY(E35,7)</f>
        <v>34</v>
      </c>
      <c r="F41" s="21">
        <f>WORKDAY(F35,7)</f>
        <v>39</v>
      </c>
      <c r="G41" s="15"/>
      <c r="H41" s="15"/>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row>
    <row r="42" spans="1:64" s="3" customFormat="1" ht="30" customHeight="1" thickBot="1" x14ac:dyDescent="0.3">
      <c r="A42" s="31"/>
      <c r="B42" s="54" t="s">
        <v>73</v>
      </c>
      <c r="C42" s="56" t="s">
        <v>87</v>
      </c>
      <c r="D42" s="58">
        <f>ROUNDDOWN(C5/7,0)</f>
        <v>0</v>
      </c>
      <c r="E42" s="37">
        <f>WORKDAY(E36,7)</f>
        <v>34</v>
      </c>
      <c r="F42" s="37">
        <f>WORKDAY(E42,D42)</f>
        <v>34</v>
      </c>
      <c r="G42" s="15"/>
      <c r="H42" s="15"/>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row>
    <row r="43" spans="1:64" s="3" customFormat="1" ht="30" customHeight="1" thickBot="1" x14ac:dyDescent="0.3">
      <c r="A43" s="31"/>
      <c r="B43" s="54" t="s">
        <v>74</v>
      </c>
      <c r="C43" s="56" t="s">
        <v>89</v>
      </c>
      <c r="D43" s="58">
        <f>C5/15</f>
        <v>0</v>
      </c>
      <c r="E43" s="37">
        <f>WORKDAY(E36,15)</f>
        <v>46</v>
      </c>
      <c r="F43" s="37">
        <f>WORKDAY(E43,D43)</f>
        <v>46</v>
      </c>
      <c r="G43" s="15"/>
      <c r="H43" s="15"/>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row>
    <row r="44" spans="1:64" s="3" customFormat="1" ht="30" customHeight="1" thickBot="1" x14ac:dyDescent="0.3">
      <c r="A44" s="31"/>
      <c r="B44" s="54" t="s">
        <v>75</v>
      </c>
      <c r="C44" s="56" t="s">
        <v>83</v>
      </c>
      <c r="D44" s="58">
        <v>4</v>
      </c>
      <c r="E44" s="37">
        <f>E42</f>
        <v>34</v>
      </c>
      <c r="F44" s="37">
        <f>WORKDAY(E44,D44)</f>
        <v>40</v>
      </c>
      <c r="G44" s="15"/>
      <c r="H44" s="15"/>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row>
    <row r="45" spans="1:64" s="3" customFormat="1" ht="30" customHeight="1" thickBot="1" x14ac:dyDescent="0.3">
      <c r="A45" s="31"/>
      <c r="B45" s="16" t="s">
        <v>76</v>
      </c>
      <c r="C45" s="39"/>
      <c r="D45" s="63">
        <f>IF(ISBLANK(E45),"0", (F45-E45))</f>
        <v>10</v>
      </c>
      <c r="E45" s="17">
        <f>MIN(E46:E48)</f>
        <v>41</v>
      </c>
      <c r="F45" s="18">
        <f>MAX(F46:F48)</f>
        <v>51</v>
      </c>
      <c r="G45" s="15"/>
      <c r="H45" s="15"/>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row>
    <row r="46" spans="1:64" s="3" customFormat="1" ht="30" customHeight="1" thickBot="1" x14ac:dyDescent="0.3">
      <c r="A46" s="31"/>
      <c r="B46" s="53" t="s">
        <v>77</v>
      </c>
      <c r="C46" s="55" t="s">
        <v>83</v>
      </c>
      <c r="D46" s="57">
        <v>3</v>
      </c>
      <c r="E46" s="36">
        <f>WORKDAY(F41,2)</f>
        <v>41</v>
      </c>
      <c r="F46" s="36">
        <f>WORKDAY(E46,D46)</f>
        <v>46</v>
      </c>
      <c r="G46" s="15"/>
      <c r="H46" s="15"/>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row>
    <row r="47" spans="1:64" s="3" customFormat="1" ht="30" customHeight="1" thickBot="1" x14ac:dyDescent="0.3">
      <c r="A47" s="31"/>
      <c r="B47" s="53" t="s">
        <v>78</v>
      </c>
      <c r="C47" s="55" t="s">
        <v>83</v>
      </c>
      <c r="D47" s="57">
        <v>3</v>
      </c>
      <c r="E47" s="36">
        <f>F46</f>
        <v>46</v>
      </c>
      <c r="F47" s="36">
        <f>WORKDAY(E47,D47)</f>
        <v>51</v>
      </c>
      <c r="G47" s="15"/>
      <c r="H47" s="15"/>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row>
    <row r="48" spans="1:64" s="3" customFormat="1" ht="30" customHeight="1" thickBot="1" x14ac:dyDescent="0.3">
      <c r="A48" s="31"/>
      <c r="B48" s="53" t="s">
        <v>79</v>
      </c>
      <c r="C48" s="55" t="s">
        <v>83</v>
      </c>
      <c r="D48" s="57">
        <v>2</v>
      </c>
      <c r="E48" s="36">
        <f>F46</f>
        <v>46</v>
      </c>
      <c r="F48" s="36">
        <f>WORKDAY(E48,D48)</f>
        <v>48</v>
      </c>
      <c r="G48" s="15"/>
      <c r="H48" s="15"/>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row>
    <row r="49" spans="1:64" s="3" customFormat="1" ht="30" customHeight="1" thickBot="1" x14ac:dyDescent="0.3">
      <c r="A49" s="31" t="s">
        <v>7</v>
      </c>
      <c r="B49" s="42"/>
      <c r="C49" s="41"/>
      <c r="D49" s="14"/>
      <c r="E49" s="38"/>
      <c r="F49" s="38"/>
      <c r="G49" s="15"/>
      <c r="H49" s="15" t="str">
        <f>IF(OR(ISBLANK(task_start),ISBLANK(task_end)),"",task_end-task_start+1)</f>
        <v/>
      </c>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row>
    <row r="50" spans="1:64" s="3" customFormat="1" ht="30" customHeight="1" thickBot="1" x14ac:dyDescent="0.3">
      <c r="A50" s="32" t="s">
        <v>6</v>
      </c>
      <c r="B50" s="22" t="s">
        <v>0</v>
      </c>
      <c r="C50" s="23"/>
      <c r="D50" s="24"/>
      <c r="E50" s="25"/>
      <c r="F50" s="26"/>
      <c r="G50" s="27"/>
      <c r="H50" s="27" t="str">
        <f>IF(OR(ISBLANK(task_start),ISBLANK(task_end)),"",task_end-task_start+1)</f>
        <v/>
      </c>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c r="BG50" s="30"/>
      <c r="BH50" s="30"/>
      <c r="BI50" s="30"/>
      <c r="BJ50" s="30"/>
      <c r="BK50" s="30"/>
      <c r="BL50" s="30"/>
    </row>
    <row r="51" spans="1:64" ht="30" customHeight="1" x14ac:dyDescent="0.25">
      <c r="G51" s="5"/>
    </row>
    <row r="52" spans="1:64" ht="30" customHeight="1" x14ac:dyDescent="0.25">
      <c r="C52" s="12"/>
      <c r="F52" s="33"/>
    </row>
    <row r="53" spans="1:64" ht="30" customHeight="1" x14ac:dyDescent="0.25">
      <c r="C53" s="13"/>
    </row>
  </sheetData>
  <mergeCells count="11">
    <mergeCell ref="BF5:BL5"/>
    <mergeCell ref="E4:F4"/>
    <mergeCell ref="I5:O5"/>
    <mergeCell ref="P5:V5"/>
    <mergeCell ref="W5:AC5"/>
    <mergeCell ref="AD5:AJ5"/>
    <mergeCell ref="E3:F3"/>
    <mergeCell ref="B6:G6"/>
    <mergeCell ref="AK5:AQ5"/>
    <mergeCell ref="AR5:AX5"/>
    <mergeCell ref="AY5:BE5"/>
  </mergeCells>
  <conditionalFormatting sqref="D49:D50 D8">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50">
    <cfRule type="expression" dxfId="2" priority="37">
      <formula>AND(TODAY()&gt;=I$6,TODAY()&lt;J$6)</formula>
    </cfRule>
  </conditionalFormatting>
  <conditionalFormatting sqref="I8:BL50">
    <cfRule type="expression" dxfId="1" priority="31">
      <formula>AND(task_start&lt;=I$6,ROUNDDOWN((task_end-task_start+1)*task_progress,0)+task_start-1&gt;=I$6)</formula>
    </cfRule>
    <cfRule type="expression" dxfId="0" priority="32">
      <formula>AND(task_end&gt;=I$6,task_start&lt;J$6)</formula>
    </cfRule>
  </conditionalFormatting>
  <dataValidations count="1">
    <dataValidation type="whole" operator="greaterThanOrEqual" allowBlank="1" showInputMessage="1" promptTitle="Display Week" prompt="Changing this number will scroll the Gantt Chart view." sqref="E5"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drawing r:id="rId2"/>
  <legacyDrawing r:id="rId3"/>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D49:D50 D8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Submission Summary</vt:lpstr>
      <vt:lpstr>Your Campaign Plan- GANTT Chart</vt:lpstr>
      <vt:lpstr>Display_Week</vt:lpstr>
      <vt:lpstr>'Your Campaign Plan- GANTT Chart'!Print_Titles</vt:lpstr>
      <vt:lpstr>Project_Start</vt:lpstr>
      <vt:lpstr>'Your Campaign Plan- GANTT Chart'!task_end</vt:lpstr>
      <vt:lpstr>'Your Campaign Plan- GANTT Chart'!task_progress</vt:lpstr>
      <vt:lpstr>'Your Campaign Plan- GANTT Chart'!task_start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Microsoft Office User</dc:creator>
  <dc:description/>
  <cp:lastModifiedBy>Pradeep Sharma</cp:lastModifiedBy>
  <dcterms:created xsi:type="dcterms:W3CDTF">2018-05-23T01:25:53Z</dcterms:created>
  <dcterms:modified xsi:type="dcterms:W3CDTF">2018-12-06T08:14:24Z</dcterms:modified>
</cp:coreProperties>
</file>