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odeName="ThisWorkbook" autoCompressPictures="0"/>
  <bookViews>
    <workbookView xWindow="0" yWindow="0" windowWidth="25600" windowHeight="16060" tabRatio="500"/>
  </bookViews>
  <sheets>
    <sheet name="Basic Manual Gantt Chart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5" l="1"/>
  <c r="C12" i="5"/>
  <c r="D16" i="5"/>
  <c r="D17" i="5"/>
  <c r="E17" i="5"/>
  <c r="D18" i="5"/>
  <c r="E18" i="5"/>
  <c r="D19" i="5"/>
  <c r="E19" i="5"/>
  <c r="D21" i="5"/>
  <c r="F21" i="5"/>
  <c r="E21" i="5"/>
  <c r="D22" i="5"/>
  <c r="F22" i="5"/>
  <c r="E22" i="5"/>
  <c r="D23" i="5"/>
  <c r="F23" i="5"/>
  <c r="E23" i="5"/>
  <c r="D24" i="5"/>
  <c r="D20" i="5"/>
  <c r="F24" i="5"/>
  <c r="E24" i="5"/>
  <c r="E20" i="5"/>
  <c r="F20" i="5"/>
  <c r="D26" i="5"/>
  <c r="E26" i="5"/>
  <c r="D27" i="5"/>
  <c r="E27" i="5"/>
  <c r="D28" i="5"/>
  <c r="E28" i="5"/>
  <c r="D29" i="5"/>
  <c r="F29" i="5"/>
  <c r="E29" i="5"/>
  <c r="D30" i="5"/>
  <c r="F30" i="5"/>
  <c r="E30" i="5"/>
  <c r="D31" i="5"/>
  <c r="F31" i="5"/>
  <c r="E31" i="5"/>
  <c r="D32" i="5"/>
  <c r="F32" i="5"/>
  <c r="E32" i="5"/>
  <c r="D33" i="5"/>
  <c r="F33" i="5"/>
  <c r="E33" i="5"/>
  <c r="D34" i="5"/>
  <c r="F34" i="5"/>
  <c r="E34" i="5"/>
  <c r="D35" i="5"/>
  <c r="F35" i="5"/>
  <c r="E35" i="5"/>
  <c r="D36" i="5"/>
  <c r="F36" i="5"/>
  <c r="E36" i="5"/>
  <c r="E25" i="5"/>
  <c r="D43" i="5"/>
  <c r="E43" i="5"/>
  <c r="D44" i="5"/>
  <c r="D45" i="5"/>
  <c r="D46" i="5"/>
  <c r="D47" i="5"/>
  <c r="D42" i="5"/>
  <c r="E42" i="5"/>
  <c r="E48" i="5"/>
  <c r="D53" i="5"/>
  <c r="E53" i="5"/>
  <c r="D54" i="5"/>
  <c r="E54" i="5"/>
  <c r="D55" i="5"/>
  <c r="E55" i="5"/>
  <c r="E52" i="5"/>
  <c r="D52" i="5"/>
  <c r="D49" i="5"/>
  <c r="D51" i="5"/>
  <c r="D50" i="5"/>
  <c r="D48" i="5"/>
  <c r="F50" i="5"/>
  <c r="F49" i="5"/>
  <c r="E49" i="5"/>
  <c r="E51" i="5"/>
  <c r="C9" i="5"/>
  <c r="C10" i="5"/>
  <c r="F47" i="5"/>
  <c r="F46" i="5"/>
  <c r="F45" i="5"/>
  <c r="F44" i="5"/>
  <c r="D38" i="5"/>
  <c r="E38" i="5"/>
  <c r="D39" i="5"/>
  <c r="F39" i="5"/>
  <c r="E39" i="5"/>
  <c r="D40" i="5"/>
  <c r="F40" i="5"/>
  <c r="E40" i="5"/>
  <c r="D41" i="5"/>
  <c r="F41" i="5"/>
  <c r="E41" i="5"/>
  <c r="E37" i="5"/>
  <c r="D37" i="5"/>
  <c r="D25" i="5"/>
  <c r="E16" i="5"/>
  <c r="F16" i="5"/>
  <c r="I14" i="5"/>
  <c r="F15" i="5"/>
  <c r="F25" i="5"/>
  <c r="F37" i="5"/>
  <c r="F42" i="5"/>
  <c r="E44" i="5"/>
  <c r="E46" i="5"/>
  <c r="E47" i="5"/>
  <c r="E45" i="5"/>
  <c r="E50" i="5"/>
  <c r="F48" i="5"/>
  <c r="F52" i="5"/>
</calcChain>
</file>

<file path=xl/comments1.xml><?xml version="1.0" encoding="utf-8"?>
<comments xmlns="http://schemas.openxmlformats.org/spreadsheetml/2006/main">
  <authors>
    <author>Shiv</author>
    <author>Ron Antony</author>
  </authors>
  <commentList>
    <comment ref="I7" authorId="0">
      <text>
        <r>
          <rPr>
            <b/>
            <sz val="10"/>
            <color rgb="FF000000"/>
            <rFont val="Calibri"/>
            <family val="2"/>
          </rPr>
          <t>Shiv: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Yes = 1
</t>
        </r>
        <r>
          <rPr>
            <sz val="10"/>
            <color rgb="FF000000"/>
            <rFont val="Calibri"/>
            <family val="2"/>
          </rPr>
          <t xml:space="preserve">No = 0
</t>
        </r>
        <r>
          <rPr>
            <sz val="10"/>
            <color rgb="FF000000"/>
            <rFont val="Calibri"/>
            <family val="2"/>
          </rPr>
          <t>Affects Cells F17 to 20</t>
        </r>
      </text>
    </comment>
    <comment ref="C9" authorId="1">
      <text>
        <r>
          <rPr>
            <b/>
            <sz val="10"/>
            <color rgb="FF000000"/>
            <rFont val="Tahoma"/>
            <family val="2"/>
          </rPr>
          <t>Ron Antony: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month = 30 days
</t>
        </r>
        <r>
          <rPr>
            <sz val="10"/>
            <color rgb="FF000000"/>
            <rFont val="Tahoma"/>
            <family val="2"/>
          </rPr>
          <t xml:space="preserve">3 month = 90 days
</t>
        </r>
        <r>
          <rPr>
            <sz val="10"/>
            <color rgb="FF000000"/>
            <rFont val="Tahoma"/>
            <family val="2"/>
          </rPr>
          <t xml:space="preserve">6 month = 180 d
</t>
        </r>
        <r>
          <rPr>
            <sz val="10"/>
            <color rgb="FF000000"/>
            <rFont val="Tahoma"/>
            <family val="2"/>
          </rPr>
          <t>Always on = 365 d</t>
        </r>
      </text>
    </comment>
    <comment ref="C12" authorId="1">
      <text>
        <r>
          <rPr>
            <b/>
            <sz val="10"/>
            <color rgb="FF000000"/>
            <rFont val="Tahoma"/>
            <family val="2"/>
          </rPr>
          <t>Ron Antony: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month = 30 days
</t>
        </r>
        <r>
          <rPr>
            <sz val="10"/>
            <color rgb="FF000000"/>
            <rFont val="Tahoma"/>
            <family val="2"/>
          </rPr>
          <t xml:space="preserve">3 month = 90 days
</t>
        </r>
        <r>
          <rPr>
            <sz val="10"/>
            <color rgb="FF000000"/>
            <rFont val="Tahoma"/>
            <family val="2"/>
          </rPr>
          <t xml:space="preserve">6 month = 180 d
</t>
        </r>
        <r>
          <rPr>
            <sz val="10"/>
            <color rgb="FF000000"/>
            <rFont val="Tahoma"/>
            <family val="2"/>
          </rPr>
          <t>Always on = 365 d</t>
        </r>
      </text>
    </comment>
    <comment ref="F14" authorId="1">
      <text>
        <r>
          <rPr>
            <b/>
            <sz val="10"/>
            <color rgb="FF000000"/>
            <rFont val="Tahoma"/>
            <family val="2"/>
          </rPr>
          <t>Ron Antony: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Header counts are total number of calendar days. Activity counts are number of work days.</t>
        </r>
      </text>
    </comment>
  </commentList>
</comments>
</file>

<file path=xl/sharedStrings.xml><?xml version="1.0" encoding="utf-8"?>
<sst xmlns="http://schemas.openxmlformats.org/spreadsheetml/2006/main" count="102" uniqueCount="79">
  <si>
    <t>Start Date</t>
  </si>
  <si>
    <t>End Date</t>
  </si>
  <si>
    <t>Start Date in Number Form</t>
  </si>
  <si>
    <t>Use this number for the Minimum Bound of the Horizontal Axis to set the beginning of the chart.</t>
  </si>
  <si>
    <t>Multi-Step Onboarding Campaign Tasks</t>
  </si>
  <si>
    <t>Task Owner</t>
  </si>
  <si>
    <t>Campaign Area: (TOFU/MOFU/...)</t>
  </si>
  <si>
    <t>Top of the Funnel</t>
  </si>
  <si>
    <t>Campaign Name: (Awareness/Lead gen...)</t>
  </si>
  <si>
    <t>Awareness</t>
  </si>
  <si>
    <t>Campaign Objective: (Drive awareness...)</t>
  </si>
  <si>
    <t>Drive awareness to exising customer, Drive awareness to new prospects</t>
  </si>
  <si>
    <t>Campaign Kick-off Date: (Form filled date - today)</t>
  </si>
  <si>
    <t>Campaign Start-Date (Tentative): Date mentioned</t>
  </si>
  <si>
    <t>Step 1: Campaign Plan Socializing &amp; Approvals</t>
  </si>
  <si>
    <t>Run the campaign idea &amp; plan with your sales to get buy-in</t>
  </si>
  <si>
    <t>Run the campaign plan &amp; budgets with your finance tem</t>
  </si>
  <si>
    <t>Get approvals from the Boss / Manager</t>
  </si>
  <si>
    <t># of Emails</t>
  </si>
  <si>
    <t># of SMS messages</t>
  </si>
  <si>
    <t># of Landing Pages</t>
  </si>
  <si>
    <t>Banners</t>
  </si>
  <si>
    <t>List creation (y/n)</t>
  </si>
  <si>
    <t># of Social posts</t>
  </si>
  <si>
    <t>#  of Downloadable assets</t>
  </si>
  <si>
    <t># of Online ads</t>
  </si>
  <si>
    <t>Duration (in days)</t>
  </si>
  <si>
    <t>Step 2: List Management &amp; Segmentation</t>
  </si>
  <si>
    <t>Finalize Target Audience criteria</t>
  </si>
  <si>
    <t>Finalize list quantity &amp; details</t>
  </si>
  <si>
    <t>Define segmentation Criteria</t>
  </si>
  <si>
    <t>Build Target List</t>
  </si>
  <si>
    <t xml:space="preserve">CMO &amp; CSO </t>
  </si>
  <si>
    <t>CMO &amp; CFO</t>
  </si>
  <si>
    <t>CMO &amp; CEO</t>
  </si>
  <si>
    <t>Step 3: Campaign Elements Preparation</t>
  </si>
  <si>
    <t>Design Campaign Flow</t>
  </si>
  <si>
    <t>Define Segments</t>
  </si>
  <si>
    <t>Draft &amp; Configure SMS Message</t>
  </si>
  <si>
    <t>Draft &amp; Schedule Social Media Messages</t>
  </si>
  <si>
    <t>Design Banners for Website &amp; Third Party Sites</t>
  </si>
  <si>
    <t>Design &amp; Configure Online Ads</t>
  </si>
  <si>
    <t>Data Expert</t>
  </si>
  <si>
    <t>Import Lists in CAMPACT (Campaign Execution Module)</t>
  </si>
  <si>
    <t>Content Writers</t>
  </si>
  <si>
    <t>Creative Designers</t>
  </si>
  <si>
    <t>Design Emails</t>
  </si>
  <si>
    <t>Draft Landing Pages &amp; Form Content</t>
  </si>
  <si>
    <t>Draft Email Content</t>
  </si>
  <si>
    <t>Campaign Manager</t>
  </si>
  <si>
    <t>Design Landing Pages &amp; Forms</t>
  </si>
  <si>
    <t>Channels to be used for Campaign Communication:</t>
  </si>
  <si>
    <t>Step 4: Building Downloadable Assets</t>
  </si>
  <si>
    <t>Decide Asset Objective</t>
  </si>
  <si>
    <t>Outline Asset Framework</t>
  </si>
  <si>
    <t>Draft Content for Asset</t>
  </si>
  <si>
    <t>Design Asset in the output format</t>
  </si>
  <si>
    <t>Send Social Media Messages</t>
  </si>
  <si>
    <t>Host Banners on Website &amp; Third Party Sites</t>
  </si>
  <si>
    <t>Publish Online Ads</t>
  </si>
  <si>
    <t>Send Email Messages</t>
  </si>
  <si>
    <t>Publish Campaign in CAMPACT and Trigger Start</t>
  </si>
  <si>
    <t>Campaign Outline &amp; Objectives</t>
  </si>
  <si>
    <t>Automated</t>
  </si>
  <si>
    <t>Campaign Start-Date (Actual):</t>
  </si>
  <si>
    <t>Campaign Period (in Days)</t>
  </si>
  <si>
    <t>Ad-tech Automated</t>
  </si>
  <si>
    <t>Step 5: Campaign Launch &amp; Execution</t>
  </si>
  <si>
    <t>Step 6: Campaign Analytics &amp; Reviews</t>
  </si>
  <si>
    <t>Expected Delay in Campaign Start, if any (in Days)</t>
  </si>
  <si>
    <t>Trigger weekly reports</t>
  </si>
  <si>
    <t>Perform biweekly internal reviews</t>
  </si>
  <si>
    <t>Course Correct - messages,  flow, channels (approx 4 times during campaign)</t>
  </si>
  <si>
    <t xml:space="preserve">End Campaign Flow in MAP </t>
  </si>
  <si>
    <t>Un-publish Channels</t>
  </si>
  <si>
    <t>Prepare Campaign Closure Report</t>
  </si>
  <si>
    <t>Step 7: Campaign Closure</t>
  </si>
  <si>
    <t>CMO, Campaign Mgr</t>
  </si>
  <si>
    <t>Campaign Period (in Months) - 1, 3, 6,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</si>
</sst>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378CBA"/>
      <name val="Raleway Medium"/>
    </font>
    <font>
      <sz val="16"/>
      <color theme="1" tint="0.499984740745262"/>
      <name val="Raleway Medium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6"/>
      <color rgb="FFC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u/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Border="1"/>
    <xf numFmtId="14" fontId="0" fillId="0" borderId="2" xfId="0" applyNumberFormat="1" applyBorder="1"/>
    <xf numFmtId="49" fontId="0" fillId="0" borderId="2" xfId="0" applyNumberFormat="1" applyBorder="1"/>
    <xf numFmtId="0" fontId="0" fillId="3" borderId="0" xfId="0" applyFill="1"/>
    <xf numFmtId="0" fontId="5" fillId="0" borderId="0" xfId="0" applyFont="1" applyAlignment="1">
      <alignment horizontal="center" vertical="center"/>
    </xf>
    <xf numFmtId="0" fontId="9" fillId="3" borderId="0" xfId="0" applyFont="1" applyFill="1"/>
    <xf numFmtId="0" fontId="1" fillId="0" borderId="0" xfId="0" applyFont="1" applyFill="1" applyBorder="1" applyAlignment="1">
      <alignment horizontal="center" vertical="center"/>
    </xf>
    <xf numFmtId="2" fontId="2" fillId="0" borderId="0" xfId="1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3" borderId="0" xfId="0" applyFont="1" applyFill="1"/>
    <xf numFmtId="14" fontId="0" fillId="0" borderId="2" xfId="0" applyNumberFormat="1" applyFill="1" applyBorder="1"/>
    <xf numFmtId="0" fontId="1" fillId="4" borderId="3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14" fontId="1" fillId="6" borderId="0" xfId="0" applyNumberFormat="1" applyFont="1" applyFill="1" applyBorder="1" applyAlignment="1">
      <alignment vertical="center"/>
    </xf>
    <xf numFmtId="49" fontId="0" fillId="0" borderId="2" xfId="0" applyNumberFormat="1" applyFill="1" applyBorder="1"/>
    <xf numFmtId="49" fontId="0" fillId="6" borderId="0" xfId="0" applyNumberFormat="1" applyFill="1" applyBorder="1"/>
    <xf numFmtId="0" fontId="0" fillId="5" borderId="2" xfId="0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14" xfId="0" applyFill="1" applyBorder="1"/>
    <xf numFmtId="0" fontId="14" fillId="0" borderId="0" xfId="0" applyFont="1"/>
    <xf numFmtId="0" fontId="14" fillId="3" borderId="0" xfId="0" applyFont="1" applyFill="1"/>
    <xf numFmtId="0" fontId="14" fillId="0" borderId="0" xfId="0" applyFont="1" applyBorder="1"/>
    <xf numFmtId="0" fontId="15" fillId="0" borderId="0" xfId="0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4" fontId="0" fillId="0" borderId="13" xfId="0" applyNumberFormat="1" applyBorder="1"/>
    <xf numFmtId="0" fontId="15" fillId="0" borderId="11" xfId="0" applyFont="1" applyFill="1" applyBorder="1" applyAlignment="1">
      <alignment horizontal="center" vertical="center" wrapText="1"/>
    </xf>
    <xf numFmtId="1" fontId="15" fillId="6" borderId="0" xfId="1" applyNumberFormat="1" applyFont="1" applyFill="1" applyBorder="1"/>
    <xf numFmtId="14" fontId="7" fillId="6" borderId="0" xfId="0" applyNumberFormat="1" applyFont="1" applyFill="1" applyBorder="1" applyAlignment="1">
      <alignment vertical="center"/>
    </xf>
    <xf numFmtId="1" fontId="7" fillId="6" borderId="12" xfId="1" applyNumberFormat="1" applyFont="1" applyFill="1" applyBorder="1" applyAlignment="1">
      <alignment vertical="center"/>
    </xf>
    <xf numFmtId="0" fontId="7" fillId="6" borderId="3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14" fontId="7" fillId="6" borderId="4" xfId="0" applyNumberFormat="1" applyFont="1" applyFill="1" applyBorder="1" applyAlignment="1">
      <alignment vertical="center"/>
    </xf>
    <xf numFmtId="1" fontId="7" fillId="6" borderId="2" xfId="1" applyNumberFormat="1" applyFont="1" applyFill="1" applyBorder="1" applyAlignment="1">
      <alignment vertical="center"/>
    </xf>
    <xf numFmtId="164" fontId="14" fillId="0" borderId="2" xfId="1" applyNumberFormat="1" applyFont="1" applyFill="1" applyBorder="1" applyAlignment="1">
      <alignment horizontal="center"/>
    </xf>
    <xf numFmtId="1" fontId="7" fillId="6" borderId="2" xfId="1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 wrapText="1" indent="2"/>
    </xf>
    <xf numFmtId="0" fontId="0" fillId="0" borderId="0" xfId="0" applyFill="1" applyBorder="1"/>
    <xf numFmtId="0" fontId="14" fillId="0" borderId="0" xfId="0" applyFont="1" applyFill="1"/>
    <xf numFmtId="0" fontId="0" fillId="0" borderId="0" xfId="0" applyFill="1"/>
    <xf numFmtId="0" fontId="14" fillId="0" borderId="0" xfId="0" applyFont="1" applyFill="1" applyBorder="1" applyAlignment="1">
      <alignment vertical="top"/>
    </xf>
    <xf numFmtId="1" fontId="0" fillId="4" borderId="0" xfId="0" applyNumberFormat="1" applyFont="1" applyFill="1" applyBorder="1" applyAlignment="1">
      <alignment horizontal="left" vertical="center" wrapText="1" indent="2"/>
    </xf>
    <xf numFmtId="0" fontId="0" fillId="4" borderId="7" xfId="0" applyFont="1" applyFill="1" applyBorder="1" applyAlignment="1">
      <alignment horizontal="left" vertical="center" wrapText="1" indent="2"/>
    </xf>
    <xf numFmtId="0" fontId="8" fillId="3" borderId="0" xfId="0" applyFont="1" applyFill="1"/>
    <xf numFmtId="0" fontId="8" fillId="0" borderId="0" xfId="0" applyFont="1"/>
    <xf numFmtId="0" fontId="8" fillId="3" borderId="0" xfId="0" applyFont="1" applyFill="1" applyBorder="1" applyAlignment="1">
      <alignment vertical="top"/>
    </xf>
    <xf numFmtId="0" fontId="0" fillId="5" borderId="13" xfId="0" applyFill="1" applyBorder="1"/>
    <xf numFmtId="0" fontId="0" fillId="5" borderId="14" xfId="0" applyFill="1" applyBorder="1"/>
    <xf numFmtId="0" fontId="1" fillId="7" borderId="6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 wrapText="1" indent="2"/>
    </xf>
    <xf numFmtId="0" fontId="0" fillId="7" borderId="7" xfId="0" applyFont="1" applyFill="1" applyBorder="1" applyAlignment="1">
      <alignment horizontal="left" vertical="center" wrapText="1" indent="2"/>
    </xf>
    <xf numFmtId="0" fontId="1" fillId="4" borderId="8" xfId="0" applyFont="1" applyFill="1" applyBorder="1" applyAlignment="1">
      <alignment vertical="center"/>
    </xf>
    <xf numFmtId="1" fontId="19" fillId="7" borderId="0" xfId="0" applyNumberFormat="1" applyFont="1" applyFill="1" applyBorder="1" applyAlignment="1">
      <alignment horizontal="left" vertical="center" wrapText="1" indent="2"/>
    </xf>
    <xf numFmtId="0" fontId="19" fillId="5" borderId="2" xfId="0" applyFont="1" applyFill="1" applyBorder="1"/>
    <xf numFmtId="0" fontId="19" fillId="4" borderId="2" xfId="0" applyFont="1" applyFill="1" applyBorder="1"/>
    <xf numFmtId="0" fontId="16" fillId="0" borderId="0" xfId="0" applyFont="1" applyAlignment="1">
      <alignment horizontal="center" vertical="center"/>
    </xf>
    <xf numFmtId="15" fontId="0" fillId="5" borderId="0" xfId="0" applyNumberFormat="1" applyFont="1" applyFill="1" applyBorder="1" applyAlignment="1">
      <alignment horizontal="left" vertical="center" wrapText="1" indent="2"/>
    </xf>
    <xf numFmtId="0" fontId="0" fillId="5" borderId="0" xfId="0" applyFont="1" applyFill="1" applyBorder="1" applyAlignment="1">
      <alignment horizontal="left" vertical="center" wrapText="1" indent="2"/>
    </xf>
    <xf numFmtId="0" fontId="0" fillId="5" borderId="7" xfId="0" applyFont="1" applyFill="1" applyBorder="1" applyAlignment="1">
      <alignment horizontal="left" vertical="center" wrapText="1" indent="2"/>
    </xf>
    <xf numFmtId="0" fontId="13" fillId="3" borderId="0" xfId="0" applyFont="1" applyFill="1" applyBorder="1" applyAlignment="1">
      <alignment horizontal="center"/>
    </xf>
    <xf numFmtId="1" fontId="0" fillId="4" borderId="9" xfId="0" applyNumberFormat="1" applyFont="1" applyFill="1" applyBorder="1" applyAlignment="1">
      <alignment horizontal="left" vertical="center" wrapText="1" indent="2"/>
    </xf>
    <xf numFmtId="1" fontId="0" fillId="4" borderId="10" xfId="0" applyNumberFormat="1" applyFont="1" applyFill="1" applyBorder="1" applyAlignment="1">
      <alignment horizontal="left" vertical="center" wrapText="1" indent="2"/>
    </xf>
    <xf numFmtId="0" fontId="13" fillId="0" borderId="0" xfId="0" applyFont="1" applyFill="1" applyAlignment="1">
      <alignment horizontal="center" vertical="top"/>
    </xf>
    <xf numFmtId="0" fontId="19" fillId="4" borderId="4" xfId="0" applyFont="1" applyFill="1" applyBorder="1" applyAlignment="1">
      <alignment horizontal="left" vertical="center" wrapText="1" indent="2"/>
    </xf>
    <xf numFmtId="0" fontId="19" fillId="4" borderId="5" xfId="0" applyFont="1" applyFill="1" applyBorder="1" applyAlignment="1">
      <alignment horizontal="left" vertical="center" wrapText="1" indent="2"/>
    </xf>
    <xf numFmtId="0" fontId="19" fillId="5" borderId="0" xfId="0" applyFont="1" applyFill="1" applyBorder="1" applyAlignment="1">
      <alignment horizontal="left" vertical="center" wrapText="1" indent="2"/>
    </xf>
    <xf numFmtId="0" fontId="19" fillId="5" borderId="7" xfId="0" applyFont="1" applyFill="1" applyBorder="1" applyAlignment="1">
      <alignment horizontal="left" vertical="center" wrapText="1" indent="2"/>
    </xf>
    <xf numFmtId="0" fontId="19" fillId="4" borderId="0" xfId="0" applyFont="1" applyFill="1" applyBorder="1" applyAlignment="1">
      <alignment horizontal="left" vertical="center" wrapText="1" indent="2"/>
    </xf>
    <xf numFmtId="0" fontId="19" fillId="4" borderId="7" xfId="0" applyFont="1" applyFill="1" applyBorder="1" applyAlignment="1">
      <alignment horizontal="left" vertical="center" wrapText="1" indent="2"/>
    </xf>
    <xf numFmtId="15" fontId="19" fillId="5" borderId="0" xfId="0" applyNumberFormat="1" applyFont="1" applyFill="1" applyBorder="1" applyAlignment="1">
      <alignment horizontal="left" vertical="center" wrapText="1" indent="2"/>
    </xf>
    <xf numFmtId="15" fontId="19" fillId="4" borderId="0" xfId="0" applyNumberFormat="1" applyFont="1" applyFill="1" applyBorder="1" applyAlignment="1">
      <alignment horizontal="left" vertical="center" wrapText="1" indent="2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48525B"/>
      <color rgb="FFE03B30"/>
      <color rgb="FF378CBA"/>
      <color rgb="FFB86FD7"/>
      <color rgb="FF528E78"/>
      <color rgb="FF62BED6"/>
      <color rgb="FFC24B39"/>
      <color rgb="FF528E77"/>
      <color rgb="FF72C9DE"/>
      <color rgb="FFAFD3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Chart'!$B$16:$B$55</c:f>
              <c:strCache>
                <c:ptCount val="40"/>
                <c:pt idx="0">
                  <c:v>Step 1: Campaign Plan Socializing &amp; Approvals</c:v>
                </c:pt>
                <c:pt idx="1">
                  <c:v>Run the campaign idea &amp; plan with your sales to get buy-in</c:v>
                </c:pt>
                <c:pt idx="2">
                  <c:v>Run the campaign plan &amp; budgets with your finance tem</c:v>
                </c:pt>
                <c:pt idx="3">
                  <c:v>Get approvals from the Boss / Manager</c:v>
                </c:pt>
                <c:pt idx="4">
                  <c:v>Step 2: List Management &amp; Segmentation</c:v>
                </c:pt>
                <c:pt idx="5">
                  <c:v>Finalize Target Audience criteria</c:v>
                </c:pt>
                <c:pt idx="6">
                  <c:v>Finalize list quantity &amp; details</c:v>
                </c:pt>
                <c:pt idx="7">
                  <c:v>Define segmentation Criteria</c:v>
                </c:pt>
                <c:pt idx="8">
                  <c:v>Build Target List</c:v>
                </c:pt>
                <c:pt idx="9">
                  <c:v>Step 3: Campaign Elements Preparation</c:v>
                </c:pt>
                <c:pt idx="10">
                  <c:v>Design Campaign Flow</c:v>
                </c:pt>
                <c:pt idx="11">
                  <c:v>Import Lists in CAMPACT (Campaign Execution Module)</c:v>
                </c:pt>
                <c:pt idx="12">
                  <c:v>Define Segments</c:v>
                </c:pt>
                <c:pt idx="13">
                  <c:v>Draft Email Content</c:v>
                </c:pt>
                <c:pt idx="14">
                  <c:v>Design Emails</c:v>
                </c:pt>
                <c:pt idx="15">
                  <c:v>Draft Landing Pages &amp; Form Content</c:v>
                </c:pt>
                <c:pt idx="16">
                  <c:v>Design Landing Pages &amp; Forms</c:v>
                </c:pt>
                <c:pt idx="17">
                  <c:v>Draft &amp; Configure SMS Message</c:v>
                </c:pt>
                <c:pt idx="18">
                  <c:v>Draft &amp; Schedule Social Media Messages</c:v>
                </c:pt>
                <c:pt idx="19">
                  <c:v>Design Banners for Website &amp; Third Party Sites</c:v>
                </c:pt>
                <c:pt idx="20">
                  <c:v>Design &amp; Configure Online Ads</c:v>
                </c:pt>
                <c:pt idx="21">
                  <c:v>Step 4: Building Downloadable Assets</c:v>
                </c:pt>
                <c:pt idx="22">
                  <c:v>Decide Asset Objective</c:v>
                </c:pt>
                <c:pt idx="23">
                  <c:v>Outline Asset Framework</c:v>
                </c:pt>
                <c:pt idx="24">
                  <c:v>Draft Content for Asset</c:v>
                </c:pt>
                <c:pt idx="25">
                  <c:v>Design Asset in the output format</c:v>
                </c:pt>
                <c:pt idx="26">
                  <c:v>Step 5: Campaign Launch &amp; Execution</c:v>
                </c:pt>
                <c:pt idx="27">
                  <c:v>Publish Campaign in CAMPACT and Trigger Start</c:v>
                </c:pt>
                <c:pt idx="28">
                  <c:v>Send Email Messages</c:v>
                </c:pt>
                <c:pt idx="29">
                  <c:v>Send Social Media Messages</c:v>
                </c:pt>
                <c:pt idx="30">
                  <c:v>Host Banners on Website &amp; Third Party Sites</c:v>
                </c:pt>
                <c:pt idx="31">
                  <c:v>Publish Online Ads</c:v>
                </c:pt>
                <c:pt idx="32">
                  <c:v>Step 6: Campaign Analytics &amp; Reviews</c:v>
                </c:pt>
                <c:pt idx="33">
                  <c:v>Trigger weekly reports</c:v>
                </c:pt>
                <c:pt idx="34">
                  <c:v>Perform biweekly internal reviews</c:v>
                </c:pt>
                <c:pt idx="35">
                  <c:v>Course Correct - messages,  flow, channels (approx 4 times during campaign)</c:v>
                </c:pt>
                <c:pt idx="36">
                  <c:v>Step 7: Campaign Closure</c:v>
                </c:pt>
                <c:pt idx="37">
                  <c:v>End Campaign Flow in MAP </c:v>
                </c:pt>
                <c:pt idx="38">
                  <c:v>Un-publish Channels</c:v>
                </c:pt>
                <c:pt idx="39">
                  <c:v>Prepare Campaign Closure Report</c:v>
                </c:pt>
              </c:strCache>
            </c:strRef>
          </c:cat>
          <c:val>
            <c:numRef>
              <c:f>'Basic Manual Gantt Chart'!$D$16:$D$55</c:f>
              <c:numCache>
                <c:formatCode>m/d/yy</c:formatCode>
                <c:ptCount val="40"/>
                <c:pt idx="0">
                  <c:v>43372.0</c:v>
                </c:pt>
                <c:pt idx="1">
                  <c:v>43374.0</c:v>
                </c:pt>
                <c:pt idx="2">
                  <c:v>43375.0</c:v>
                </c:pt>
                <c:pt idx="3">
                  <c:v>43376.0</c:v>
                </c:pt>
                <c:pt idx="4">
                  <c:v>43383.0</c:v>
                </c:pt>
                <c:pt idx="5">
                  <c:v>43383.0</c:v>
                </c:pt>
                <c:pt idx="6">
                  <c:v>43384.0</c:v>
                </c:pt>
                <c:pt idx="7">
                  <c:v>43385.0</c:v>
                </c:pt>
                <c:pt idx="8">
                  <c:v>43388.0</c:v>
                </c:pt>
                <c:pt idx="9">
                  <c:v>43392.0</c:v>
                </c:pt>
                <c:pt idx="10">
                  <c:v>43392.0</c:v>
                </c:pt>
                <c:pt idx="11">
                  <c:v>43392.0</c:v>
                </c:pt>
                <c:pt idx="12">
                  <c:v>43395.0</c:v>
                </c:pt>
                <c:pt idx="13">
                  <c:v>43395.0</c:v>
                </c:pt>
                <c:pt idx="14">
                  <c:v>43398.0</c:v>
                </c:pt>
                <c:pt idx="15">
                  <c:v>43395.0</c:v>
                </c:pt>
                <c:pt idx="16">
                  <c:v>43397.0</c:v>
                </c:pt>
                <c:pt idx="17">
                  <c:v>43395.0</c:v>
                </c:pt>
                <c:pt idx="18">
                  <c:v>43395.0</c:v>
                </c:pt>
                <c:pt idx="19">
                  <c:v>43395.0</c:v>
                </c:pt>
                <c:pt idx="20">
                  <c:v>43395.0</c:v>
                </c:pt>
                <c:pt idx="21">
                  <c:v>43396.0</c:v>
                </c:pt>
                <c:pt idx="22">
                  <c:v>43396.0</c:v>
                </c:pt>
                <c:pt idx="23">
                  <c:v>43398.0</c:v>
                </c:pt>
                <c:pt idx="24">
                  <c:v>43402.0</c:v>
                </c:pt>
                <c:pt idx="25">
                  <c:v>43406.0</c:v>
                </c:pt>
                <c:pt idx="26">
                  <c:v>43404.0</c:v>
                </c:pt>
                <c:pt idx="27">
                  <c:v>43404.0</c:v>
                </c:pt>
                <c:pt idx="28">
                  <c:v>43405.0</c:v>
                </c:pt>
                <c:pt idx="29">
                  <c:v>43405.0</c:v>
                </c:pt>
                <c:pt idx="30">
                  <c:v>43405.0</c:v>
                </c:pt>
                <c:pt idx="31">
                  <c:v>43405.0</c:v>
                </c:pt>
                <c:pt idx="32">
                  <c:v>43413.0</c:v>
                </c:pt>
                <c:pt idx="33">
                  <c:v>43413.0</c:v>
                </c:pt>
                <c:pt idx="34">
                  <c:v>43425.0</c:v>
                </c:pt>
                <c:pt idx="35">
                  <c:v>43413.0</c:v>
                </c:pt>
                <c:pt idx="36">
                  <c:v>43459.0</c:v>
                </c:pt>
                <c:pt idx="37">
                  <c:v>43459.0</c:v>
                </c:pt>
                <c:pt idx="38">
                  <c:v>43459.0</c:v>
                </c:pt>
                <c:pt idx="39">
                  <c:v>43459.0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8E-DD44-9710-7338EA882794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28E-DD44-9710-7338EA882794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28E-DD44-9710-7338EA882794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428E-DD44-9710-7338EA882794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428E-DD44-9710-7338EA882794}"/>
              </c:ext>
            </c:extLst>
          </c:dPt>
          <c:dPt>
            <c:idx val="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428E-DD44-9710-7338EA882794}"/>
              </c:ext>
            </c:extLst>
          </c:dPt>
          <c:dPt>
            <c:idx val="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428E-DD44-9710-7338EA882794}"/>
              </c:ext>
            </c:extLst>
          </c:dPt>
          <c:dPt>
            <c:idx val="9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428E-DD44-9710-7338EA882794}"/>
              </c:ext>
            </c:extLst>
          </c:dPt>
          <c:dPt>
            <c:idx val="10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428E-DD44-9710-7338EA882794}"/>
              </c:ext>
            </c:extLst>
          </c:dPt>
          <c:dPt>
            <c:idx val="2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428E-DD44-9710-7338EA882794}"/>
              </c:ext>
            </c:extLst>
          </c:dPt>
          <c:dPt>
            <c:idx val="2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428E-DD44-9710-7338EA882794}"/>
              </c:ext>
            </c:extLst>
          </c:dPt>
          <c:dPt>
            <c:idx val="3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428E-DD44-9710-7338EA882794}"/>
              </c:ext>
            </c:extLst>
          </c:dPt>
          <c:dPt>
            <c:idx val="33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428E-DD44-9710-7338EA882794}"/>
              </c:ext>
            </c:extLst>
          </c:dPt>
          <c:cat>
            <c:strRef>
              <c:f>'Basic Manual Gantt Chart'!$B$16:$B$55</c:f>
              <c:strCache>
                <c:ptCount val="40"/>
                <c:pt idx="0">
                  <c:v>Step 1: Campaign Plan Socializing &amp; Approvals</c:v>
                </c:pt>
                <c:pt idx="1">
                  <c:v>Run the campaign idea &amp; plan with your sales to get buy-in</c:v>
                </c:pt>
                <c:pt idx="2">
                  <c:v>Run the campaign plan &amp; budgets with your finance tem</c:v>
                </c:pt>
                <c:pt idx="3">
                  <c:v>Get approvals from the Boss / Manager</c:v>
                </c:pt>
                <c:pt idx="4">
                  <c:v>Step 2: List Management &amp; Segmentation</c:v>
                </c:pt>
                <c:pt idx="5">
                  <c:v>Finalize Target Audience criteria</c:v>
                </c:pt>
                <c:pt idx="6">
                  <c:v>Finalize list quantity &amp; details</c:v>
                </c:pt>
                <c:pt idx="7">
                  <c:v>Define segmentation Criteria</c:v>
                </c:pt>
                <c:pt idx="8">
                  <c:v>Build Target List</c:v>
                </c:pt>
                <c:pt idx="9">
                  <c:v>Step 3: Campaign Elements Preparation</c:v>
                </c:pt>
                <c:pt idx="10">
                  <c:v>Design Campaign Flow</c:v>
                </c:pt>
                <c:pt idx="11">
                  <c:v>Import Lists in CAMPACT (Campaign Execution Module)</c:v>
                </c:pt>
                <c:pt idx="12">
                  <c:v>Define Segments</c:v>
                </c:pt>
                <c:pt idx="13">
                  <c:v>Draft Email Content</c:v>
                </c:pt>
                <c:pt idx="14">
                  <c:v>Design Emails</c:v>
                </c:pt>
                <c:pt idx="15">
                  <c:v>Draft Landing Pages &amp; Form Content</c:v>
                </c:pt>
                <c:pt idx="16">
                  <c:v>Design Landing Pages &amp; Forms</c:v>
                </c:pt>
                <c:pt idx="17">
                  <c:v>Draft &amp; Configure SMS Message</c:v>
                </c:pt>
                <c:pt idx="18">
                  <c:v>Draft &amp; Schedule Social Media Messages</c:v>
                </c:pt>
                <c:pt idx="19">
                  <c:v>Design Banners for Website &amp; Third Party Sites</c:v>
                </c:pt>
                <c:pt idx="20">
                  <c:v>Design &amp; Configure Online Ads</c:v>
                </c:pt>
                <c:pt idx="21">
                  <c:v>Step 4: Building Downloadable Assets</c:v>
                </c:pt>
                <c:pt idx="22">
                  <c:v>Decide Asset Objective</c:v>
                </c:pt>
                <c:pt idx="23">
                  <c:v>Outline Asset Framework</c:v>
                </c:pt>
                <c:pt idx="24">
                  <c:v>Draft Content for Asset</c:v>
                </c:pt>
                <c:pt idx="25">
                  <c:v>Design Asset in the output format</c:v>
                </c:pt>
                <c:pt idx="26">
                  <c:v>Step 5: Campaign Launch &amp; Execution</c:v>
                </c:pt>
                <c:pt idx="27">
                  <c:v>Publish Campaign in CAMPACT and Trigger Start</c:v>
                </c:pt>
                <c:pt idx="28">
                  <c:v>Send Email Messages</c:v>
                </c:pt>
                <c:pt idx="29">
                  <c:v>Send Social Media Messages</c:v>
                </c:pt>
                <c:pt idx="30">
                  <c:v>Host Banners on Website &amp; Third Party Sites</c:v>
                </c:pt>
                <c:pt idx="31">
                  <c:v>Publish Online Ads</c:v>
                </c:pt>
                <c:pt idx="32">
                  <c:v>Step 6: Campaign Analytics &amp; Reviews</c:v>
                </c:pt>
                <c:pt idx="33">
                  <c:v>Trigger weekly reports</c:v>
                </c:pt>
                <c:pt idx="34">
                  <c:v>Perform biweekly internal reviews</c:v>
                </c:pt>
                <c:pt idx="35">
                  <c:v>Course Correct - messages,  flow, channels (approx 4 times during campaign)</c:v>
                </c:pt>
                <c:pt idx="36">
                  <c:v>Step 7: Campaign Closure</c:v>
                </c:pt>
                <c:pt idx="37">
                  <c:v>End Campaign Flow in MAP </c:v>
                </c:pt>
                <c:pt idx="38">
                  <c:v>Un-publish Channels</c:v>
                </c:pt>
                <c:pt idx="39">
                  <c:v>Prepare Campaign Closure Report</c:v>
                </c:pt>
              </c:strCache>
            </c:strRef>
          </c:cat>
          <c:val>
            <c:numRef>
              <c:f>'Basic Manual Gantt Chart'!$F$16:$F$55</c:f>
              <c:numCache>
                <c:formatCode>0.0</c:formatCode>
                <c:ptCount val="40"/>
                <c:pt idx="0" formatCode="0">
                  <c:v>9.0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 formatCode="0">
                  <c:v>9.0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4.0</c:v>
                </c:pt>
                <c:pt idx="9" formatCode="0">
                  <c:v>11.0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0.5</c:v>
                </c:pt>
                <c:pt idx="18">
                  <c:v>3.0</c:v>
                </c:pt>
                <c:pt idx="19">
                  <c:v>1.0</c:v>
                </c:pt>
                <c:pt idx="20">
                  <c:v>0.0</c:v>
                </c:pt>
                <c:pt idx="21" formatCode="0">
                  <c:v>14.0</c:v>
                </c:pt>
                <c:pt idx="22">
                  <c:v>1.0</c:v>
                </c:pt>
                <c:pt idx="23">
                  <c:v>1.0</c:v>
                </c:pt>
                <c:pt idx="24">
                  <c:v>3.0</c:v>
                </c:pt>
                <c:pt idx="25">
                  <c:v>2.0</c:v>
                </c:pt>
                <c:pt idx="26" formatCode="0">
                  <c:v>42.0</c:v>
                </c:pt>
                <c:pt idx="27">
                  <c:v>1.0</c:v>
                </c:pt>
                <c:pt idx="28">
                  <c:v>3.0</c:v>
                </c:pt>
                <c:pt idx="29">
                  <c:v>30.0</c:v>
                </c:pt>
                <c:pt idx="30">
                  <c:v>1.0</c:v>
                </c:pt>
                <c:pt idx="31">
                  <c:v>0.0</c:v>
                </c:pt>
                <c:pt idx="32" formatCode="0">
                  <c:v>42.0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 formatCode="0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428E-DD44-9710-7338EA88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875192"/>
        <c:axId val="2120878680"/>
      </c:barChart>
      <c:catAx>
        <c:axId val="2120875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78680"/>
        <c:crosses val="autoZero"/>
        <c:auto val="1"/>
        <c:lblAlgn val="ctr"/>
        <c:lblOffset val="100"/>
        <c:noMultiLvlLbl val="0"/>
      </c:catAx>
      <c:valAx>
        <c:axId val="2120878680"/>
        <c:scaling>
          <c:orientation val="minMax"/>
          <c:min val="43372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75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14</xdr:row>
      <xdr:rowOff>211981</xdr:rowOff>
    </xdr:from>
    <xdr:to>
      <xdr:col>20</xdr:col>
      <xdr:colOff>825500</xdr:colOff>
      <xdr:row>55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U55"/>
  <sheetViews>
    <sheetView showGridLines="0" tabSelected="1" topLeftCell="A12" zoomScale="134" workbookViewId="0">
      <selection activeCell="B17" sqref="B17"/>
    </sheetView>
  </sheetViews>
  <sheetFormatPr baseColWidth="10" defaultRowHeight="15" x14ac:dyDescent="0"/>
  <cols>
    <col min="1" max="1" width="2.6640625" customWidth="1"/>
    <col min="2" max="2" width="57.33203125" bestFit="1" customWidth="1"/>
    <col min="3" max="3" width="20" customWidth="1"/>
    <col min="4" max="5" width="13" customWidth="1"/>
    <col min="6" max="6" width="10.6640625" style="25" customWidth="1"/>
    <col min="7" max="7" width="10.83203125" customWidth="1"/>
    <col min="8" max="8" width="27.83203125" customWidth="1"/>
    <col min="10" max="10" width="3.33203125" customWidth="1"/>
    <col min="11" max="11" width="4.5" customWidth="1"/>
    <col min="13" max="13" width="15.1640625" customWidth="1"/>
    <col min="18" max="19" width="10.83203125" customWidth="1"/>
    <col min="21" max="21" width="11.5" customWidth="1"/>
  </cols>
  <sheetData>
    <row r="1" spans="2:21" ht="14" customHeight="1"/>
    <row r="2" spans="2:21" ht="14" customHeight="1">
      <c r="B2" s="6"/>
      <c r="C2" s="6"/>
      <c r="D2" s="4"/>
      <c r="E2" s="4"/>
      <c r="F2" s="26"/>
      <c r="G2" s="4"/>
      <c r="H2" s="4"/>
      <c r="I2" s="4"/>
      <c r="J2" s="4"/>
      <c r="K2" s="4"/>
      <c r="L2" s="4"/>
      <c r="M2" s="4"/>
      <c r="N2" s="4"/>
      <c r="P2" s="10"/>
      <c r="Q2" s="4"/>
      <c r="R2" s="4"/>
      <c r="S2" s="4"/>
      <c r="T2" s="4"/>
      <c r="U2" s="4"/>
    </row>
    <row r="3" spans="2:21" ht="60" customHeight="1">
      <c r="B3" s="65" t="s">
        <v>62</v>
      </c>
      <c r="C3" s="65"/>
      <c r="D3" s="65"/>
      <c r="E3" s="65"/>
      <c r="F3" s="26"/>
      <c r="G3" s="4"/>
      <c r="H3" s="4"/>
      <c r="I3" s="4"/>
      <c r="J3" s="4"/>
      <c r="K3" s="4"/>
      <c r="L3" s="4"/>
      <c r="M3" s="4"/>
      <c r="N3" s="4"/>
      <c r="P3" s="10"/>
      <c r="Q3" s="4"/>
      <c r="R3" s="4"/>
      <c r="S3" s="4"/>
      <c r="T3" s="4"/>
      <c r="U3" s="4"/>
    </row>
    <row r="4" spans="2:21" ht="21">
      <c r="B4" s="12" t="s">
        <v>6</v>
      </c>
      <c r="C4" s="69" t="s">
        <v>7</v>
      </c>
      <c r="D4" s="69"/>
      <c r="E4" s="70"/>
      <c r="F4" s="26"/>
      <c r="G4" s="4"/>
      <c r="H4" s="68" t="s">
        <v>51</v>
      </c>
      <c r="I4" s="68"/>
      <c r="J4" s="68"/>
      <c r="K4" s="68"/>
      <c r="L4" s="68"/>
      <c r="M4" s="68"/>
      <c r="N4" s="68"/>
      <c r="O4" s="68"/>
      <c r="P4" s="10"/>
      <c r="Q4" s="4"/>
      <c r="R4" s="4"/>
      <c r="S4" s="4"/>
      <c r="T4" s="4"/>
      <c r="U4" s="4"/>
    </row>
    <row r="5" spans="2:21">
      <c r="B5" s="13" t="s">
        <v>8</v>
      </c>
      <c r="C5" s="71" t="s">
        <v>9</v>
      </c>
      <c r="D5" s="71"/>
      <c r="E5" s="72"/>
      <c r="F5" s="26"/>
      <c r="G5" s="4"/>
      <c r="H5" s="21" t="s">
        <v>18</v>
      </c>
      <c r="I5" s="59">
        <f>3*C11</f>
        <v>3</v>
      </c>
      <c r="J5" s="49">
        <v>1</v>
      </c>
      <c r="K5" s="50">
        <v>1</v>
      </c>
      <c r="L5" s="50"/>
      <c r="M5" s="52" t="s">
        <v>19</v>
      </c>
      <c r="N5" s="53"/>
      <c r="O5" s="59">
        <v>1</v>
      </c>
      <c r="P5" s="50">
        <v>0.5</v>
      </c>
      <c r="Q5" s="4"/>
      <c r="R5" s="4"/>
      <c r="S5" s="4"/>
      <c r="T5" s="4"/>
      <c r="U5" s="4"/>
    </row>
    <row r="6" spans="2:21" ht="36" customHeight="1">
      <c r="B6" s="14" t="s">
        <v>10</v>
      </c>
      <c r="C6" s="73" t="s">
        <v>11</v>
      </c>
      <c r="D6" s="73"/>
      <c r="E6" s="74"/>
      <c r="F6" s="26"/>
      <c r="G6" s="4"/>
      <c r="H6" s="22" t="s">
        <v>20</v>
      </c>
      <c r="I6" s="60">
        <v>1</v>
      </c>
      <c r="J6" s="49">
        <v>2</v>
      </c>
      <c r="K6" s="50">
        <v>1</v>
      </c>
      <c r="L6" s="50"/>
      <c r="M6" s="23" t="s">
        <v>21</v>
      </c>
      <c r="N6" s="24"/>
      <c r="O6" s="60">
        <v>1</v>
      </c>
      <c r="P6" s="50">
        <v>1</v>
      </c>
      <c r="Q6" s="4"/>
      <c r="R6" s="4"/>
      <c r="S6" s="4"/>
      <c r="T6" s="4"/>
      <c r="U6" s="4"/>
    </row>
    <row r="7" spans="2:21">
      <c r="B7" s="13" t="s">
        <v>12</v>
      </c>
      <c r="C7" s="75">
        <v>43372</v>
      </c>
      <c r="D7" s="71"/>
      <c r="E7" s="72"/>
      <c r="F7" s="26"/>
      <c r="G7" s="4"/>
      <c r="H7" s="21" t="s">
        <v>22</v>
      </c>
      <c r="I7" s="59">
        <v>1</v>
      </c>
      <c r="J7" s="49"/>
      <c r="K7" s="50"/>
      <c r="L7" s="50"/>
      <c r="M7" s="52" t="s">
        <v>23</v>
      </c>
      <c r="N7" s="53"/>
      <c r="O7" s="59">
        <v>30</v>
      </c>
      <c r="P7" s="50">
        <v>0.1</v>
      </c>
      <c r="Q7" s="4"/>
      <c r="R7" s="4"/>
      <c r="S7" s="4"/>
      <c r="T7" s="4"/>
      <c r="U7" s="4"/>
    </row>
    <row r="8" spans="2:21">
      <c r="B8" s="14" t="s">
        <v>13</v>
      </c>
      <c r="C8" s="76">
        <v>43388</v>
      </c>
      <c r="D8" s="73"/>
      <c r="E8" s="74"/>
      <c r="F8" s="26"/>
      <c r="G8" s="4"/>
      <c r="H8" s="22" t="s">
        <v>24</v>
      </c>
      <c r="I8" s="60">
        <v>1</v>
      </c>
      <c r="J8" s="49">
        <v>1</v>
      </c>
      <c r="K8" s="50">
        <v>3</v>
      </c>
      <c r="L8" s="51">
        <v>2</v>
      </c>
      <c r="M8" s="23" t="s">
        <v>25</v>
      </c>
      <c r="N8" s="24"/>
      <c r="O8" s="22">
        <v>0</v>
      </c>
      <c r="P8" s="50">
        <v>1</v>
      </c>
      <c r="Q8" s="4"/>
      <c r="R8" s="4"/>
      <c r="S8" s="4"/>
      <c r="T8" s="4"/>
      <c r="U8" s="4"/>
    </row>
    <row r="9" spans="2:21">
      <c r="B9" s="13" t="s">
        <v>64</v>
      </c>
      <c r="C9" s="62">
        <f>D42</f>
        <v>43404</v>
      </c>
      <c r="D9" s="63"/>
      <c r="E9" s="64"/>
      <c r="F9" s="26"/>
      <c r="G9" s="4"/>
      <c r="H9" s="43"/>
      <c r="I9" s="43"/>
      <c r="J9" s="44"/>
      <c r="K9" s="45"/>
      <c r="L9" s="46"/>
      <c r="M9" s="43"/>
      <c r="N9" s="43"/>
      <c r="O9" s="43"/>
      <c r="Q9" s="4"/>
      <c r="R9" s="4"/>
      <c r="S9" s="4"/>
      <c r="T9" s="4"/>
      <c r="U9" s="4"/>
    </row>
    <row r="10" spans="2:21">
      <c r="B10" s="14" t="s">
        <v>69</v>
      </c>
      <c r="C10" s="47">
        <f>IF(C9-C8&lt;=0,"0",C9-C8)</f>
        <v>16</v>
      </c>
      <c r="D10" s="42"/>
      <c r="E10" s="48"/>
      <c r="F10" s="26"/>
      <c r="G10" s="4"/>
      <c r="H10" s="43"/>
      <c r="I10" s="43"/>
      <c r="J10" s="44"/>
      <c r="K10" s="45"/>
      <c r="L10" s="46"/>
      <c r="M10" s="43"/>
      <c r="N10" s="43"/>
      <c r="O10" s="43"/>
      <c r="Q10" s="4"/>
      <c r="R10" s="4"/>
      <c r="S10" s="4"/>
      <c r="T10" s="4"/>
      <c r="U10" s="4"/>
    </row>
    <row r="11" spans="2:21">
      <c r="B11" s="54" t="s">
        <v>78</v>
      </c>
      <c r="C11" s="58">
        <v>1</v>
      </c>
      <c r="D11" s="55"/>
      <c r="E11" s="56"/>
      <c r="F11" s="26"/>
      <c r="G11" s="4"/>
      <c r="H11" s="43"/>
      <c r="I11" s="43"/>
      <c r="J11" s="44"/>
      <c r="K11" s="45"/>
      <c r="L11" s="46"/>
      <c r="M11" s="43"/>
      <c r="N11" s="43"/>
      <c r="O11" s="43"/>
      <c r="Q11" s="4"/>
      <c r="R11" s="4"/>
      <c r="S11" s="4"/>
      <c r="T11" s="4"/>
      <c r="U11" s="4"/>
    </row>
    <row r="12" spans="2:21">
      <c r="B12" s="57" t="s">
        <v>65</v>
      </c>
      <c r="C12" s="66">
        <f>C11*30</f>
        <v>30</v>
      </c>
      <c r="D12" s="66"/>
      <c r="E12" s="67"/>
      <c r="F12" s="26"/>
      <c r="G12" s="4"/>
      <c r="H12" s="43"/>
      <c r="I12" s="43"/>
      <c r="J12" s="44"/>
      <c r="K12" s="45"/>
      <c r="L12" s="46"/>
      <c r="M12" s="43"/>
      <c r="N12" s="43"/>
      <c r="O12" s="43"/>
      <c r="Q12" s="4"/>
      <c r="R12" s="4"/>
      <c r="S12" s="4"/>
      <c r="T12" s="4"/>
      <c r="U12" s="4"/>
    </row>
    <row r="13" spans="2:21" ht="55" customHeight="1">
      <c r="B13" s="1"/>
      <c r="C13" s="1"/>
      <c r="D13" s="1"/>
      <c r="E13" s="1"/>
      <c r="F13" s="27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2:21" ht="38" customHeight="1">
      <c r="B14" s="15" t="s">
        <v>4</v>
      </c>
      <c r="C14" s="15" t="s">
        <v>5</v>
      </c>
      <c r="D14" s="15" t="s">
        <v>0</v>
      </c>
      <c r="E14" s="30" t="s">
        <v>1</v>
      </c>
      <c r="F14" s="32" t="s">
        <v>26</v>
      </c>
      <c r="G14" s="1"/>
      <c r="H14" s="28" t="s">
        <v>2</v>
      </c>
      <c r="I14" s="29">
        <f>D16</f>
        <v>43372</v>
      </c>
      <c r="J14" s="25"/>
      <c r="K14" s="61" t="s">
        <v>3</v>
      </c>
      <c r="L14" s="61"/>
      <c r="M14" s="61"/>
      <c r="N14" s="61"/>
      <c r="O14" s="61"/>
      <c r="P14" s="61"/>
      <c r="Q14" s="61"/>
      <c r="R14" s="61"/>
    </row>
    <row r="15" spans="2:21" ht="5" customHeight="1">
      <c r="B15" s="16"/>
      <c r="C15" s="17"/>
      <c r="D15" s="18"/>
      <c r="E15" s="18"/>
      <c r="F15" s="33" t="str">
        <f t="shared" ref="F15:F37" si="0">IF(ISBLANK(D15),"", (E15-D15))</f>
        <v/>
      </c>
      <c r="G15" s="1"/>
      <c r="H15" s="7"/>
      <c r="I15" s="8"/>
      <c r="K15" s="5"/>
      <c r="L15" s="5"/>
      <c r="M15" s="5"/>
      <c r="N15" s="5"/>
      <c r="O15" s="5"/>
      <c r="P15" s="5"/>
      <c r="Q15" s="5"/>
      <c r="R15" s="5"/>
    </row>
    <row r="16" spans="2:21" ht="25" customHeight="1">
      <c r="B16" s="16" t="s">
        <v>14</v>
      </c>
      <c r="C16" s="20"/>
      <c r="D16" s="34">
        <f>C7</f>
        <v>43372</v>
      </c>
      <c r="E16" s="34">
        <f>MAX(E17:E19)</f>
        <v>43381</v>
      </c>
      <c r="F16" s="35">
        <f t="shared" si="0"/>
        <v>9</v>
      </c>
      <c r="G16" s="1"/>
    </row>
    <row r="17" spans="2:18" ht="25" customHeight="1">
      <c r="B17" s="19" t="s">
        <v>15</v>
      </c>
      <c r="C17" s="3" t="s">
        <v>32</v>
      </c>
      <c r="D17" s="2">
        <f>WORKDAY(D16,1)</f>
        <v>43374</v>
      </c>
      <c r="E17" s="31">
        <f>WORKDAY(D17,F17)</f>
        <v>43375</v>
      </c>
      <c r="F17" s="40">
        <v>1</v>
      </c>
      <c r="G17" s="1"/>
    </row>
    <row r="18" spans="2:18" ht="25" customHeight="1">
      <c r="B18" s="19" t="s">
        <v>16</v>
      </c>
      <c r="C18" s="3" t="s">
        <v>33</v>
      </c>
      <c r="D18" s="11">
        <f>E17</f>
        <v>43375</v>
      </c>
      <c r="E18" s="31">
        <f>WORKDAY(D18,F18)</f>
        <v>43376</v>
      </c>
      <c r="F18" s="40">
        <v>1</v>
      </c>
      <c r="G18" s="1"/>
    </row>
    <row r="19" spans="2:18" ht="25" customHeight="1">
      <c r="B19" s="19" t="s">
        <v>17</v>
      </c>
      <c r="C19" s="3" t="s">
        <v>34</v>
      </c>
      <c r="D19" s="11">
        <f>E18</f>
        <v>43376</v>
      </c>
      <c r="E19" s="31">
        <f>WORKDAY(D19,F19)</f>
        <v>43381</v>
      </c>
      <c r="F19" s="40">
        <v>3</v>
      </c>
      <c r="G19" s="1"/>
    </row>
    <row r="20" spans="2:18" ht="24" customHeight="1">
      <c r="B20" s="36" t="s">
        <v>27</v>
      </c>
      <c r="C20" s="37"/>
      <c r="D20" s="38">
        <f>MIN(D21:D24)</f>
        <v>43383</v>
      </c>
      <c r="E20" s="38">
        <f>MAX(E21:E24)</f>
        <v>43392</v>
      </c>
      <c r="F20" s="41">
        <f>IF(ISBLANK(D20),"0", (E20-D20))</f>
        <v>9</v>
      </c>
      <c r="G20" s="1"/>
      <c r="H20" s="7"/>
      <c r="I20" s="8"/>
      <c r="K20" s="9"/>
      <c r="L20" s="9"/>
      <c r="M20" s="9"/>
      <c r="N20" s="9"/>
      <c r="O20" s="9"/>
      <c r="P20" s="9"/>
      <c r="Q20" s="9"/>
      <c r="R20" s="9"/>
    </row>
    <row r="21" spans="2:18" ht="25" customHeight="1">
      <c r="B21" s="19" t="s">
        <v>28</v>
      </c>
      <c r="C21" s="3" t="s">
        <v>49</v>
      </c>
      <c r="D21" s="11">
        <f>WORKDAY(E19,2)</f>
        <v>43383</v>
      </c>
      <c r="E21" s="31">
        <f t="shared" ref="E21:E55" si="1">WORKDAY(D21,F21)</f>
        <v>43384</v>
      </c>
      <c r="F21" s="40">
        <f>IF(I7=0, 0, 1)</f>
        <v>1</v>
      </c>
      <c r="G21" s="1"/>
    </row>
    <row r="22" spans="2:18" ht="25" customHeight="1">
      <c r="B22" s="19" t="s">
        <v>29</v>
      </c>
      <c r="C22" s="3" t="s">
        <v>42</v>
      </c>
      <c r="D22" s="2">
        <f>E21</f>
        <v>43384</v>
      </c>
      <c r="E22" s="31">
        <f t="shared" si="1"/>
        <v>43385</v>
      </c>
      <c r="F22" s="40">
        <f>IF(I7=0,0,1)</f>
        <v>1</v>
      </c>
      <c r="G22" s="1"/>
    </row>
    <row r="23" spans="2:18" ht="25" customHeight="1">
      <c r="B23" s="19" t="s">
        <v>30</v>
      </c>
      <c r="C23" s="3" t="s">
        <v>49</v>
      </c>
      <c r="D23" s="2">
        <f>E22</f>
        <v>43385</v>
      </c>
      <c r="E23" s="31">
        <f t="shared" si="1"/>
        <v>43388</v>
      </c>
      <c r="F23" s="40">
        <f>IF(I7=0,0,1)</f>
        <v>1</v>
      </c>
      <c r="G23" s="1"/>
    </row>
    <row r="24" spans="2:18" ht="25" customHeight="1">
      <c r="B24" s="19" t="s">
        <v>31</v>
      </c>
      <c r="C24" s="3" t="s">
        <v>42</v>
      </c>
      <c r="D24" s="2">
        <f>E23</f>
        <v>43388</v>
      </c>
      <c r="E24" s="31">
        <f t="shared" si="1"/>
        <v>43392</v>
      </c>
      <c r="F24" s="40">
        <f>IF(I7=0,0,4)</f>
        <v>4</v>
      </c>
      <c r="G24" s="1"/>
    </row>
    <row r="25" spans="2:18" ht="24" customHeight="1">
      <c r="B25" s="36" t="s">
        <v>35</v>
      </c>
      <c r="C25" s="37"/>
      <c r="D25" s="38">
        <f>MIN(D26:D36)</f>
        <v>43392</v>
      </c>
      <c r="E25" s="38">
        <f>MAX(E26:E36)</f>
        <v>43403</v>
      </c>
      <c r="F25" s="39">
        <f t="shared" ref="F25" si="2">IF(ISBLANK(D25),"", (E25-D25))</f>
        <v>11</v>
      </c>
      <c r="G25" s="1"/>
      <c r="H25" s="7"/>
      <c r="I25" s="8"/>
      <c r="K25" s="9"/>
      <c r="L25" s="9"/>
      <c r="M25" s="9"/>
      <c r="N25" s="9"/>
      <c r="O25" s="9"/>
      <c r="P25" s="9"/>
      <c r="Q25" s="9"/>
      <c r="R25" s="9"/>
    </row>
    <row r="26" spans="2:18" ht="25" customHeight="1">
      <c r="B26" s="19" t="s">
        <v>36</v>
      </c>
      <c r="C26" s="3" t="s">
        <v>49</v>
      </c>
      <c r="D26" s="2">
        <f>WORKDAY(E19,F20)</f>
        <v>43392</v>
      </c>
      <c r="E26" s="31">
        <f t="shared" si="1"/>
        <v>43395</v>
      </c>
      <c r="F26" s="40">
        <v>1</v>
      </c>
      <c r="G26" s="1"/>
    </row>
    <row r="27" spans="2:18" ht="25" customHeight="1">
      <c r="B27" s="19" t="s">
        <v>43</v>
      </c>
      <c r="C27" s="3" t="s">
        <v>42</v>
      </c>
      <c r="D27" s="2">
        <f>WORKDAY(E19,F20)</f>
        <v>43392</v>
      </c>
      <c r="E27" s="31">
        <f t="shared" si="1"/>
        <v>43395</v>
      </c>
      <c r="F27" s="40">
        <v>1</v>
      </c>
      <c r="G27" s="1"/>
    </row>
    <row r="28" spans="2:18" ht="25" customHeight="1">
      <c r="B28" s="19" t="s">
        <v>37</v>
      </c>
      <c r="C28" s="3" t="s">
        <v>42</v>
      </c>
      <c r="D28" s="2">
        <f>E27</f>
        <v>43395</v>
      </c>
      <c r="E28" s="31">
        <f t="shared" si="1"/>
        <v>43396</v>
      </c>
      <c r="F28" s="40">
        <v>1</v>
      </c>
      <c r="G28" s="1"/>
    </row>
    <row r="29" spans="2:18" ht="25" customHeight="1">
      <c r="B29" s="19" t="s">
        <v>48</v>
      </c>
      <c r="C29" s="3" t="s">
        <v>44</v>
      </c>
      <c r="D29" s="2">
        <f>E26</f>
        <v>43395</v>
      </c>
      <c r="E29" s="31">
        <f t="shared" si="1"/>
        <v>43398</v>
      </c>
      <c r="F29" s="40">
        <f>I5*J5</f>
        <v>3</v>
      </c>
      <c r="G29" s="1"/>
    </row>
    <row r="30" spans="2:18" ht="25" customHeight="1">
      <c r="B30" s="19" t="s">
        <v>46</v>
      </c>
      <c r="C30" s="3" t="s">
        <v>45</v>
      </c>
      <c r="D30" s="2">
        <f>E29</f>
        <v>43398</v>
      </c>
      <c r="E30" s="31">
        <f t="shared" si="1"/>
        <v>43403</v>
      </c>
      <c r="F30" s="40">
        <f>I5*K5</f>
        <v>3</v>
      </c>
      <c r="G30" s="1"/>
    </row>
    <row r="31" spans="2:18" ht="25" customHeight="1">
      <c r="B31" s="19" t="s">
        <v>47</v>
      </c>
      <c r="C31" s="3" t="s">
        <v>44</v>
      </c>
      <c r="D31" s="2">
        <f>E26</f>
        <v>43395</v>
      </c>
      <c r="E31" s="31">
        <f t="shared" si="1"/>
        <v>43397</v>
      </c>
      <c r="F31" s="40">
        <f>I6*J6</f>
        <v>2</v>
      </c>
      <c r="G31" s="1"/>
    </row>
    <row r="32" spans="2:18" ht="25" customHeight="1">
      <c r="B32" s="19" t="s">
        <v>50</v>
      </c>
      <c r="C32" s="3" t="s">
        <v>45</v>
      </c>
      <c r="D32" s="2">
        <f>E31</f>
        <v>43397</v>
      </c>
      <c r="E32" s="31">
        <f t="shared" si="1"/>
        <v>43398</v>
      </c>
      <c r="F32" s="40">
        <f>I6*K6</f>
        <v>1</v>
      </c>
      <c r="G32" s="1"/>
    </row>
    <row r="33" spans="2:18" ht="25" customHeight="1">
      <c r="B33" s="19" t="s">
        <v>38</v>
      </c>
      <c r="C33" s="3" t="s">
        <v>44</v>
      </c>
      <c r="D33" s="2">
        <f>E26</f>
        <v>43395</v>
      </c>
      <c r="E33" s="31">
        <f t="shared" si="1"/>
        <v>43395</v>
      </c>
      <c r="F33" s="40">
        <f>O5*P5</f>
        <v>0.5</v>
      </c>
      <c r="G33" s="1"/>
    </row>
    <row r="34" spans="2:18" ht="25" customHeight="1">
      <c r="B34" s="19" t="s">
        <v>39</v>
      </c>
      <c r="C34" s="3" t="s">
        <v>44</v>
      </c>
      <c r="D34" s="2">
        <f>E26</f>
        <v>43395</v>
      </c>
      <c r="E34" s="31">
        <f t="shared" si="1"/>
        <v>43398</v>
      </c>
      <c r="F34" s="40">
        <f>O7*P7</f>
        <v>3</v>
      </c>
      <c r="G34" s="1"/>
    </row>
    <row r="35" spans="2:18" ht="25" customHeight="1">
      <c r="B35" s="19" t="s">
        <v>40</v>
      </c>
      <c r="C35" s="3" t="s">
        <v>45</v>
      </c>
      <c r="D35" s="2">
        <f>E26</f>
        <v>43395</v>
      </c>
      <c r="E35" s="31">
        <f t="shared" si="1"/>
        <v>43396</v>
      </c>
      <c r="F35" s="40">
        <f>O6*P6</f>
        <v>1</v>
      </c>
      <c r="G35" s="1"/>
    </row>
    <row r="36" spans="2:18" ht="25" customHeight="1">
      <c r="B36" s="19" t="s">
        <v>41</v>
      </c>
      <c r="C36" s="3" t="s">
        <v>45</v>
      </c>
      <c r="D36" s="2">
        <f>E26</f>
        <v>43395</v>
      </c>
      <c r="E36" s="31">
        <f t="shared" si="1"/>
        <v>43395</v>
      </c>
      <c r="F36" s="40">
        <f>O8*P8</f>
        <v>0</v>
      </c>
      <c r="G36" s="1"/>
    </row>
    <row r="37" spans="2:18" ht="24" customHeight="1">
      <c r="B37" s="36" t="s">
        <v>52</v>
      </c>
      <c r="C37" s="37"/>
      <c r="D37" s="38">
        <f>MIN(D38:D41)</f>
        <v>43396</v>
      </c>
      <c r="E37" s="38">
        <f>MAX(E38:E41)</f>
        <v>43410</v>
      </c>
      <c r="F37" s="39">
        <f t="shared" si="0"/>
        <v>14</v>
      </c>
      <c r="G37" s="1"/>
      <c r="H37" s="7"/>
      <c r="I37" s="8"/>
      <c r="K37" s="5"/>
      <c r="L37" s="5"/>
      <c r="M37" s="5"/>
      <c r="N37" s="5"/>
      <c r="O37" s="5"/>
      <c r="P37" s="5"/>
      <c r="Q37" s="5"/>
      <c r="R37" s="5"/>
    </row>
    <row r="38" spans="2:18" ht="25" customHeight="1">
      <c r="B38" s="3" t="s">
        <v>53</v>
      </c>
      <c r="C38" s="3" t="s">
        <v>49</v>
      </c>
      <c r="D38" s="2">
        <f>WORKDAY(E26,1)</f>
        <v>43396</v>
      </c>
      <c r="E38" s="31">
        <f t="shared" si="1"/>
        <v>43397</v>
      </c>
      <c r="F38" s="40">
        <v>1</v>
      </c>
      <c r="G38" s="1"/>
    </row>
    <row r="39" spans="2:18" ht="25" customHeight="1">
      <c r="B39" s="3" t="s">
        <v>54</v>
      </c>
      <c r="C39" s="3" t="s">
        <v>49</v>
      </c>
      <c r="D39" s="2">
        <f>WORKDAY(E38,1)</f>
        <v>43398</v>
      </c>
      <c r="E39" s="31">
        <f t="shared" si="1"/>
        <v>43399</v>
      </c>
      <c r="F39" s="40">
        <f>I8*J8</f>
        <v>1</v>
      </c>
      <c r="G39" s="1"/>
    </row>
    <row r="40" spans="2:18" ht="25" customHeight="1">
      <c r="B40" s="3" t="s">
        <v>55</v>
      </c>
      <c r="C40" s="3" t="s">
        <v>44</v>
      </c>
      <c r="D40" s="2">
        <f>WORKDAY(E39,1)</f>
        <v>43402</v>
      </c>
      <c r="E40" s="31">
        <f t="shared" si="1"/>
        <v>43405</v>
      </c>
      <c r="F40" s="40">
        <f>I8*K8</f>
        <v>3</v>
      </c>
      <c r="G40" s="1"/>
    </row>
    <row r="41" spans="2:18" ht="25" customHeight="1">
      <c r="B41" s="3" t="s">
        <v>56</v>
      </c>
      <c r="C41" s="3" t="s">
        <v>45</v>
      </c>
      <c r="D41" s="2">
        <f>WORKDAY(E40,1)</f>
        <v>43406</v>
      </c>
      <c r="E41" s="31">
        <f t="shared" si="1"/>
        <v>43410</v>
      </c>
      <c r="F41" s="40">
        <f>I8*L8</f>
        <v>2</v>
      </c>
      <c r="G41" s="1"/>
    </row>
    <row r="42" spans="2:18" ht="24" customHeight="1">
      <c r="B42" s="36" t="s">
        <v>67</v>
      </c>
      <c r="C42" s="37"/>
      <c r="D42" s="38">
        <f>MIN(D43:D47)</f>
        <v>43404</v>
      </c>
      <c r="E42" s="38">
        <f>WORKDAY(D42,C12)</f>
        <v>43446</v>
      </c>
      <c r="F42" s="39">
        <f t="shared" ref="F42:F48" si="3">IF(ISBLANK(D42),"", (E42-D42))</f>
        <v>42</v>
      </c>
      <c r="G42" s="1"/>
      <c r="H42" s="7"/>
      <c r="I42" s="8"/>
      <c r="K42" s="5"/>
      <c r="L42" s="5"/>
      <c r="M42" s="5"/>
      <c r="N42" s="5"/>
      <c r="O42" s="5"/>
      <c r="P42" s="5"/>
      <c r="Q42" s="5"/>
      <c r="R42" s="5"/>
    </row>
    <row r="43" spans="2:18" ht="25" customHeight="1">
      <c r="B43" s="3" t="s">
        <v>61</v>
      </c>
      <c r="C43" s="3" t="s">
        <v>49</v>
      </c>
      <c r="D43" s="2">
        <f>WORKDAY(E25,1)</f>
        <v>43404</v>
      </c>
      <c r="E43" s="31">
        <f t="shared" si="1"/>
        <v>43405</v>
      </c>
      <c r="F43" s="40">
        <v>1</v>
      </c>
      <c r="G43" s="1"/>
    </row>
    <row r="44" spans="2:18" ht="25" customHeight="1">
      <c r="B44" s="3" t="s">
        <v>60</v>
      </c>
      <c r="C44" s="3" t="s">
        <v>63</v>
      </c>
      <c r="D44" s="2">
        <f>E43</f>
        <v>43405</v>
      </c>
      <c r="E44" s="31">
        <f t="shared" si="1"/>
        <v>43410</v>
      </c>
      <c r="F44" s="40">
        <f>I5</f>
        <v>3</v>
      </c>
      <c r="G44" s="1"/>
    </row>
    <row r="45" spans="2:18" ht="25" customHeight="1">
      <c r="B45" s="3" t="s">
        <v>57</v>
      </c>
      <c r="C45" s="3" t="s">
        <v>63</v>
      </c>
      <c r="D45" s="2">
        <f>E43</f>
        <v>43405</v>
      </c>
      <c r="E45" s="31">
        <f t="shared" si="1"/>
        <v>43447</v>
      </c>
      <c r="F45" s="40">
        <f>O7</f>
        <v>30</v>
      </c>
      <c r="G45" s="1"/>
    </row>
    <row r="46" spans="2:18" ht="25" customHeight="1">
      <c r="B46" s="3" t="s">
        <v>58</v>
      </c>
      <c r="C46" s="3" t="s">
        <v>66</v>
      </c>
      <c r="D46" s="2">
        <f>E43</f>
        <v>43405</v>
      </c>
      <c r="E46" s="31">
        <f t="shared" si="1"/>
        <v>43406</v>
      </c>
      <c r="F46" s="40">
        <f>O6</f>
        <v>1</v>
      </c>
      <c r="G46" s="1"/>
    </row>
    <row r="47" spans="2:18" ht="25" customHeight="1">
      <c r="B47" s="3" t="s">
        <v>59</v>
      </c>
      <c r="C47" s="3" t="s">
        <v>66</v>
      </c>
      <c r="D47" s="2">
        <f>E43</f>
        <v>43405</v>
      </c>
      <c r="E47" s="31">
        <f t="shared" si="1"/>
        <v>43405</v>
      </c>
      <c r="F47" s="40">
        <f>O8</f>
        <v>0</v>
      </c>
      <c r="G47" s="1"/>
    </row>
    <row r="48" spans="2:18" ht="24" customHeight="1">
      <c r="B48" s="36" t="s">
        <v>68</v>
      </c>
      <c r="C48" s="37"/>
      <c r="D48" s="38">
        <f>WORKDAY(D42,7)</f>
        <v>43413</v>
      </c>
      <c r="E48" s="38">
        <f>WORKDAY(E42,7)</f>
        <v>43455</v>
      </c>
      <c r="F48" s="39">
        <f t="shared" si="3"/>
        <v>42</v>
      </c>
      <c r="G48" s="1"/>
      <c r="H48" s="7"/>
      <c r="I48" s="8"/>
      <c r="K48" s="5"/>
      <c r="L48" s="5"/>
      <c r="M48" s="5"/>
      <c r="N48" s="5"/>
      <c r="O48" s="5"/>
      <c r="P48" s="5"/>
      <c r="Q48" s="5"/>
      <c r="R48" s="5"/>
    </row>
    <row r="49" spans="2:18" ht="25" customHeight="1">
      <c r="B49" s="3" t="s">
        <v>70</v>
      </c>
      <c r="C49" s="3" t="s">
        <v>63</v>
      </c>
      <c r="D49" s="2">
        <f>WORKDAY(D43,7)</f>
        <v>43413</v>
      </c>
      <c r="E49" s="31">
        <f t="shared" si="1"/>
        <v>43419</v>
      </c>
      <c r="F49" s="40">
        <f>ROUNDDOWN(C12/7,0)</f>
        <v>4</v>
      </c>
      <c r="G49" s="1"/>
    </row>
    <row r="50" spans="2:18" ht="25" customHeight="1">
      <c r="B50" s="3" t="s">
        <v>71</v>
      </c>
      <c r="C50" s="3" t="s">
        <v>77</v>
      </c>
      <c r="D50" s="2">
        <f>WORKDAY(D43,15)</f>
        <v>43425</v>
      </c>
      <c r="E50" s="31">
        <f t="shared" si="1"/>
        <v>43427</v>
      </c>
      <c r="F50" s="40">
        <f>C12/15</f>
        <v>2</v>
      </c>
      <c r="G50" s="1"/>
    </row>
    <row r="51" spans="2:18" ht="25" customHeight="1">
      <c r="B51" s="3" t="s">
        <v>72</v>
      </c>
      <c r="C51" s="3" t="s">
        <v>49</v>
      </c>
      <c r="D51" s="2">
        <f>D49</f>
        <v>43413</v>
      </c>
      <c r="E51" s="31">
        <f t="shared" si="1"/>
        <v>43419</v>
      </c>
      <c r="F51" s="40">
        <v>4</v>
      </c>
      <c r="G51" s="1"/>
    </row>
    <row r="52" spans="2:18" ht="24" customHeight="1">
      <c r="B52" s="36" t="s">
        <v>76</v>
      </c>
      <c r="C52" s="37"/>
      <c r="D52" s="38">
        <f>MIN(D53:D55)</f>
        <v>43459</v>
      </c>
      <c r="E52" s="38">
        <f>MAX(E53:E55)</f>
        <v>43462</v>
      </c>
      <c r="F52" s="39">
        <f t="shared" ref="F52" si="4">IF(ISBLANK(D52),"", (E52-D52))</f>
        <v>3</v>
      </c>
      <c r="G52" s="1"/>
      <c r="H52" s="7"/>
      <c r="I52" s="8"/>
      <c r="K52" s="9"/>
      <c r="L52" s="9"/>
      <c r="M52" s="9"/>
      <c r="N52" s="9"/>
      <c r="O52" s="9"/>
      <c r="P52" s="9"/>
      <c r="Q52" s="9"/>
      <c r="R52" s="9"/>
    </row>
    <row r="53" spans="2:18" ht="25" customHeight="1">
      <c r="B53" s="3" t="s">
        <v>73</v>
      </c>
      <c r="C53" s="3" t="s">
        <v>49</v>
      </c>
      <c r="D53" s="2">
        <f>WORKDAY(E48,2)</f>
        <v>43459</v>
      </c>
      <c r="E53" s="31">
        <f t="shared" si="1"/>
        <v>43462</v>
      </c>
      <c r="F53" s="40">
        <v>3</v>
      </c>
      <c r="G53" s="1"/>
    </row>
    <row r="54" spans="2:18" ht="25" customHeight="1">
      <c r="B54" s="3" t="s">
        <v>74</v>
      </c>
      <c r="C54" s="3" t="s">
        <v>49</v>
      </c>
      <c r="D54" s="2">
        <f>D53</f>
        <v>43459</v>
      </c>
      <c r="E54" s="31">
        <f t="shared" si="1"/>
        <v>43462</v>
      </c>
      <c r="F54" s="40">
        <v>3</v>
      </c>
      <c r="G54" s="1"/>
    </row>
    <row r="55" spans="2:18" ht="25" customHeight="1">
      <c r="B55" s="3" t="s">
        <v>75</v>
      </c>
      <c r="C55" s="3" t="s">
        <v>49</v>
      </c>
      <c r="D55" s="2">
        <f>D53</f>
        <v>43459</v>
      </c>
      <c r="E55" s="31">
        <f t="shared" si="1"/>
        <v>43461</v>
      </c>
      <c r="F55" s="40">
        <v>2</v>
      </c>
      <c r="G55" s="1"/>
    </row>
  </sheetData>
  <mergeCells count="10">
    <mergeCell ref="K14:R14"/>
    <mergeCell ref="C9:E9"/>
    <mergeCell ref="B3:E3"/>
    <mergeCell ref="C12:E12"/>
    <mergeCell ref="H4:O4"/>
    <mergeCell ref="C4:E4"/>
    <mergeCell ref="C5:E5"/>
    <mergeCell ref="C6:E6"/>
    <mergeCell ref="C7:E7"/>
    <mergeCell ref="C8:E8"/>
  </mergeCells>
  <phoneticPr fontId="6" type="noConversion"/>
  <pageMargins left="0.7" right="0.7" top="0.75" bottom="0.75" header="0.3" footer="0.3"/>
  <ignoredErrors>
    <ignoredError sqref="D28:D29 D31 E25 E20 E37 E48 E42 E52" formula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Anjan Kumar</cp:lastModifiedBy>
  <cp:lastPrinted>2017-10-03T13:02:48Z</cp:lastPrinted>
  <dcterms:created xsi:type="dcterms:W3CDTF">2016-07-21T15:14:49Z</dcterms:created>
  <dcterms:modified xsi:type="dcterms:W3CDTF">2018-12-12T09:44:18Z</dcterms:modified>
</cp:coreProperties>
</file>