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toms" sheetId="1" r:id="rId4"/>
    <sheet name="Dimers" sheetId="2" r:id="rId5"/>
  </sheets>
</workbook>
</file>

<file path=xl/comments1.xml><?xml version="1.0" encoding="utf-8"?>
<comments xmlns="http://schemas.openxmlformats.org/spreadsheetml/2006/main">
  <authors>
    <author>Pablo Antonio Moreno Casares</author>
  </authors>
  <commentList>
    <comment ref="K79" authorId="0">
      <text>
        <r>
          <rPr>
            <sz val="11"/>
            <color indexed="8"/>
            <rFont val="Helvetica Neue"/>
          </rPr>
          <t>Pablo Antonio Moreno Casares:
Computed with B3LYP</t>
        </r>
      </text>
    </comment>
  </commentList>
</comments>
</file>

<file path=xl/sharedStrings.xml><?xml version="1.0" encoding="utf-8"?>
<sst xmlns="http://schemas.openxmlformats.org/spreadsheetml/2006/main" uniqueCount="253">
  <si>
    <t>atom</t>
  </si>
  <si>
    <t>energy cc-pvdz</t>
  </si>
  <si>
    <t>energy cc-pvtz</t>
  </si>
  <si>
    <t>energy cc-pvqz</t>
  </si>
  <si>
    <t>energy cc-pv5z</t>
  </si>
  <si>
    <t>energy cc-pv6z</t>
  </si>
  <si>
    <t>ccsd(t)/cbs energy 2-point</t>
  </si>
  <si>
    <t>ccsd(t)/cbs energy 3-point</t>
  </si>
  <si>
    <t>H</t>
  </si>
  <si>
    <t>-0.5</t>
  </si>
  <si>
    <t>He</t>
  </si>
  <si>
    <t>-2.9040648886506046</t>
  </si>
  <si>
    <t>-2.9128858976706553</t>
  </si>
  <si>
    <t>Li</t>
  </si>
  <si>
    <t>-7.464171982456291</t>
  </si>
  <si>
    <t>-7.460879015803635</t>
  </si>
  <si>
    <t>Be</t>
  </si>
  <si>
    <t>-14.66758662698924</t>
  </si>
  <si>
    <t>-14.666793528054246</t>
  </si>
  <si>
    <t>B</t>
  </si>
  <si>
    <t>-24.64392233424648</t>
  </si>
  <si>
    <t>-24.656636409596604</t>
  </si>
  <si>
    <t>C</t>
  </si>
  <si>
    <t>-37.83579727328188</t>
  </si>
  <si>
    <t>-37.8506535898747</t>
  </si>
  <si>
    <t>N</t>
  </si>
  <si>
    <t>-54.580052235734435</t>
  </si>
  <si>
    <t>-54.60533102640906</t>
  </si>
  <si>
    <t>O</t>
  </si>
  <si>
    <t>-75.05670865958831</t>
  </si>
  <si>
    <t>-75.10297342839422</t>
  </si>
  <si>
    <t>F</t>
  </si>
  <si>
    <t>-99.7236382712811</t>
  </si>
  <si>
    <t>-99.78751153551532</t>
  </si>
  <si>
    <t>Ne</t>
  </si>
  <si>
    <t>-128.92617438112543</t>
  </si>
  <si>
    <t>-129.1714813486771</t>
  </si>
  <si>
    <t>Na</t>
  </si>
  <si>
    <t>-162.10765350489356</t>
  </si>
  <si>
    <t>-161.73906868492125</t>
  </si>
  <si>
    <t>Mg</t>
  </si>
  <si>
    <t>-199.75493320687605</t>
  </si>
  <si>
    <t>-199.706961207829</t>
  </si>
  <si>
    <t>Al</t>
  </si>
  <si>
    <t>-242.21851247650278</t>
  </si>
  <si>
    <t>-242.72569493822613</t>
  </si>
  <si>
    <t>Si</t>
  </si>
  <si>
    <t>-289.26178347235935</t>
  </si>
  <si>
    <t>-289.74240510472276</t>
  </si>
  <si>
    <t>P</t>
  </si>
  <si>
    <t>-341.1793587933091</t>
  </si>
  <si>
    <t>-341.60001320788615</t>
  </si>
  <si>
    <t>S</t>
  </si>
  <si>
    <t>-398.02900033378495</t>
  </si>
  <si>
    <t>-398.4187002180319</t>
  </si>
  <si>
    <t>Cl</t>
  </si>
  <si>
    <t>-460.08821544778993</t>
  </si>
  <si>
    <t>-460.39445871584684</t>
  </si>
  <si>
    <t>Ar</t>
  </si>
  <si>
    <t>-527.3887135698525</t>
  </si>
  <si>
    <t>-527.3040271195904</t>
  </si>
  <si>
    <t>K</t>
  </si>
  <si>
    <t>-598.7166711421838</t>
  </si>
  <si>
    <t>-598.8809886693604</t>
  </si>
  <si>
    <t>Ca</t>
  </si>
  <si>
    <t>-677.1358030819971</t>
  </si>
  <si>
    <t>-677.2823299893216</t>
  </si>
  <si>
    <t>Sc</t>
  </si>
  <si>
    <t>-760.2814941593289</t>
  </si>
  <si>
    <t>-760.3294959107203</t>
  </si>
  <si>
    <t>Ti</t>
  </si>
  <si>
    <t>-849.0070999149443</t>
  </si>
  <si>
    <t>-849.1031844495537</t>
  </si>
  <si>
    <t>V</t>
  </si>
  <si>
    <t>-943.5654666183051</t>
  </si>
  <si>
    <t>-943.6858893811092</t>
  </si>
  <si>
    <t>Cr</t>
  </si>
  <si>
    <t>-1044.1116026102914</t>
  </si>
  <si>
    <t>-1044.2790283104457</t>
  </si>
  <si>
    <t>Mn</t>
  </si>
  <si>
    <t>-1150.6063211579394</t>
  </si>
  <si>
    <t>-1150.8363157129622</t>
  </si>
  <si>
    <t>Fe</t>
  </si>
  <si>
    <t>-1263.305918948611</t>
  </si>
  <si>
    <t>-1263.602856755273</t>
  </si>
  <si>
    <t>Co</t>
  </si>
  <si>
    <t>-1382.4363208320094</t>
  </si>
  <si>
    <t>-1382.7126179738887</t>
  </si>
  <si>
    <t>Ni</t>
  </si>
  <si>
    <t>-1508.0016637070812</t>
  </si>
  <si>
    <t>-1508.379043345356</t>
  </si>
  <si>
    <t>Cu</t>
  </si>
  <si>
    <t>-1640.2466169599497</t>
  </si>
  <si>
    <t>-1640.6575590717043</t>
  </si>
  <si>
    <t>Zn</t>
  </si>
  <si>
    <t>-1779.1583307647848</t>
  </si>
  <si>
    <t>-1779.6082801335222</t>
  </si>
  <si>
    <t>Ga</t>
  </si>
  <si>
    <t>-1923.981262583443</t>
  </si>
  <si>
    <t>-1923.7230160363413</t>
  </si>
  <si>
    <t>Ge</t>
  </si>
  <si>
    <t>-2076.0798366277795</t>
  </si>
  <si>
    <t>-2075.743973805151</t>
  </si>
  <si>
    <t>As</t>
  </si>
  <si>
    <t>-2234.9659210590357</t>
  </si>
  <si>
    <t>-2234.6881914712894</t>
  </si>
  <si>
    <t>Se</t>
  </si>
  <si>
    <t>-2400.621205070349</t>
  </si>
  <si>
    <t>-2400.4585406059387</t>
  </si>
  <si>
    <t>Br</t>
  </si>
  <si>
    <t>-2573.236279253308</t>
  </si>
  <si>
    <t>-2573.096495861634</t>
  </si>
  <si>
    <t>Kr</t>
  </si>
  <si>
    <t>-2752.8904119595422</t>
  </si>
  <si>
    <t>-2752.775577084008</t>
  </si>
  <si>
    <t>Atom1</t>
  </si>
  <si>
    <t>Atom2</t>
  </si>
  <si>
    <t>Energy (Hartrees) experimental from dissociation, D0</t>
  </si>
  <si>
    <t>Bond distance (A)</t>
  </si>
  <si>
    <t>Multiplicity</t>
  </si>
  <si>
    <t>Alternative Energy (Hartrees) experimental/theoretical from dissociation</t>
  </si>
  <si>
    <t>Experimental energy method</t>
  </si>
  <si>
    <t>Zero-point energy method</t>
  </si>
  <si>
    <t>Zero-point energy correction</t>
  </si>
  <si>
    <t>Comments</t>
  </si>
  <si>
    <t>References</t>
  </si>
  <si>
    <t>CRC Handbook of Chemistry and Physics</t>
  </si>
  <si>
    <t>DFT, BP86</t>
  </si>
  <si>
    <r>
      <rPr>
        <u val="single"/>
        <sz val="10"/>
        <color indexed="8"/>
        <rFont val="Helvetica Neue"/>
      </rPr>
      <t>https://pubs.acs.org/doi/abs/10.1021/acs.jctc.9b00674</t>
    </r>
    <r>
      <rPr>
        <sz val="10"/>
        <color indexed="8"/>
        <rFont val="Helvetica Neue"/>
      </rPr>
      <t xml:space="preserve"> experimental dissociation energy from </t>
    </r>
    <r>
      <rPr>
        <u val="single"/>
        <sz val="10"/>
        <color indexed="15"/>
        <rFont val="Helvetica Neue"/>
      </rPr>
      <t>https://pubs.acs.org/doi/10.1021/acs.jctc.8b00143</t>
    </r>
  </si>
  <si>
    <t>1.73</t>
  </si>
  <si>
    <r>
      <rPr>
        <u val="single"/>
        <sz val="10"/>
        <color indexed="8"/>
        <rFont val="Helvetica Neue"/>
      </rPr>
      <t>https://pubs.acs.org/doi/abs/10.1021/acs.jctc.9b00674</t>
    </r>
    <r>
      <rPr>
        <sz val="10"/>
        <color indexed="8"/>
        <rFont val="Helvetica Neue"/>
      </rPr>
      <t xml:space="preserve"> experimental dissociation energy from </t>
    </r>
    <r>
      <rPr>
        <u val="single"/>
        <sz val="10"/>
        <color indexed="15"/>
        <rFont val="Helvetica Neue"/>
      </rPr>
      <t>https://doi.org/10.1063/1.1788656</t>
    </r>
    <r>
      <rPr>
        <sz val="10"/>
        <color indexed="8"/>
        <rFont val="Helvetica Neue"/>
      </rPr>
      <t xml:space="preserve"> and </t>
    </r>
    <r>
      <rPr>
        <u val="single"/>
        <sz val="10"/>
        <color indexed="15"/>
        <rFont val="Helvetica Neue"/>
      </rPr>
      <t>https://pubs.acs.org/doi/10.1021/acs.jctc.8b00143</t>
    </r>
  </si>
  <si>
    <t>1.63</t>
  </si>
  <si>
    <t>1.53</t>
  </si>
  <si>
    <t>1.46</t>
  </si>
  <si>
    <t>1.90</t>
  </si>
  <si>
    <t>Periodic Table of Diatomic Molecules</t>
  </si>
  <si>
    <t>Multi reference CI</t>
  </si>
  <si>
    <r>
      <rPr>
        <u val="single"/>
        <sz val="10"/>
        <color indexed="8"/>
        <rFont val="Helvetica Neue"/>
      </rPr>
      <t>https://pubs.acs.org/doi/abs/10.1021/acs.jctc.9b00674</t>
    </r>
    <r>
      <rPr>
        <sz val="10"/>
        <color indexed="8"/>
        <rFont val="Helvetica Neue"/>
      </rPr>
      <t xml:space="preserve">, experimental data from </t>
    </r>
    <r>
      <rPr>
        <u val="single"/>
        <sz val="10"/>
        <color indexed="15"/>
        <rFont val="Helvetica Neue"/>
      </rPr>
      <t>https://doi.org/10.1063/1.2406071</t>
    </r>
    <r>
      <rPr>
        <sz val="10"/>
        <color indexed="8"/>
        <rFont val="Helvetica Neue"/>
      </rPr>
      <t xml:space="preserve">, frequency from </t>
    </r>
    <r>
      <rPr>
        <u val="single"/>
        <sz val="10"/>
        <color indexed="15"/>
        <rFont val="Helvetica Neue"/>
      </rPr>
      <t>https://doi.org/10.1021/cr980411m</t>
    </r>
  </si>
  <si>
    <t>1.70</t>
  </si>
  <si>
    <t>CASSCF-externally contracted Cl</t>
  </si>
  <si>
    <t>1.60</t>
  </si>
  <si>
    <t>Local-density functional linear combination of atomic orbitals</t>
  </si>
  <si>
    <t>1.59</t>
  </si>
  <si>
    <r>
      <rPr>
        <u val="single"/>
        <sz val="10"/>
        <color indexed="8"/>
        <rFont val="Helvetica Neue"/>
      </rPr>
      <t>https://pubs.acs.org/doi/abs/10.1021/acs.jctc.9b00674</t>
    </r>
  </si>
  <si>
    <t>1.61</t>
  </si>
  <si>
    <t>1.56</t>
  </si>
  <si>
    <t>Resonant two-photon ionization spectra (Predissociation threshold)</t>
  </si>
  <si>
    <t>Experimental, resonant two-photon ionization spectra (Predissociation threshold)</t>
  </si>
  <si>
    <r>
      <rPr>
        <u val="single"/>
        <sz val="10"/>
        <color indexed="8"/>
        <rFont val="Helvetica Neue"/>
      </rPr>
      <t>https://pubs.acs.org/doi/abs/10.1021/acs.jctc.9b00674</t>
    </r>
    <r>
      <rPr>
        <sz val="10"/>
        <color indexed="8"/>
        <rFont val="Helvetica Neue"/>
      </rPr>
      <t xml:space="preserve">, experimental data from </t>
    </r>
    <r>
      <rPr>
        <u val="single"/>
        <sz val="10"/>
        <color indexed="15"/>
        <rFont val="Helvetica Neue"/>
      </rPr>
      <t>http://dx.doi.org/10.1063/1.4979679</t>
    </r>
  </si>
  <si>
    <t>1.62</t>
  </si>
  <si>
    <t>1.8</t>
  </si>
  <si>
    <t>2.0</t>
  </si>
  <si>
    <r>
      <rPr>
        <u val="single"/>
        <sz val="10"/>
        <color indexed="8"/>
        <rFont val="Helvetica Neue"/>
      </rPr>
      <t>https://pubs.acs.org/doi/abs/10.1021/acs.jctc.9b00674</t>
    </r>
    <r>
      <rPr>
        <sz val="10"/>
        <color indexed="8"/>
        <rFont val="Helvetica Neue"/>
      </rPr>
      <t xml:space="preserve">, experimental data from </t>
    </r>
    <r>
      <rPr>
        <u val="single"/>
        <sz val="10"/>
        <color indexed="15"/>
        <rFont val="Helvetica Neue"/>
      </rPr>
      <t>https://doi.org/10.1063/1.2406071</t>
    </r>
  </si>
  <si>
    <t>1.69</t>
  </si>
  <si>
    <r>
      <rPr>
        <u val="single"/>
        <sz val="10"/>
        <color indexed="8"/>
        <rFont val="Helvetica Neue"/>
      </rPr>
      <t>https://pubs.acs.org/doi/abs/10.1021/acs.jctc.9b00674</t>
    </r>
    <r>
      <rPr>
        <sz val="10"/>
        <color indexed="8"/>
        <rFont val="Helvetica Neue"/>
      </rPr>
      <t xml:space="preserve">, experimental data from </t>
    </r>
    <r>
      <rPr>
        <u val="single"/>
        <sz val="10"/>
        <color indexed="15"/>
        <rFont val="Helvetica Neue"/>
      </rPr>
      <t>https://doi.org/10.1063/1.2406071</t>
    </r>
    <r>
      <rPr>
        <sz val="10"/>
        <color indexed="8"/>
        <rFont val="Helvetica Neue"/>
      </rPr>
      <t xml:space="preserve">, frequency from </t>
    </r>
    <r>
      <rPr>
        <u val="single"/>
        <sz val="10"/>
        <color indexed="15"/>
        <rFont val="Helvetica Neue"/>
      </rPr>
      <t>https://doi.org/10.1063/1.2162161</t>
    </r>
  </si>
  <si>
    <t>1.58</t>
  </si>
  <si>
    <t>1.57</t>
  </si>
  <si>
    <t>1.6</t>
  </si>
  <si>
    <t>2.06</t>
  </si>
  <si>
    <t>1.67</t>
  </si>
  <si>
    <t>1.65</t>
  </si>
  <si>
    <t>1.80</t>
  </si>
  <si>
    <t>1.79</t>
  </si>
  <si>
    <t>1.83</t>
  </si>
  <si>
    <t>1.78</t>
  </si>
  <si>
    <t>1.84</t>
  </si>
  <si>
    <t>1.74</t>
  </si>
  <si>
    <t>2.14</t>
  </si>
  <si>
    <t>2.09</t>
  </si>
  <si>
    <t>2.10</t>
  </si>
  <si>
    <t>2.07</t>
  </si>
  <si>
    <t>2.00</t>
  </si>
  <si>
    <t>2.05</t>
  </si>
  <si>
    <t>2.23</t>
  </si>
  <si>
    <t>2.26</t>
  </si>
  <si>
    <t>2.22</t>
  </si>
  <si>
    <t>2.20</t>
  </si>
  <si>
    <t>2.25</t>
  </si>
  <si>
    <t>2.15</t>
  </si>
  <si>
    <t>2.08</t>
  </si>
  <si>
    <r>
      <rPr>
        <u val="single"/>
        <sz val="10"/>
        <color indexed="8"/>
        <rFont val="Helvetica"/>
      </rPr>
      <t>https://doi.org/10.1063/1.2831506</t>
    </r>
  </si>
  <si>
    <t>Resonant two-photon ionization spectroscopy</t>
  </si>
  <si>
    <t>DFT, B3LYP</t>
  </si>
  <si>
    <t>2.40</t>
  </si>
  <si>
    <t>Distance with PBE0</t>
  </si>
  <si>
    <r>
      <rPr>
        <u val="single"/>
        <sz val="10"/>
        <color indexed="15"/>
        <rFont val="Helvetica Neue"/>
      </rPr>
      <t>https://doi.org/10.1063/1.2406071</t>
    </r>
    <r>
      <rPr>
        <sz val="10"/>
        <color indexed="8"/>
        <rFont val="Helvetica Neue"/>
      </rPr>
      <t xml:space="preserve"> experimental dissociation energy from </t>
    </r>
    <r>
      <rPr>
        <u val="single"/>
        <sz val="10"/>
        <color indexed="15"/>
        <rFont val="Helvetica Neue"/>
      </rPr>
      <t>https://pubs.acs.org/doi/10.1021/acs.jctc.8b00143</t>
    </r>
  </si>
  <si>
    <t>2.42</t>
  </si>
  <si>
    <t>2.39</t>
  </si>
  <si>
    <t>2.35</t>
  </si>
  <si>
    <t>2.17</t>
  </si>
  <si>
    <t>2.34</t>
  </si>
  <si>
    <t>C-MRCI+DKH2+Q</t>
  </si>
  <si>
    <r>
      <rPr>
        <u val="single"/>
        <sz val="10"/>
        <color indexed="8"/>
        <rFont val="Helvetica Neue"/>
      </rPr>
      <t>https://pubs.acs.org/doi/abs/10.1021/acs.jpca.1c02886</t>
    </r>
  </si>
  <si>
    <t>MRCI+Q</t>
  </si>
  <si>
    <r>
      <rPr>
        <sz val="10"/>
        <color indexed="8"/>
        <rFont val="Helvetica Neue"/>
      </rPr>
      <t xml:space="preserve">Bond length </t>
    </r>
    <r>
      <rPr>
        <u val="single"/>
        <sz val="10"/>
        <color indexed="15"/>
        <rFont val="Helvetica Neue"/>
      </rPr>
      <t>https://aip.scitation.org/doi/abs/10.1063/1.2821104</t>
    </r>
    <r>
      <rPr>
        <sz val="10"/>
        <color indexed="8"/>
        <rFont val="Helvetica Neue"/>
      </rPr>
      <t xml:space="preserve">, dissociation energy </t>
    </r>
    <r>
      <rPr>
        <u val="single"/>
        <sz val="10"/>
        <color indexed="15"/>
        <rFont val="Helvetica Neue"/>
      </rPr>
      <t>https://doi.org/10.1063/1.5113511</t>
    </r>
  </si>
  <si>
    <t>Mass spectrometry</t>
  </si>
  <si>
    <r>
      <rPr>
        <sz val="10"/>
        <color indexed="8"/>
        <rFont val="Helvetica Neue"/>
      </rPr>
      <t xml:space="preserve">Frequency and Bond distance </t>
    </r>
    <r>
      <rPr>
        <u val="single"/>
        <sz val="10"/>
        <color indexed="15"/>
        <rFont val="Helvetica Neue"/>
      </rPr>
      <t>http://dx.doi.org/10.1063/1.2196040</t>
    </r>
    <r>
      <rPr>
        <sz val="10"/>
        <color indexed="8"/>
        <rFont val="Helvetica Neue"/>
      </rPr>
      <t xml:space="preserve"> and energy </t>
    </r>
    <r>
      <rPr>
        <u val="single"/>
        <sz val="10"/>
        <color indexed="15"/>
        <rFont val="Helvetica Neue"/>
      </rPr>
      <t>https://doi.org/10.1063/1.5050934</t>
    </r>
  </si>
  <si>
    <r>
      <rPr>
        <sz val="10"/>
        <color indexed="8"/>
        <rFont val="Helvetica Neue"/>
      </rPr>
      <t xml:space="preserve">Bond distance </t>
    </r>
    <r>
      <rPr>
        <u val="single"/>
        <sz val="10"/>
        <color indexed="15"/>
        <rFont val="Helvetica Neue"/>
      </rPr>
      <t>http://dx.doi.org/10.1063/1.2196040</t>
    </r>
  </si>
  <si>
    <r>
      <rPr>
        <sz val="10"/>
        <color indexed="8"/>
        <rFont val="Helvetica Neue"/>
      </rPr>
      <t xml:space="preserve">Frequency and Bond Distance from </t>
    </r>
    <r>
      <rPr>
        <u val="single"/>
        <sz val="10"/>
        <color indexed="15"/>
        <rFont val="Helvetica Neue"/>
      </rPr>
      <t>https://onlinelibrary.wiley.com/doi/abs/10.1002/jcc.20603</t>
    </r>
    <r>
      <rPr>
        <sz val="10"/>
        <color indexed="8"/>
        <rFont val="Helvetica Neue"/>
      </rPr>
      <t xml:space="preserve">, experimental dissociation from </t>
    </r>
    <r>
      <rPr>
        <u val="single"/>
        <sz val="10"/>
        <color indexed="15"/>
        <rFont val="Helvetica Neue"/>
      </rPr>
      <t>https://doi.org/10.1063/5.0003136</t>
    </r>
  </si>
  <si>
    <r>
      <rPr>
        <u val="single"/>
        <sz val="10"/>
        <color indexed="15"/>
        <rFont val="Helvetica Neue"/>
      </rPr>
      <t>https://pubs.acs.org/doi/full/10.1021/cr980411m</t>
    </r>
  </si>
  <si>
    <t>Knudsen effusion mass spectrometry</t>
  </si>
  <si>
    <t>Resonance Raman spectra</t>
  </si>
  <si>
    <t>SCF iteration not converged</t>
  </si>
  <si>
    <r>
      <rPr>
        <u val="single"/>
        <sz val="10"/>
        <color indexed="8"/>
        <rFont val="Helvetica"/>
      </rPr>
      <t>https://doi.org/10.1063/1.1788656</t>
    </r>
    <r>
      <rPr>
        <sz val="10"/>
        <color indexed="8"/>
        <rFont val="Helvetica Neue"/>
      </rPr>
      <t xml:space="preserve">, dissociation energy from </t>
    </r>
    <r>
      <rPr>
        <u val="single"/>
        <sz val="10"/>
        <color indexed="15"/>
        <rFont val="Helvetica Neue"/>
      </rPr>
      <t>https://doi.org/10.1063/1.2162161</t>
    </r>
    <r>
      <rPr>
        <sz val="10"/>
        <color indexed="8"/>
        <rFont val="Helvetica Neue"/>
      </rPr>
      <t xml:space="preserve">, frequency from </t>
    </r>
    <r>
      <rPr>
        <u val="single"/>
        <sz val="10"/>
        <color indexed="15"/>
        <rFont val="Helvetica Neue"/>
      </rPr>
      <t>https://doi.org/10.1063/1.2162161</t>
    </r>
  </si>
  <si>
    <r>
      <rPr>
        <u val="single"/>
        <sz val="10"/>
        <color indexed="8"/>
        <rFont val="Helvetica"/>
      </rPr>
      <t>https://doi.org/10.1063/1.1788656</t>
    </r>
  </si>
  <si>
    <t>Predissociation in the photodissociation spectra</t>
  </si>
  <si>
    <t>Comparison between gas-phase and matrix frequencies.</t>
  </si>
  <si>
    <r>
      <rPr>
        <u val="single"/>
        <sz val="10"/>
        <color indexed="15"/>
        <rFont val="Helvetica Neue"/>
      </rPr>
      <t>https://doi.org/10.1063/1.2162161</t>
    </r>
  </si>
  <si>
    <t>DFT, BPW91</t>
  </si>
  <si>
    <t>CCSD and SCF iterations not converged</t>
  </si>
  <si>
    <r>
      <rPr>
        <u val="single"/>
        <sz val="10"/>
        <color indexed="8"/>
        <rFont val="Helvetica"/>
      </rPr>
      <t>https://doi.org/10.1063/1.1788656</t>
    </r>
    <r>
      <rPr>
        <sz val="10"/>
        <color indexed="8"/>
        <rFont val="Helvetica Neue"/>
      </rPr>
      <t xml:space="preserve">, dissociation energy from </t>
    </r>
    <r>
      <rPr>
        <u val="single"/>
        <sz val="10"/>
        <color indexed="15"/>
        <rFont val="Helvetica Neue"/>
      </rPr>
      <t>https://doi.org/10.1063/1.2162161</t>
    </r>
  </si>
  <si>
    <t>Knudsen cell-mass spectrometry</t>
  </si>
  <si>
    <t>Negative ion photoelectron spectroscopy</t>
  </si>
  <si>
    <r>
      <rPr>
        <u val="single"/>
        <sz val="10"/>
        <color indexed="8"/>
        <rFont val="Helvetica"/>
      </rPr>
      <t>https://doi.org/10.1063/1.1788656</t>
    </r>
    <r>
      <rPr>
        <sz val="10"/>
        <color indexed="8"/>
        <rFont val="Helvetica Neue"/>
      </rPr>
      <t xml:space="preserve"> energy from </t>
    </r>
    <r>
      <rPr>
        <u val="single"/>
        <sz val="10"/>
        <color indexed="8"/>
        <rFont val="Helvetica Neue"/>
      </rPr>
      <t>https://pubs.acs.org/doi/abs/10.1021/jp0504468</t>
    </r>
    <r>
      <rPr>
        <sz val="10"/>
        <color indexed="8"/>
        <rFont val="Helvetica Neue"/>
      </rPr>
      <t xml:space="preserve">, frequency from </t>
    </r>
    <r>
      <rPr>
        <u val="single"/>
        <sz val="10"/>
        <color indexed="15"/>
        <rFont val="Helvetica Neue"/>
      </rPr>
      <t>https://doi.org/10.1063/1.2162161</t>
    </r>
  </si>
  <si>
    <t>Mass-spectrometry</t>
  </si>
  <si>
    <t>Collision-induced dissociation</t>
  </si>
  <si>
    <t>CCSD(T) iterations not converged</t>
  </si>
  <si>
    <t>Combination of effusion and mass-spectrometry</t>
  </si>
  <si>
    <r>
      <rPr>
        <u val="single"/>
        <sz val="10"/>
        <color indexed="8"/>
        <rFont val="Helvetica"/>
      </rPr>
      <t>https://doi.org/10.1063/1.1788656</t>
    </r>
    <r>
      <rPr>
        <sz val="10"/>
        <color indexed="8"/>
        <rFont val="Helvetica Neue"/>
      </rPr>
      <t xml:space="preserve">, experimental energy and frequency from </t>
    </r>
    <r>
      <rPr>
        <u val="single"/>
        <sz val="10"/>
        <color indexed="15"/>
        <rFont val="Helvetica Neue"/>
      </rPr>
      <t>https://doi.org/10.1063/1.2162161</t>
    </r>
  </si>
  <si>
    <r>
      <rPr>
        <sz val="10"/>
        <color indexed="8"/>
        <rFont val="Helvetica"/>
      </rPr>
      <t xml:space="preserve">Combination of methods indicated in </t>
    </r>
    <r>
      <rPr>
        <u val="single"/>
        <sz val="10"/>
        <color indexed="15"/>
        <rFont val="Helvetica"/>
      </rPr>
      <t>https://doi.org/10.1021/cr00076a005</t>
    </r>
  </si>
  <si>
    <t>Fourier transform emission spectroscopy</t>
  </si>
  <si>
    <t>0.0006070384790010001</t>
  </si>
  <si>
    <r>
      <rPr>
        <u val="single"/>
        <sz val="10"/>
        <color indexed="8"/>
        <rFont val="Helvetica"/>
      </rPr>
      <t>https://doi.org/10.1063/1.1788656</t>
    </r>
    <r>
      <rPr>
        <sz val="10"/>
        <color indexed="8"/>
        <rFont val="Helvetica Neue"/>
      </rPr>
      <t xml:space="preserve"> energy from </t>
    </r>
    <r>
      <rPr>
        <u val="single"/>
        <sz val="10"/>
        <color indexed="8"/>
        <rFont val="Helvetica Neue"/>
      </rPr>
      <t>https://pubs.acs.org/doi/abs/10.1021/jp0504468</t>
    </r>
    <r>
      <rPr>
        <sz val="10"/>
        <color indexed="8"/>
        <rFont val="Helvetica Neue"/>
      </rPr>
      <t xml:space="preserve">, original data from </t>
    </r>
    <r>
      <rPr>
        <u val="single"/>
        <sz val="10"/>
        <color indexed="15"/>
        <rFont val="Helvetica Neue"/>
      </rPr>
      <t>https://doi.org/10.1016/0022-2852(92)90247-L</t>
    </r>
  </si>
  <si>
    <r>
      <rPr>
        <u val="single"/>
        <sz val="10"/>
        <color indexed="15"/>
        <rFont val="Helvetica Neue"/>
      </rPr>
      <t>https://www.sciencedirect.com/science/article/pii/S016612800500415X</t>
    </r>
  </si>
  <si>
    <t>Phase transition</t>
  </si>
  <si>
    <t>Vibrational analysis</t>
  </si>
  <si>
    <t>JANAF, Thermochemical Tables</t>
  </si>
  <si>
    <t>0.0015947155000000002</t>
  </si>
  <si>
    <t>Photoionization spectroscopy</t>
  </si>
  <si>
    <t>Constants of diatomic molecules</t>
  </si>
  <si>
    <t>Spectroscopic data relative to diatomic molecules</t>
  </si>
  <si>
    <t>MP2</t>
  </si>
  <si>
    <t>Anion photoelectron spectroscopy</t>
  </si>
  <si>
    <t>QCISD(T)</t>
  </si>
  <si>
    <t>Laser-induced fluorescence</t>
  </si>
  <si>
    <t>MCSCF/MRCI</t>
  </si>
  <si>
    <t>CCSD(T)</t>
  </si>
  <si>
    <t>Spectroscopic Data Relative to Diatomic Molecules</t>
  </si>
  <si>
    <t>2.04</t>
  </si>
  <si>
    <t>0.00122109644</t>
  </si>
  <si>
    <t>Spectroscopy and structure of the alkali hydride diatomic molecules and their ions</t>
  </si>
  <si>
    <r>
      <rPr>
        <u val="single"/>
        <sz val="10"/>
        <color indexed="15"/>
        <rFont val="Helvetica"/>
      </rPr>
      <t>https://doi.org/10.1063/1.2162161</t>
    </r>
  </si>
  <si>
    <t>Photoelectron spectroscopy</t>
  </si>
  <si>
    <r>
      <rPr>
        <u val="single"/>
        <sz val="10"/>
        <color indexed="15"/>
        <rFont val="Helvetica"/>
      </rPr>
      <t>https://doi.org/10.1063/1.1797791</t>
    </r>
  </si>
  <si>
    <t>Comprehensive Handbook of Chemical Bond Energies</t>
  </si>
  <si>
    <r>
      <rPr>
        <u val="single"/>
        <sz val="10"/>
        <color indexed="15"/>
        <rFont val="Helvetica Neue"/>
      </rPr>
      <t>https://doi.org/10.1021/ic3025099</t>
    </r>
  </si>
  <si>
    <t>Emission spectrum</t>
  </si>
  <si>
    <t>CASSCF + CI</t>
  </si>
  <si>
    <t>Predissociation</t>
  </si>
  <si>
    <r>
      <rPr>
        <u val="single"/>
        <sz val="10"/>
        <color indexed="15"/>
        <rFont val="Helvetica Neue"/>
      </rPr>
      <t>https://doi.org/10.1021/cr00098a008</t>
    </r>
  </si>
  <si>
    <t>Photoionization</t>
  </si>
  <si>
    <t>Resonant two‐photon ionization spectroscopy</t>
  </si>
  <si>
    <r>
      <rPr>
        <u val="single"/>
        <sz val="10"/>
        <color indexed="15"/>
        <rFont val="Helvetica Neue"/>
      </rPr>
      <t>https://doi.org/10.1063/1.458481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</si>
</sst>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22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sz val="8"/>
      <color indexed="8"/>
      <name val="Helvetica"/>
    </font>
    <font>
      <sz val="10"/>
      <color indexed="8"/>
      <name val="Times Roman"/>
    </font>
    <font>
      <u val="single"/>
      <sz val="10"/>
      <color indexed="8"/>
      <name val="Helvetica Neue"/>
    </font>
    <font>
      <u val="single"/>
      <sz val="10"/>
      <color indexed="15"/>
      <name val="Helvetica Neue"/>
    </font>
    <font>
      <i val="1"/>
      <sz val="8"/>
      <color indexed="8"/>
      <name val="Times Roman"/>
    </font>
    <font>
      <i val="1"/>
      <sz val="7"/>
      <color indexed="8"/>
      <name val="Times Roman"/>
    </font>
    <font>
      <sz val="10"/>
      <color indexed="8"/>
      <name val="Helvetica"/>
    </font>
    <font>
      <u val="single"/>
      <sz val="10"/>
      <color indexed="8"/>
      <name val="Helvetica"/>
    </font>
    <font>
      <sz val="11"/>
      <color indexed="8"/>
      <name val="Helvetica Neue"/>
    </font>
    <font>
      <i val="1"/>
      <sz val="8"/>
      <color indexed="8"/>
      <name val="Helvetica"/>
    </font>
    <font>
      <sz val="10"/>
      <color indexed="16"/>
      <name val="Helvetica Neue"/>
    </font>
    <font>
      <sz val="10"/>
      <color indexed="17"/>
      <name val="Helvetica Neue"/>
    </font>
    <font>
      <sz val="10"/>
      <color indexed="17"/>
      <name val="Times Roman"/>
    </font>
    <font>
      <u val="single"/>
      <sz val="10"/>
      <color indexed="15"/>
      <name val="Helvetica"/>
    </font>
    <font>
      <sz val="10"/>
      <color indexed="18"/>
      <name val="Helvetica"/>
    </font>
    <font>
      <sz val="10"/>
      <color indexed="19"/>
      <name val="Helvetica"/>
    </font>
    <font>
      <i val="1"/>
      <sz val="9"/>
      <color indexed="8"/>
      <name val="Helvetica"/>
    </font>
    <font>
      <sz val="10"/>
      <color indexed="20"/>
      <name val="Georgi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3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8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3"/>
      </right>
      <top style="thin">
        <color indexed="11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0"/>
      </right>
      <top style="thin">
        <color indexed="11"/>
      </top>
      <bottom/>
      <diagonal/>
    </border>
    <border>
      <left style="thin">
        <color indexed="13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1"/>
      </bottom>
      <diagonal/>
    </border>
    <border>
      <left style="thin">
        <color indexed="13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3"/>
      </right>
      <top style="thin">
        <color indexed="11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3"/>
      </left>
      <right style="thin">
        <color indexed="10"/>
      </right>
      <top style="thin">
        <color indexed="10"/>
      </top>
      <bottom/>
      <diagonal/>
    </border>
    <border>
      <left style="thin">
        <color indexed="13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/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 readingOrder="1"/>
    </xf>
    <xf numFmtId="49" fontId="0" fillId="3" borderId="2" applyNumberFormat="1" applyFont="1" applyFill="1" applyBorder="1" applyAlignment="1" applyProtection="0">
      <alignment vertical="bottom" wrapText="1" readingOrder="1"/>
    </xf>
    <xf numFmtId="0" fontId="0" fillId="3" borderId="3" applyNumberFormat="1" applyFont="1" applyFill="1" applyBorder="1" applyAlignment="1" applyProtection="0">
      <alignment vertical="bottom" wrapText="1" readingOrder="1"/>
    </xf>
    <xf numFmtId="0" fontId="0" fillId="3" borderId="4" applyNumberFormat="1" applyFont="1" applyFill="1" applyBorder="1" applyAlignment="1" applyProtection="0">
      <alignment vertical="bottom" wrapText="1" readingOrder="1"/>
    </xf>
    <xf numFmtId="49" fontId="0" fillId="3" borderId="4" applyNumberFormat="1" applyFont="1" applyFill="1" applyBorder="1" applyAlignment="1" applyProtection="0">
      <alignment vertical="top" wrapText="1"/>
    </xf>
    <xf numFmtId="49" fontId="0" fillId="3" borderId="5" applyNumberFormat="1" applyFont="1" applyFill="1" applyBorder="1" applyAlignment="1" applyProtection="0">
      <alignment vertical="bottom" wrapText="1" readingOrder="1"/>
    </xf>
    <xf numFmtId="0" fontId="0" fillId="3" borderId="6" applyNumberFormat="1" applyFont="1" applyFill="1" applyBorder="1" applyAlignment="1" applyProtection="0">
      <alignment vertical="bottom" wrapText="1" readingOrder="1"/>
    </xf>
    <xf numFmtId="0" fontId="0" fillId="3" borderId="7" applyNumberFormat="1" applyFont="1" applyFill="1" applyBorder="1" applyAlignment="1" applyProtection="0">
      <alignment vertical="bottom" wrapText="1" readingOrder="1"/>
    </xf>
    <xf numFmtId="0" fontId="0" fillId="3" borderId="7" applyNumberFormat="0" applyFont="1" applyFill="1" applyBorder="1" applyAlignment="1" applyProtection="0">
      <alignment vertical="bottom" wrapText="1" readingOrder="1"/>
    </xf>
    <xf numFmtId="49" fontId="0" fillId="3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8" applyNumberFormat="1" applyFont="1" applyFill="1" applyBorder="1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49" fontId="0" fillId="2" borderId="10" applyNumberFormat="1" applyFont="1" applyFill="1" applyBorder="1" applyAlignment="1" applyProtection="0">
      <alignment horizontal="right" vertical="top" wrapText="1"/>
    </xf>
    <xf numFmtId="49" fontId="0" fillId="2" borderId="9" applyNumberFormat="1" applyFont="1" applyFill="1" applyBorder="1" applyAlignment="1" applyProtection="0">
      <alignment horizontal="right" vertical="top" wrapText="1"/>
    </xf>
    <xf numFmtId="49" fontId="0" fillId="2" borderId="11" applyNumberFormat="1" applyFont="1" applyFill="1" applyBorder="1" applyAlignment="1" applyProtection="0">
      <alignment vertical="top" wrapText="1"/>
    </xf>
    <xf numFmtId="49" fontId="0" fillId="4" borderId="12" applyNumberFormat="1" applyFont="1" applyFill="1" applyBorder="1" applyAlignment="1" applyProtection="0">
      <alignment vertical="top" wrapText="1"/>
    </xf>
    <xf numFmtId="49" fontId="0" fillId="3" borderId="3" applyNumberFormat="1" applyFont="1" applyFill="1" applyBorder="1" applyAlignment="1" applyProtection="0">
      <alignment vertical="top" wrapText="1"/>
    </xf>
    <xf numFmtId="0" fontId="0" fillId="3" borderId="13" applyNumberFormat="1" applyFont="1" applyFill="1" applyBorder="1" applyAlignment="1" applyProtection="0">
      <alignment vertical="top" wrapText="1"/>
    </xf>
    <xf numFmtId="0" fontId="0" fillId="3" borderId="4" applyNumberFormat="1" applyFont="1" applyFill="1" applyBorder="1" applyAlignment="1" applyProtection="0">
      <alignment horizontal="right" vertical="top" wrapText="1"/>
    </xf>
    <xf numFmtId="0" fontId="0" fillId="3" borderId="4" applyNumberFormat="1" applyFont="1" applyFill="1" applyBorder="1" applyAlignment="1" applyProtection="0">
      <alignment vertical="top" wrapText="1"/>
    </xf>
    <xf numFmtId="0" fontId="0" fillId="3" borderId="4" applyNumberFormat="0" applyFont="1" applyFill="1" applyBorder="1" applyAlignment="1" applyProtection="0">
      <alignment horizontal="right" vertical="top" wrapText="1"/>
    </xf>
    <xf numFmtId="49" fontId="4" fillId="3" borderId="14" applyNumberFormat="1" applyFont="1" applyFill="1" applyBorder="1" applyAlignment="1" applyProtection="0">
      <alignment horizontal="left" vertical="top" wrapText="1" readingOrder="1"/>
    </xf>
    <xf numFmtId="49" fontId="5" fillId="3" borderId="15" applyNumberFormat="1" applyFont="1" applyFill="1" applyBorder="1" applyAlignment="1" applyProtection="0">
      <alignment horizontal="left" vertical="top" wrapText="1" readingOrder="1"/>
    </xf>
    <xf numFmtId="0" fontId="0" fillId="3" borderId="16" applyNumberFormat="1" applyFont="1" applyFill="1" applyBorder="1" applyAlignment="1" applyProtection="0">
      <alignment vertical="top" wrapText="1" readingOrder="1"/>
    </xf>
    <xf numFmtId="0" fontId="0" fillId="3" borderId="4" applyNumberFormat="0" applyFont="1" applyFill="1" applyBorder="1" applyAlignment="1" applyProtection="0">
      <alignment vertical="top" wrapText="1"/>
    </xf>
    <xf numFmtId="49" fontId="0" fillId="3" borderId="14" applyNumberFormat="1" applyFont="1" applyFill="1" applyBorder="1" applyAlignment="1" applyProtection="0">
      <alignment vertical="top" wrapText="1"/>
    </xf>
    <xf numFmtId="49" fontId="0" fillId="4" borderId="17" applyNumberFormat="1" applyFont="1" applyFill="1" applyBorder="1" applyAlignment="1" applyProtection="0">
      <alignment vertical="top" wrapText="1"/>
    </xf>
    <xf numFmtId="49" fontId="0" fillId="3" borderId="6" applyNumberFormat="1" applyFont="1" applyFill="1" applyBorder="1" applyAlignment="1" applyProtection="0">
      <alignment vertical="top" wrapText="1"/>
    </xf>
    <xf numFmtId="0" fontId="0" fillId="3" borderId="18" applyNumberFormat="1" applyFont="1" applyFill="1" applyBorder="1" applyAlignment="1" applyProtection="0">
      <alignment vertical="top" wrapText="1"/>
    </xf>
    <xf numFmtId="0" fontId="0" fillId="3" borderId="7" applyNumberFormat="1" applyFont="1" applyFill="1" applyBorder="1" applyAlignment="1" applyProtection="0">
      <alignment horizontal="right" vertical="top" wrapText="1"/>
    </xf>
    <xf numFmtId="0" fontId="0" fillId="3" borderId="7" applyNumberFormat="1" applyFont="1" applyFill="1" applyBorder="1" applyAlignment="1" applyProtection="0">
      <alignment vertical="top" wrapText="1"/>
    </xf>
    <xf numFmtId="0" fontId="0" fillId="3" borderId="7" applyNumberFormat="0" applyFont="1" applyFill="1" applyBorder="1" applyAlignment="1" applyProtection="0">
      <alignment horizontal="right" vertical="top" wrapText="1"/>
    </xf>
    <xf numFmtId="49" fontId="4" fillId="3" borderId="19" applyNumberFormat="1" applyFont="1" applyFill="1" applyBorder="1" applyAlignment="1" applyProtection="0">
      <alignment horizontal="left" vertical="top" wrapText="1" readingOrder="1"/>
    </xf>
    <xf numFmtId="0" fontId="0" fillId="3" borderId="20" applyNumberFormat="1" applyFont="1" applyFill="1" applyBorder="1" applyAlignment="1" applyProtection="0">
      <alignment vertical="top" wrapText="1" readingOrder="1"/>
    </xf>
    <xf numFmtId="0" fontId="0" fillId="3" borderId="7" applyNumberFormat="0" applyFont="1" applyFill="1" applyBorder="1" applyAlignment="1" applyProtection="0">
      <alignment vertical="top" wrapText="1"/>
    </xf>
    <xf numFmtId="49" fontId="0" fillId="3" borderId="21" applyNumberFormat="1" applyFont="1" applyFill="1" applyBorder="1" applyAlignment="1" applyProtection="0">
      <alignment vertical="top" wrapText="1"/>
    </xf>
    <xf numFmtId="49" fontId="0" fillId="3" borderId="7" applyNumberFormat="1" applyFont="1" applyFill="1" applyBorder="1" applyAlignment="1" applyProtection="0">
      <alignment horizontal="right" vertical="top" wrapText="1"/>
    </xf>
    <xf numFmtId="49" fontId="4" fillId="3" borderId="22" applyNumberFormat="1" applyFont="1" applyFill="1" applyBorder="1" applyAlignment="1" applyProtection="0">
      <alignment horizontal="left" vertical="top" wrapText="1" readingOrder="1"/>
    </xf>
    <xf numFmtId="49" fontId="5" fillId="3" borderId="23" applyNumberFormat="1" applyFont="1" applyFill="1" applyBorder="1" applyAlignment="1" applyProtection="0">
      <alignment horizontal="left" vertical="top" wrapText="1" readingOrder="1"/>
    </xf>
    <xf numFmtId="49" fontId="4" fillId="3" borderId="21" applyNumberFormat="1" applyFont="1" applyFill="1" applyBorder="1" applyAlignment="1" applyProtection="0">
      <alignment horizontal="left" vertical="top" wrapText="1" readingOrder="1"/>
    </xf>
    <xf numFmtId="49" fontId="5" fillId="3" borderId="24" applyNumberFormat="1" applyFont="1" applyFill="1" applyBorder="1" applyAlignment="1" applyProtection="0">
      <alignment horizontal="left" vertical="top" wrapText="1" readingOrder="1"/>
    </xf>
    <xf numFmtId="0" fontId="0" fillId="3" borderId="18" applyNumberFormat="1" applyFont="1" applyFill="1" applyBorder="1" applyAlignment="1" applyProtection="0">
      <alignment vertical="top" wrapText="1" readingOrder="1"/>
    </xf>
    <xf numFmtId="0" fontId="0" fillId="3" borderId="25" applyNumberFormat="1" applyFont="1" applyFill="1" applyBorder="1" applyAlignment="1" applyProtection="0">
      <alignment vertical="top" wrapText="1"/>
    </xf>
    <xf numFmtId="0" fontId="0" fillId="3" borderId="25" applyNumberFormat="1" applyFont="1" applyFill="1" applyBorder="1" applyAlignment="1" applyProtection="0">
      <alignment vertical="top" wrapText="1" readingOrder="1"/>
    </xf>
    <xf numFmtId="0" fontId="0" fillId="4" borderId="17" applyNumberFormat="0" applyFont="1" applyFill="1" applyBorder="1" applyAlignment="1" applyProtection="0">
      <alignment vertical="top" wrapText="1"/>
    </xf>
    <xf numFmtId="0" fontId="0" fillId="3" borderId="6" applyNumberFormat="0" applyFont="1" applyFill="1" applyBorder="1" applyAlignment="1" applyProtection="0">
      <alignment vertical="top" wrapText="1"/>
    </xf>
    <xf numFmtId="0" fontId="0" fillId="3" borderId="1" applyNumberFormat="0" applyFont="1" applyFill="1" applyBorder="1" applyAlignment="1" applyProtection="0">
      <alignment vertical="top" wrapText="1"/>
    </xf>
    <xf numFmtId="0" fontId="0" fillId="3" borderId="21" applyNumberFormat="0" applyFont="1" applyFill="1" applyBorder="1" applyAlignment="1" applyProtection="0">
      <alignment vertical="top" wrapText="1"/>
    </xf>
    <xf numFmtId="49" fontId="8" fillId="3" borderId="14" applyNumberFormat="1" applyFont="1" applyFill="1" applyBorder="1" applyAlignment="1" applyProtection="0">
      <alignment horizontal="left" vertical="top" wrapText="1" readingOrder="1"/>
    </xf>
    <xf numFmtId="0" fontId="0" fillId="3" borderId="24" applyNumberFormat="1" applyFont="1" applyFill="1" applyBorder="1" applyAlignment="1" applyProtection="0">
      <alignment horizontal="right" vertical="top" wrapText="1"/>
    </xf>
    <xf numFmtId="49" fontId="8" fillId="3" borderId="21" applyNumberFormat="1" applyFont="1" applyFill="1" applyBorder="1" applyAlignment="1" applyProtection="0">
      <alignment horizontal="left" vertical="top" wrapText="1" readingOrder="1"/>
    </xf>
    <xf numFmtId="49" fontId="9" fillId="3" borderId="26" applyNumberFormat="1" applyFont="1" applyFill="1" applyBorder="1" applyAlignment="1" applyProtection="0">
      <alignment horizontal="left" vertical="top" wrapText="1" readingOrder="1"/>
    </xf>
    <xf numFmtId="49" fontId="0" fillId="3" borderId="26" applyNumberFormat="1" applyFont="1" applyFill="1" applyBorder="1" applyAlignment="1" applyProtection="0">
      <alignment vertical="top" wrapText="1"/>
    </xf>
    <xf numFmtId="49" fontId="8" fillId="3" borderId="27" applyNumberFormat="1" applyFont="1" applyFill="1" applyBorder="1" applyAlignment="1" applyProtection="0">
      <alignment horizontal="left" vertical="top" wrapText="1" readingOrder="1"/>
    </xf>
    <xf numFmtId="49" fontId="8" fillId="3" borderId="4" applyNumberFormat="1" applyFont="1" applyFill="1" applyBorder="1" applyAlignment="1" applyProtection="0">
      <alignment horizontal="left" vertical="top" wrapText="1" readingOrder="1"/>
    </xf>
    <xf numFmtId="0" fontId="0" fillId="3" borderId="28" applyNumberFormat="1" applyFont="1" applyFill="1" applyBorder="1" applyAlignment="1" applyProtection="0">
      <alignment vertical="top" wrapText="1"/>
    </xf>
    <xf numFmtId="0" fontId="0" fillId="3" borderId="29" applyNumberFormat="1" applyFont="1" applyFill="1" applyBorder="1" applyAlignment="1" applyProtection="0">
      <alignment vertical="top" wrapText="1" readingOrder="1"/>
    </xf>
    <xf numFmtId="0" fontId="0" fillId="3" borderId="30" applyNumberFormat="1" applyFont="1" applyFill="1" applyBorder="1" applyAlignment="1" applyProtection="0">
      <alignment vertical="top" wrapText="1" readingOrder="1"/>
    </xf>
    <xf numFmtId="0" fontId="0" fillId="3" borderId="7" applyNumberFormat="0" applyFont="1" applyFill="1" applyBorder="1" applyAlignment="1" applyProtection="0">
      <alignment vertical="top" wrapText="1" readingOrder="1"/>
    </xf>
    <xf numFmtId="0" fontId="0" fillId="3" borderId="7" applyNumberFormat="1" applyFont="1" applyFill="1" applyBorder="1" applyAlignment="1" applyProtection="0">
      <alignment vertical="top" wrapText="1" readingOrder="1"/>
    </xf>
    <xf numFmtId="49" fontId="10" fillId="3" borderId="7" applyNumberFormat="1" applyFont="1" applyFill="1" applyBorder="1" applyAlignment="1" applyProtection="0">
      <alignment horizontal="left" vertical="top" wrapText="1" readingOrder="1"/>
    </xf>
    <xf numFmtId="49" fontId="10" fillId="3" borderId="21" applyNumberFormat="1" applyFont="1" applyFill="1" applyBorder="1" applyAlignment="1" applyProtection="0">
      <alignment horizontal="left" vertical="top" wrapText="1" readingOrder="1"/>
    </xf>
    <xf numFmtId="49" fontId="10" fillId="3" borderId="24" applyNumberFormat="1" applyFont="1" applyFill="1" applyBorder="1" applyAlignment="1" applyProtection="0">
      <alignment horizontal="left" vertical="top" wrapText="1" readingOrder="1"/>
    </xf>
    <xf numFmtId="49" fontId="10" fillId="3" borderId="26" applyNumberFormat="1" applyFont="1" applyFill="1" applyBorder="1" applyAlignment="1" applyProtection="0">
      <alignment horizontal="left" vertical="top" wrapText="1" readingOrder="1"/>
    </xf>
    <xf numFmtId="0" fontId="0" fillId="3" borderId="24" applyNumberFormat="1" applyFont="1" applyFill="1" applyBorder="1" applyAlignment="1" applyProtection="0">
      <alignment vertical="top" wrapText="1"/>
    </xf>
    <xf numFmtId="49" fontId="13" fillId="3" borderId="26" applyNumberFormat="1" applyFont="1" applyFill="1" applyBorder="1" applyAlignment="1" applyProtection="0">
      <alignment horizontal="left" vertical="top" wrapText="1" readingOrder="1"/>
    </xf>
    <xf numFmtId="49" fontId="13" fillId="3" borderId="21" applyNumberFormat="1" applyFont="1" applyFill="1" applyBorder="1" applyAlignment="1" applyProtection="0">
      <alignment horizontal="left" vertical="top" wrapText="1" readingOrder="1"/>
    </xf>
    <xf numFmtId="49" fontId="0" fillId="3" borderId="24" applyNumberFormat="1" applyFont="1" applyFill="1" applyBorder="1" applyAlignment="1" applyProtection="0">
      <alignment vertical="top" wrapText="1"/>
    </xf>
    <xf numFmtId="0" fontId="14" fillId="3" borderId="7" applyNumberFormat="1" applyFont="1" applyFill="1" applyBorder="1" applyAlignment="1" applyProtection="0">
      <alignment vertical="top" wrapText="1" readingOrder="1"/>
    </xf>
    <xf numFmtId="0" fontId="15" fillId="3" borderId="7" applyNumberFormat="0" applyFont="1" applyFill="1" applyBorder="1" applyAlignment="1" applyProtection="0">
      <alignment vertical="top" wrapText="1" readingOrder="1"/>
    </xf>
    <xf numFmtId="0" fontId="0" fillId="3" borderId="31" applyNumberFormat="0" applyFont="1" applyFill="1" applyBorder="1" applyAlignment="1" applyProtection="0">
      <alignment vertical="top" wrapText="1"/>
    </xf>
    <xf numFmtId="0" fontId="0" fillId="3" borderId="32" applyNumberFormat="0" applyFont="1" applyFill="1" applyBorder="1" applyAlignment="1" applyProtection="0">
      <alignment vertical="top" wrapText="1"/>
    </xf>
    <xf numFmtId="0" fontId="16" fillId="3" borderId="7" applyNumberFormat="1" applyFont="1" applyFill="1" applyBorder="1" applyAlignment="1" applyProtection="0">
      <alignment vertical="top" wrapText="1" readingOrder="1"/>
    </xf>
    <xf numFmtId="0" fontId="0" fillId="3" borderId="33" applyNumberFormat="1" applyFont="1" applyFill="1" applyBorder="1" applyAlignment="1" applyProtection="0">
      <alignment vertical="top" wrapText="1"/>
    </xf>
    <xf numFmtId="0" fontId="0" fillId="3" borderId="7" applyNumberFormat="1" applyFont="1" applyFill="1" applyBorder="1" applyAlignment="1" applyProtection="0">
      <alignment horizontal="right" vertical="top" wrapText="1" readingOrder="1"/>
    </xf>
    <xf numFmtId="0" fontId="15" fillId="3" borderId="7" applyNumberFormat="1" applyFont="1" applyFill="1" applyBorder="1" applyAlignment="1" applyProtection="0">
      <alignment vertical="top" wrapText="1" readingOrder="1"/>
    </xf>
    <xf numFmtId="0" fontId="0" fillId="3" borderId="24" applyNumberFormat="1" applyFont="1" applyFill="1" applyBorder="1" applyAlignment="1" applyProtection="0">
      <alignment horizontal="right" vertical="top" wrapText="1" readingOrder="1"/>
    </xf>
    <xf numFmtId="0" fontId="0" fillId="3" borderId="7" applyNumberFormat="0" applyFont="1" applyFill="1" applyBorder="1" applyAlignment="1" applyProtection="0">
      <alignment horizontal="right" vertical="top" wrapText="1" readingOrder="1"/>
    </xf>
    <xf numFmtId="49" fontId="0" fillId="3" borderId="7" applyNumberFormat="1" applyFont="1" applyFill="1" applyBorder="1" applyAlignment="1" applyProtection="0">
      <alignment horizontal="right" vertical="top" wrapText="1" readingOrder="1"/>
    </xf>
    <xf numFmtId="0" fontId="10" fillId="3" borderId="7" applyNumberFormat="0" applyFont="1" applyFill="1" applyBorder="1" applyAlignment="1" applyProtection="0">
      <alignment horizontal="left" vertical="top" wrapText="1" readingOrder="1"/>
    </xf>
    <xf numFmtId="0" fontId="10" fillId="3" borderId="21" applyNumberFormat="0" applyFont="1" applyFill="1" applyBorder="1" applyAlignment="1" applyProtection="0">
      <alignment horizontal="left" vertical="top" wrapText="1" readingOrder="1"/>
    </xf>
    <xf numFmtId="49" fontId="4" fillId="3" borderId="7" applyNumberFormat="1" applyFont="1" applyFill="1" applyBorder="1" applyAlignment="1" applyProtection="0">
      <alignment horizontal="left" vertical="top" wrapText="1" readingOrder="1"/>
    </xf>
    <xf numFmtId="0" fontId="5" fillId="3" borderId="7" applyNumberFormat="1" applyFont="1" applyFill="1" applyBorder="1" applyAlignment="1" applyProtection="0">
      <alignment vertical="top" wrapText="1" readingOrder="1"/>
    </xf>
    <xf numFmtId="0" fontId="5" fillId="3" borderId="7" applyNumberFormat="1" applyFont="1" applyFill="1" applyBorder="1" applyAlignment="1" applyProtection="0">
      <alignment horizontal="right" vertical="top" wrapText="1" readingOrder="1"/>
    </xf>
    <xf numFmtId="49" fontId="0" fillId="3" borderId="24" applyNumberFormat="1" applyFont="1" applyFill="1" applyBorder="1" applyAlignment="1" applyProtection="0">
      <alignment horizontal="right" vertical="top" wrapText="1"/>
    </xf>
    <xf numFmtId="49" fontId="4" fillId="3" borderId="24" applyNumberFormat="1" applyFont="1" applyFill="1" applyBorder="1" applyAlignment="1" applyProtection="0">
      <alignment horizontal="left" vertical="top" wrapText="1" readingOrder="1"/>
    </xf>
    <xf numFmtId="49" fontId="8" fillId="3" borderId="26" applyNumberFormat="1" applyFont="1" applyFill="1" applyBorder="1" applyAlignment="1" applyProtection="0">
      <alignment horizontal="left" vertical="top" wrapText="1" readingOrder="1"/>
    </xf>
    <xf numFmtId="0" fontId="5" fillId="3" borderId="7" applyNumberFormat="0" applyFont="1" applyFill="1" applyBorder="1" applyAlignment="1" applyProtection="0">
      <alignment vertical="top" wrapText="1" readingOrder="1"/>
    </xf>
    <xf numFmtId="49" fontId="5" fillId="3" borderId="7" applyNumberFormat="1" applyFont="1" applyFill="1" applyBorder="1" applyAlignment="1" applyProtection="0">
      <alignment horizontal="right" vertical="top" wrapText="1" readingOrder="1"/>
    </xf>
    <xf numFmtId="49" fontId="18" fillId="3" borderId="21" applyNumberFormat="1" applyFont="1" applyFill="1" applyBorder="1" applyAlignment="1" applyProtection="0">
      <alignment horizontal="left" vertical="top" wrapText="1" readingOrder="1"/>
    </xf>
    <xf numFmtId="0" fontId="0" fillId="3" borderId="24" applyNumberFormat="1" applyFont="1" applyFill="1" applyBorder="1" applyAlignment="1" applyProtection="0">
      <alignment vertical="top" wrapText="1" readingOrder="1"/>
    </xf>
    <xf numFmtId="0" fontId="5" fillId="3" borderId="24" applyNumberFormat="1" applyFont="1" applyFill="1" applyBorder="1" applyAlignment="1" applyProtection="0">
      <alignment vertical="top" wrapText="1" readingOrder="1"/>
    </xf>
    <xf numFmtId="49" fontId="0" fillId="3" borderId="31" applyNumberFormat="1" applyFont="1" applyFill="1" applyBorder="1" applyAlignment="1" applyProtection="0">
      <alignment vertical="top" wrapText="1"/>
    </xf>
    <xf numFmtId="49" fontId="0" fillId="3" borderId="32" applyNumberFormat="1" applyFont="1" applyFill="1" applyBorder="1" applyAlignment="1" applyProtection="0">
      <alignment vertical="top" wrapText="1"/>
    </xf>
    <xf numFmtId="49" fontId="19" fillId="3" borderId="21" applyNumberFormat="1" applyFont="1" applyFill="1" applyBorder="1" applyAlignment="1" applyProtection="0">
      <alignment horizontal="left" vertical="top" wrapText="1" readingOrder="1"/>
    </xf>
    <xf numFmtId="0" fontId="10" fillId="3" borderId="7" applyNumberFormat="1" applyFont="1" applyFill="1" applyBorder="1" applyAlignment="1" applyProtection="0">
      <alignment vertical="top" wrapText="1" readingOrder="1"/>
    </xf>
    <xf numFmtId="49" fontId="20" fillId="3" borderId="7" applyNumberFormat="1" applyFont="1" applyFill="1" applyBorder="1" applyAlignment="1" applyProtection="0">
      <alignment horizontal="left" vertical="top" wrapText="1" readingOrder="1"/>
    </xf>
    <xf numFmtId="49" fontId="20" fillId="3" borderId="21" applyNumberFormat="1" applyFont="1" applyFill="1" applyBorder="1" applyAlignment="1" applyProtection="0">
      <alignment horizontal="left" vertical="top" wrapText="1" readingOrder="1"/>
    </xf>
    <xf numFmtId="49" fontId="21" fillId="3" borderId="24" applyNumberFormat="1" applyFont="1" applyFill="1" applyBorder="1" applyAlignment="1" applyProtection="0">
      <alignment vertical="top" wrapText="1" readingOrder="1"/>
    </xf>
    <xf numFmtId="49" fontId="21" fillId="3" borderId="21" applyNumberFormat="1" applyFont="1" applyFill="1" applyBorder="1" applyAlignment="1" applyProtection="0">
      <alignment vertical="top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aaaaaa"/>
      <rgbColor rgb="ffdbdbdb"/>
      <rgbColor rgb="ff0000ff"/>
      <rgbColor rgb="ff30292a"/>
      <rgbColor rgb="ff191819"/>
      <rgbColor rgb="ff00bdf3"/>
      <rgbColor rgb="ff007cd6"/>
      <rgbColor rgb="ff2e2e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pubs.acs.org/doi/abs/10.1021/acs.jctc.9b00674" TargetMode="External"/><Relationship Id="rId2" Type="http://schemas.openxmlformats.org/officeDocument/2006/relationships/hyperlink" Target="https://pubs.acs.org/doi/abs/10.1021/acs.jctc.9b00674" TargetMode="External"/><Relationship Id="rId3" Type="http://schemas.openxmlformats.org/officeDocument/2006/relationships/hyperlink" Target="https://pubs.acs.org/doi/abs/10.1021/acs.jctc.9b00674" TargetMode="External"/><Relationship Id="rId4" Type="http://schemas.openxmlformats.org/officeDocument/2006/relationships/hyperlink" Target="https://pubs.acs.org/doi/abs/10.1021/acs.jctc.9b00674" TargetMode="External"/><Relationship Id="rId5" Type="http://schemas.openxmlformats.org/officeDocument/2006/relationships/hyperlink" Target="https://pubs.acs.org/doi/abs/10.1021/acs.jctc.9b00674" TargetMode="External"/><Relationship Id="rId6" Type="http://schemas.openxmlformats.org/officeDocument/2006/relationships/hyperlink" Target="https://pubs.acs.org/doi/abs/10.1021/acs.jctc.9b00674" TargetMode="External"/><Relationship Id="rId7" Type="http://schemas.openxmlformats.org/officeDocument/2006/relationships/hyperlink" Target="https://pubs.acs.org/doi/abs/10.1021/acs.jctc.9b00674" TargetMode="External"/><Relationship Id="rId8" Type="http://schemas.openxmlformats.org/officeDocument/2006/relationships/hyperlink" Target="https://pubs.acs.org/doi/abs/10.1021/acs.jctc.9b00674" TargetMode="External"/><Relationship Id="rId9" Type="http://schemas.openxmlformats.org/officeDocument/2006/relationships/hyperlink" Target="https://pubs.acs.org/doi/abs/10.1021/acs.jctc.9b00674" TargetMode="External"/><Relationship Id="rId10" Type="http://schemas.openxmlformats.org/officeDocument/2006/relationships/hyperlink" Target="https://pubs.acs.org/doi/abs/10.1021/acs.jctc.9b00674" TargetMode="External"/><Relationship Id="rId11" Type="http://schemas.openxmlformats.org/officeDocument/2006/relationships/hyperlink" Target="https://pubs.acs.org/doi/abs/10.1021/acs.jctc.9b00674" TargetMode="External"/><Relationship Id="rId12" Type="http://schemas.openxmlformats.org/officeDocument/2006/relationships/hyperlink" Target="https://pubs.acs.org/doi/abs/10.1021/acs.jctc.9b00674" TargetMode="External"/><Relationship Id="rId13" Type="http://schemas.openxmlformats.org/officeDocument/2006/relationships/hyperlink" Target="https://pubs.acs.org/doi/abs/10.1021/acs.jctc.9b00674" TargetMode="External"/><Relationship Id="rId14" Type="http://schemas.openxmlformats.org/officeDocument/2006/relationships/hyperlink" Target="https://pubs.acs.org/doi/abs/10.1021/acs.jctc.9b00674" TargetMode="External"/><Relationship Id="rId15" Type="http://schemas.openxmlformats.org/officeDocument/2006/relationships/hyperlink" Target="https://pubs.acs.org/doi/abs/10.1021/acs.jctc.9b00674" TargetMode="External"/><Relationship Id="rId16" Type="http://schemas.openxmlformats.org/officeDocument/2006/relationships/hyperlink" Target="https://pubs.acs.org/doi/abs/10.1021/acs.jctc.9b00674" TargetMode="External"/><Relationship Id="rId17" Type="http://schemas.openxmlformats.org/officeDocument/2006/relationships/hyperlink" Target="https://pubs.acs.org/doi/abs/10.1021/acs.jctc.9b00674" TargetMode="External"/><Relationship Id="rId18" Type="http://schemas.openxmlformats.org/officeDocument/2006/relationships/hyperlink" Target="https://pubs.acs.org/doi/abs/10.1021/acs.jctc.9b00674" TargetMode="External"/><Relationship Id="rId19" Type="http://schemas.openxmlformats.org/officeDocument/2006/relationships/hyperlink" Target="https://pubs.acs.org/doi/abs/10.1021/acs.jctc.9b00674" TargetMode="External"/><Relationship Id="rId20" Type="http://schemas.openxmlformats.org/officeDocument/2006/relationships/hyperlink" Target="https://pubs.acs.org/doi/abs/10.1021/acs.jctc.9b00674" TargetMode="External"/><Relationship Id="rId21" Type="http://schemas.openxmlformats.org/officeDocument/2006/relationships/hyperlink" Target="https://pubs.acs.org/doi/abs/10.1021/acs.jctc.9b00674" TargetMode="External"/><Relationship Id="rId22" Type="http://schemas.openxmlformats.org/officeDocument/2006/relationships/hyperlink" Target="https://pubs.acs.org/doi/abs/10.1021/acs.jctc.9b00674" TargetMode="External"/><Relationship Id="rId23" Type="http://schemas.openxmlformats.org/officeDocument/2006/relationships/hyperlink" Target="https://pubs.acs.org/doi/abs/10.1021/acs.jctc.9b00674" TargetMode="External"/><Relationship Id="rId24" Type="http://schemas.openxmlformats.org/officeDocument/2006/relationships/hyperlink" Target="https://pubs.acs.org/doi/abs/10.1021/acs.jctc.9b00674" TargetMode="External"/><Relationship Id="rId25" Type="http://schemas.openxmlformats.org/officeDocument/2006/relationships/hyperlink" Target="https://pubs.acs.org/doi/abs/10.1021/acs.jctc.9b00674" TargetMode="External"/><Relationship Id="rId26" Type="http://schemas.openxmlformats.org/officeDocument/2006/relationships/hyperlink" Target="https://pubs.acs.org/doi/abs/10.1021/acs.jctc.9b00674" TargetMode="External"/><Relationship Id="rId27" Type="http://schemas.openxmlformats.org/officeDocument/2006/relationships/hyperlink" Target="https://pubs.acs.org/doi/abs/10.1021/acs.jctc.9b00674" TargetMode="External"/><Relationship Id="rId28" Type="http://schemas.openxmlformats.org/officeDocument/2006/relationships/hyperlink" Target="https://pubs.acs.org/doi/abs/10.1021/acs.jctc.9b00674" TargetMode="External"/><Relationship Id="rId29" Type="http://schemas.openxmlformats.org/officeDocument/2006/relationships/hyperlink" Target="https://pubs.acs.org/doi/abs/10.1021/acs.jctc.9b00674" TargetMode="External"/><Relationship Id="rId30" Type="http://schemas.openxmlformats.org/officeDocument/2006/relationships/hyperlink" Target="https://pubs.acs.org/doi/abs/10.1021/acs.jctc.9b00674" TargetMode="External"/><Relationship Id="rId31" Type="http://schemas.openxmlformats.org/officeDocument/2006/relationships/hyperlink" Target="https://pubs.acs.org/doi/abs/10.1021/acs.jctc.9b00674" TargetMode="External"/><Relationship Id="rId32" Type="http://schemas.openxmlformats.org/officeDocument/2006/relationships/hyperlink" Target="https://pubs.acs.org/doi/abs/10.1021/acs.jctc.9b00674" TargetMode="External"/><Relationship Id="rId33" Type="http://schemas.openxmlformats.org/officeDocument/2006/relationships/hyperlink" Target="https://pubs.acs.org/doi/abs/10.1021/acs.jctc.9b00674" TargetMode="External"/><Relationship Id="rId34" Type="http://schemas.openxmlformats.org/officeDocument/2006/relationships/hyperlink" Target="https://pubs.acs.org/doi/abs/10.1021/acs.jctc.9b00674" TargetMode="External"/><Relationship Id="rId35" Type="http://schemas.openxmlformats.org/officeDocument/2006/relationships/hyperlink" Target="https://pubs.acs.org/doi/abs/10.1021/acs.jctc.9b00674" TargetMode="External"/><Relationship Id="rId36" Type="http://schemas.openxmlformats.org/officeDocument/2006/relationships/hyperlink" Target="https://pubs.acs.org/doi/abs/10.1021/acs.jctc.9b00674" TargetMode="External"/><Relationship Id="rId37" Type="http://schemas.openxmlformats.org/officeDocument/2006/relationships/hyperlink" Target="https://pubs.acs.org/doi/abs/10.1021/acs.jctc.9b00674" TargetMode="External"/><Relationship Id="rId38" Type="http://schemas.openxmlformats.org/officeDocument/2006/relationships/hyperlink" Target="https://pubs.acs.org/doi/abs/10.1021/acs.jctc.9b00674" TargetMode="External"/><Relationship Id="rId39" Type="http://schemas.openxmlformats.org/officeDocument/2006/relationships/hyperlink" Target="https://pubs.acs.org/doi/abs/10.1021/acs.jctc.9b00674" TargetMode="External"/><Relationship Id="rId40" Type="http://schemas.openxmlformats.org/officeDocument/2006/relationships/hyperlink" Target="https://pubs.acs.org/doi/abs/10.1021/acs.jctc.9b00674" TargetMode="External"/><Relationship Id="rId41" Type="http://schemas.openxmlformats.org/officeDocument/2006/relationships/hyperlink" Target="https://pubs.acs.org/doi/abs/10.1021/acs.jctc.9b00674" TargetMode="External"/><Relationship Id="rId42" Type="http://schemas.openxmlformats.org/officeDocument/2006/relationships/hyperlink" Target="https://pubs.acs.org/doi/abs/10.1021/acs.jctc.9b00674" TargetMode="External"/><Relationship Id="rId43" Type="http://schemas.openxmlformats.org/officeDocument/2006/relationships/hyperlink" Target="https://pubs.acs.org/doi/abs/10.1021/acs.jctc.9b00674" TargetMode="External"/><Relationship Id="rId44" Type="http://schemas.openxmlformats.org/officeDocument/2006/relationships/hyperlink" Target="https://pubs.acs.org/doi/abs/10.1021/acs.jctc.9b00674" TargetMode="External"/><Relationship Id="rId45" Type="http://schemas.openxmlformats.org/officeDocument/2006/relationships/hyperlink" Target="https://pubs.acs.org/doi/abs/10.1021/acs.jctc.9b00674" TargetMode="External"/><Relationship Id="rId46" Type="http://schemas.openxmlformats.org/officeDocument/2006/relationships/hyperlink" Target="https://pubs.acs.org/doi/abs/10.1021/acs.jctc.9b00674" TargetMode="External"/><Relationship Id="rId47" Type="http://schemas.openxmlformats.org/officeDocument/2006/relationships/hyperlink" Target="https://pubs.acs.org/doi/abs/10.1021/acs.jctc.9b00674" TargetMode="External"/><Relationship Id="rId48" Type="http://schemas.openxmlformats.org/officeDocument/2006/relationships/hyperlink" Target="https://pubs.acs.org/doi/abs/10.1021/acs.jctc.9b00674" TargetMode="External"/><Relationship Id="rId49" Type="http://schemas.openxmlformats.org/officeDocument/2006/relationships/hyperlink" Target="https://pubs.acs.org/doi/abs/10.1021/acs.jctc.9b00674" TargetMode="External"/><Relationship Id="rId50" Type="http://schemas.openxmlformats.org/officeDocument/2006/relationships/hyperlink" Target="https://pubs.acs.org/doi/abs/10.1021/acs.jctc.9b00674" TargetMode="External"/><Relationship Id="rId51" Type="http://schemas.openxmlformats.org/officeDocument/2006/relationships/hyperlink" Target="https://pubs.acs.org/doi/abs/10.1021/acs.jctc.9b00674" TargetMode="External"/><Relationship Id="rId52" Type="http://schemas.openxmlformats.org/officeDocument/2006/relationships/hyperlink" Target="https://pubs.acs.org/doi/abs/10.1021/acs.jctc.9b00674" TargetMode="External"/><Relationship Id="rId53" Type="http://schemas.openxmlformats.org/officeDocument/2006/relationships/hyperlink" Target="https://pubs.acs.org/doi/abs/10.1021/acs.jctc.9b00674" TargetMode="External"/><Relationship Id="rId54" Type="http://schemas.openxmlformats.org/officeDocument/2006/relationships/hyperlink" Target="https://pubs.acs.org/doi/abs/10.1021/acs.jctc.9b00674" TargetMode="External"/><Relationship Id="rId55" Type="http://schemas.openxmlformats.org/officeDocument/2006/relationships/hyperlink" Target="https://pubs.acs.org/doi/abs/10.1021/acs.jctc.9b00674" TargetMode="External"/><Relationship Id="rId56" Type="http://schemas.openxmlformats.org/officeDocument/2006/relationships/hyperlink" Target="https://pubs.acs.org/doi/abs/10.1021/acs.jctc.9b00674" TargetMode="External"/><Relationship Id="rId57" Type="http://schemas.openxmlformats.org/officeDocument/2006/relationships/hyperlink" Target="https://pubs.acs.org/doi/abs/10.1021/acs.jctc.9b00674" TargetMode="External"/><Relationship Id="rId58" Type="http://schemas.openxmlformats.org/officeDocument/2006/relationships/hyperlink" Target="https://pubs.acs.org/doi/abs/10.1021/acs.jctc.9b00674" TargetMode="External"/><Relationship Id="rId59" Type="http://schemas.openxmlformats.org/officeDocument/2006/relationships/hyperlink" Target="https://pubs.acs.org/doi/abs/10.1021/acs.jctc.9b00674" TargetMode="External"/><Relationship Id="rId60" Type="http://schemas.openxmlformats.org/officeDocument/2006/relationships/hyperlink" Target="https://pubs.acs.org/doi/abs/10.1021/acs.jctc.9b00674" TargetMode="External"/><Relationship Id="rId61" Type="http://schemas.openxmlformats.org/officeDocument/2006/relationships/hyperlink" Target="https://pubs.acs.org/doi/abs/10.1021/acs.jctc.9b00674" TargetMode="External"/><Relationship Id="rId62" Type="http://schemas.openxmlformats.org/officeDocument/2006/relationships/hyperlink" Target="https://pubs.acs.org/doi/abs/10.1021/acs.jctc.9b00674" TargetMode="External"/><Relationship Id="rId63" Type="http://schemas.openxmlformats.org/officeDocument/2006/relationships/hyperlink" Target="https://pubs.acs.org/doi/abs/10.1021/acs.jctc.9b00674" TargetMode="External"/><Relationship Id="rId64" Type="http://schemas.openxmlformats.org/officeDocument/2006/relationships/hyperlink" Target="https://pubs.acs.org/doi/abs/10.1021/acs.jctc.9b00674" TargetMode="External"/><Relationship Id="rId65" Type="http://schemas.openxmlformats.org/officeDocument/2006/relationships/hyperlink" Target="https://pubs.acs.org/doi/abs/10.1021/acs.jctc.9b00674" TargetMode="External"/><Relationship Id="rId66" Type="http://schemas.openxmlformats.org/officeDocument/2006/relationships/hyperlink" Target="https://pubs.acs.org/doi/abs/10.1021/acs.jctc.9b00674" TargetMode="External"/><Relationship Id="rId67" Type="http://schemas.openxmlformats.org/officeDocument/2006/relationships/hyperlink" Target="https://pubs.acs.org/doi/abs/10.1021/acs.jctc.9b00674" TargetMode="External"/><Relationship Id="rId68" Type="http://schemas.openxmlformats.org/officeDocument/2006/relationships/hyperlink" Target="https://pubs.acs.org/doi/abs/10.1021/acs.jctc.9b00674" TargetMode="External"/><Relationship Id="rId69" Type="http://schemas.openxmlformats.org/officeDocument/2006/relationships/hyperlink" Target="https://pubs.acs.org/doi/abs/10.1021/acs.jctc.9b00674" TargetMode="External"/><Relationship Id="rId70" Type="http://schemas.openxmlformats.org/officeDocument/2006/relationships/hyperlink" Target="https://pubs.acs.org/doi/abs/10.1021/acs.jctc.9b00674" TargetMode="External"/><Relationship Id="rId71" Type="http://schemas.openxmlformats.org/officeDocument/2006/relationships/hyperlink" Target="https://doi.org/10.1063/1.2831506" TargetMode="External"/><Relationship Id="rId72" Type="http://schemas.openxmlformats.org/officeDocument/2006/relationships/hyperlink" Target="https://doi.org/10.1063/1.2831506" TargetMode="External"/><Relationship Id="rId73" Type="http://schemas.openxmlformats.org/officeDocument/2006/relationships/hyperlink" Target="https://doi.org/10.1063/1.2831506" TargetMode="External"/><Relationship Id="rId74" Type="http://schemas.openxmlformats.org/officeDocument/2006/relationships/hyperlink" Target="https://doi.org/10.1063/1.2831506" TargetMode="External"/><Relationship Id="rId75" Type="http://schemas.openxmlformats.org/officeDocument/2006/relationships/hyperlink" Target="https://doi.org/10.1063/1.2831506" TargetMode="External"/><Relationship Id="rId76" Type="http://schemas.openxmlformats.org/officeDocument/2006/relationships/hyperlink" Target="https://doi.org/10.1063/1.2831506" TargetMode="External"/><Relationship Id="rId77" Type="http://schemas.openxmlformats.org/officeDocument/2006/relationships/hyperlink" Target="https://doi.org/10.1063/1.2831506" TargetMode="External"/><Relationship Id="rId78" Type="http://schemas.openxmlformats.org/officeDocument/2006/relationships/hyperlink" Target="https://doi.org/10.1063/1.2831506" TargetMode="External"/><Relationship Id="rId79" Type="http://schemas.openxmlformats.org/officeDocument/2006/relationships/hyperlink" Target="https://doi.org/10.1063/1.2831506" TargetMode="External"/><Relationship Id="rId80" Type="http://schemas.openxmlformats.org/officeDocument/2006/relationships/hyperlink" Target="https://doi.org/10.1063/1.2831506" TargetMode="External"/><Relationship Id="rId81" Type="http://schemas.openxmlformats.org/officeDocument/2006/relationships/hyperlink" Target="https://doi.org/10.1063/1.2406071" TargetMode="External"/><Relationship Id="rId82" Type="http://schemas.openxmlformats.org/officeDocument/2006/relationships/hyperlink" Target="https://doi.org/10.1063/1.2406071" TargetMode="External"/><Relationship Id="rId83" Type="http://schemas.openxmlformats.org/officeDocument/2006/relationships/hyperlink" Target="https://doi.org/10.1063/1.2406071" TargetMode="External"/><Relationship Id="rId84" Type="http://schemas.openxmlformats.org/officeDocument/2006/relationships/hyperlink" Target="https://doi.org/10.1063/1.2406071" TargetMode="External"/><Relationship Id="rId85" Type="http://schemas.openxmlformats.org/officeDocument/2006/relationships/hyperlink" Target="https://doi.org/10.1063/1.2406071" TargetMode="External"/><Relationship Id="rId86" Type="http://schemas.openxmlformats.org/officeDocument/2006/relationships/hyperlink" Target="https://doi.org/10.1063/1.2406071" TargetMode="External"/><Relationship Id="rId87" Type="http://schemas.openxmlformats.org/officeDocument/2006/relationships/hyperlink" Target="https://doi.org/10.1063/1.2406071" TargetMode="External"/><Relationship Id="rId88" Type="http://schemas.openxmlformats.org/officeDocument/2006/relationships/hyperlink" Target="https://doi.org/10.1063/1.2406071" TargetMode="External"/><Relationship Id="rId89" Type="http://schemas.openxmlformats.org/officeDocument/2006/relationships/hyperlink" Target="https://doi.org/10.1063/1.2406071" TargetMode="External"/><Relationship Id="rId90" Type="http://schemas.openxmlformats.org/officeDocument/2006/relationships/hyperlink" Target="https://doi.org/10.1063/1.2406071" TargetMode="External"/><Relationship Id="rId91" Type="http://schemas.openxmlformats.org/officeDocument/2006/relationships/hyperlink" Target="https://pubs.acs.org/doi/abs/10.1021/acs.jpca.1c02886" TargetMode="External"/><Relationship Id="rId92" Type="http://schemas.openxmlformats.org/officeDocument/2006/relationships/hyperlink" Target="https://pubs.acs.org/doi/abs/10.1021/acs.jpca.1c02886" TargetMode="External"/><Relationship Id="rId93" Type="http://schemas.openxmlformats.org/officeDocument/2006/relationships/hyperlink" Target="https://pubs.acs.org/doi/abs/10.1021/acs.jpca.1c02886" TargetMode="External"/><Relationship Id="rId94" Type="http://schemas.openxmlformats.org/officeDocument/2006/relationships/hyperlink" Target="https://aip.scitation.org/doi/abs/10.1063/1.2821104" TargetMode="External"/><Relationship Id="rId95" Type="http://schemas.openxmlformats.org/officeDocument/2006/relationships/hyperlink" Target="https://aip.scitation.org/doi/abs/10.1063/1.2821104" TargetMode="External"/><Relationship Id="rId96" Type="http://schemas.openxmlformats.org/officeDocument/2006/relationships/hyperlink" Target="https://aip.scitation.org/doi/abs/10.1063/1.2821104" TargetMode="External"/><Relationship Id="rId97" Type="http://schemas.openxmlformats.org/officeDocument/2006/relationships/hyperlink" Target="http://dx.doi.org/10.1063/1.2196040" TargetMode="External"/><Relationship Id="rId98" Type="http://schemas.openxmlformats.org/officeDocument/2006/relationships/hyperlink" Target="http://dx.doi.org/10.1063/1.2196040" TargetMode="External"/><Relationship Id="rId99" Type="http://schemas.openxmlformats.org/officeDocument/2006/relationships/hyperlink" Target="http://dx.doi.org/10.1063/1.2196040" TargetMode="External"/><Relationship Id="rId100" Type="http://schemas.openxmlformats.org/officeDocument/2006/relationships/hyperlink" Target="http://dx.doi.org/10.1063/1.2196040" TargetMode="External"/><Relationship Id="rId101" Type="http://schemas.openxmlformats.org/officeDocument/2006/relationships/hyperlink" Target="http://dx.doi.org/10.1063/1.2196040" TargetMode="External"/><Relationship Id="rId102" Type="http://schemas.openxmlformats.org/officeDocument/2006/relationships/hyperlink" Target="http://dx.doi.org/10.1063/1.2196040" TargetMode="External"/><Relationship Id="rId103" Type="http://schemas.openxmlformats.org/officeDocument/2006/relationships/hyperlink" Target="http://dx.doi.org/10.1063/1.2196040" TargetMode="External"/><Relationship Id="rId104" Type="http://schemas.openxmlformats.org/officeDocument/2006/relationships/hyperlink" Target="http://dx.doi.org/10.1063/1.2196040" TargetMode="External"/><Relationship Id="rId105" Type="http://schemas.openxmlformats.org/officeDocument/2006/relationships/hyperlink" Target="http://dx.doi.org/10.1063/1.2196040" TargetMode="External"/><Relationship Id="rId106" Type="http://schemas.openxmlformats.org/officeDocument/2006/relationships/hyperlink" Target="http://dx.doi.org/10.1063/1.2196040" TargetMode="External"/><Relationship Id="rId107" Type="http://schemas.openxmlformats.org/officeDocument/2006/relationships/hyperlink" Target="https://onlinelibrary.wiley.com/doi/abs/10.1002/jcc.20603" TargetMode="External"/><Relationship Id="rId108" Type="http://schemas.openxmlformats.org/officeDocument/2006/relationships/hyperlink" Target="https://onlinelibrary.wiley.com/doi/abs/10.1002/jcc.20603" TargetMode="External"/><Relationship Id="rId109" Type="http://schemas.openxmlformats.org/officeDocument/2006/relationships/hyperlink" Target="https://onlinelibrary.wiley.com/doi/abs/10.1002/jcc.20603" TargetMode="External"/><Relationship Id="rId110" Type="http://schemas.openxmlformats.org/officeDocument/2006/relationships/hyperlink" Target="https://onlinelibrary.wiley.com/doi/abs/10.1002/jcc.20603" TargetMode="External"/><Relationship Id="rId111" Type="http://schemas.openxmlformats.org/officeDocument/2006/relationships/hyperlink" Target="https://onlinelibrary.wiley.com/doi/abs/10.1002/jcc.20603" TargetMode="External"/><Relationship Id="rId112" Type="http://schemas.openxmlformats.org/officeDocument/2006/relationships/hyperlink" Target="https://onlinelibrary.wiley.com/doi/abs/10.1002/jcc.20603" TargetMode="External"/><Relationship Id="rId113" Type="http://schemas.openxmlformats.org/officeDocument/2006/relationships/hyperlink" Target="https://pubs.acs.org/doi/full/10.1021/cr980411m" TargetMode="External"/><Relationship Id="rId114" Type="http://schemas.openxmlformats.org/officeDocument/2006/relationships/hyperlink" Target="https://doi.org/10.1063/1.1788656" TargetMode="External"/><Relationship Id="rId115" Type="http://schemas.openxmlformats.org/officeDocument/2006/relationships/hyperlink" Target="https://doi.org/10.1063/1.1788656" TargetMode="External"/><Relationship Id="rId116" Type="http://schemas.openxmlformats.org/officeDocument/2006/relationships/hyperlink" Target="https://doi.org/10.1063/1.1788656" TargetMode="External"/><Relationship Id="rId117" Type="http://schemas.openxmlformats.org/officeDocument/2006/relationships/hyperlink" Target="https://doi.org/10.1063/1.1788656" TargetMode="External"/><Relationship Id="rId118" Type="http://schemas.openxmlformats.org/officeDocument/2006/relationships/hyperlink" Target="https://doi.org/10.1063/1.1788656" TargetMode="External"/><Relationship Id="rId119" Type="http://schemas.openxmlformats.org/officeDocument/2006/relationships/hyperlink" Target="https://doi.org/10.1063/1.1788656" TargetMode="External"/><Relationship Id="rId120" Type="http://schemas.openxmlformats.org/officeDocument/2006/relationships/hyperlink" Target="https://doi.org/10.1063/1.1788656" TargetMode="External"/><Relationship Id="rId121" Type="http://schemas.openxmlformats.org/officeDocument/2006/relationships/hyperlink" Target="https://doi.org/10.1063/1.1788656" TargetMode="External"/><Relationship Id="rId122" Type="http://schemas.openxmlformats.org/officeDocument/2006/relationships/hyperlink" Target="https://doi.org/10.1063/1.1788656" TargetMode="External"/><Relationship Id="rId123" Type="http://schemas.openxmlformats.org/officeDocument/2006/relationships/hyperlink" Target="https://doi.org/10.1063/1.1788656" TargetMode="External"/><Relationship Id="rId124" Type="http://schemas.openxmlformats.org/officeDocument/2006/relationships/hyperlink" Target="https://doi.org/10.1063/1.2162161" TargetMode="External"/><Relationship Id="rId125" Type="http://schemas.openxmlformats.org/officeDocument/2006/relationships/hyperlink" Target="https://doi.org/10.1063/1.1788656" TargetMode="External"/><Relationship Id="rId126" Type="http://schemas.openxmlformats.org/officeDocument/2006/relationships/hyperlink" Target="https://doi.org/10.1063/1.1788656" TargetMode="External"/><Relationship Id="rId127" Type="http://schemas.openxmlformats.org/officeDocument/2006/relationships/hyperlink" Target="https://doi.org/10.1063/1.1788656" TargetMode="External"/><Relationship Id="rId128" Type="http://schemas.openxmlformats.org/officeDocument/2006/relationships/hyperlink" Target="https://doi.org/10.1063/1.1788656" TargetMode="External"/><Relationship Id="rId129" Type="http://schemas.openxmlformats.org/officeDocument/2006/relationships/hyperlink" Target="https://doi.org/10.1063/1.1788656" TargetMode="External"/><Relationship Id="rId130" Type="http://schemas.openxmlformats.org/officeDocument/2006/relationships/hyperlink" Target="https://doi.org/10.1063/1.1788656" TargetMode="External"/><Relationship Id="rId131" Type="http://schemas.openxmlformats.org/officeDocument/2006/relationships/hyperlink" Target="https://doi.org/10.1063/1.1788656" TargetMode="External"/><Relationship Id="rId132" Type="http://schemas.openxmlformats.org/officeDocument/2006/relationships/hyperlink" Target="https://doi.org/10.1063/1.1788656" TargetMode="External"/><Relationship Id="rId133" Type="http://schemas.openxmlformats.org/officeDocument/2006/relationships/hyperlink" Target="https://doi.org/10.1063/1.1788656" TargetMode="External"/><Relationship Id="rId134" Type="http://schemas.openxmlformats.org/officeDocument/2006/relationships/hyperlink" Target="https://doi.org/10.1063/1.1788656" TargetMode="External"/><Relationship Id="rId135" Type="http://schemas.openxmlformats.org/officeDocument/2006/relationships/hyperlink" Target="https://doi.org/10.1063/1.1788656" TargetMode="External"/><Relationship Id="rId136" Type="http://schemas.openxmlformats.org/officeDocument/2006/relationships/hyperlink" Target="https://doi.org/10.1063/1.1788656" TargetMode="External"/><Relationship Id="rId137" Type="http://schemas.openxmlformats.org/officeDocument/2006/relationships/hyperlink" Target="https://doi.org/10.1063/1.1788656" TargetMode="External"/><Relationship Id="rId138" Type="http://schemas.openxmlformats.org/officeDocument/2006/relationships/hyperlink" Target="https://doi.org/10.1063/1.1788656" TargetMode="External"/><Relationship Id="rId139" Type="http://schemas.openxmlformats.org/officeDocument/2006/relationships/hyperlink" Target="https://doi.org/10.1063/1.1788656" TargetMode="External"/><Relationship Id="rId140" Type="http://schemas.openxmlformats.org/officeDocument/2006/relationships/hyperlink" Target="https://doi.org/10.1063/1.1788656" TargetMode="External"/><Relationship Id="rId141" Type="http://schemas.openxmlformats.org/officeDocument/2006/relationships/hyperlink" Target="https://doi.org/10.1063/1.1788656" TargetMode="External"/><Relationship Id="rId142" Type="http://schemas.openxmlformats.org/officeDocument/2006/relationships/hyperlink" Target="https://doi.org/10.1063/1.1788656" TargetMode="External"/><Relationship Id="rId143" Type="http://schemas.openxmlformats.org/officeDocument/2006/relationships/hyperlink" Target="https://doi.org/10.1063/1.1788656" TargetMode="External"/><Relationship Id="rId144" Type="http://schemas.openxmlformats.org/officeDocument/2006/relationships/hyperlink" Target="https://doi.org/10.1063/1.1788656" TargetMode="External"/><Relationship Id="rId145" Type="http://schemas.openxmlformats.org/officeDocument/2006/relationships/hyperlink" Target="https://doi.org/10.1063/1.1788656" TargetMode="External"/><Relationship Id="rId146" Type="http://schemas.openxmlformats.org/officeDocument/2006/relationships/hyperlink" Target="https://doi.org/10.1063/1.1788656" TargetMode="External"/><Relationship Id="rId147" Type="http://schemas.openxmlformats.org/officeDocument/2006/relationships/hyperlink" Target="https://doi.org/10.1063/1.1788656" TargetMode="External"/><Relationship Id="rId148" Type="http://schemas.openxmlformats.org/officeDocument/2006/relationships/hyperlink" Target="https://doi.org/10.1063/1.1788656" TargetMode="External"/><Relationship Id="rId149" Type="http://schemas.openxmlformats.org/officeDocument/2006/relationships/hyperlink" Target="https://doi.org/10.1063/1.1788656" TargetMode="External"/><Relationship Id="rId150" Type="http://schemas.openxmlformats.org/officeDocument/2006/relationships/hyperlink" Target="https://doi.org/10.1063/1.1788656" TargetMode="External"/><Relationship Id="rId151" Type="http://schemas.openxmlformats.org/officeDocument/2006/relationships/hyperlink" Target="https://doi.org/10.1063/1.1788656" TargetMode="External"/><Relationship Id="rId152" Type="http://schemas.openxmlformats.org/officeDocument/2006/relationships/hyperlink" Target="https://doi.org/10.1063/1.1788656" TargetMode="External"/><Relationship Id="rId153" Type="http://schemas.openxmlformats.org/officeDocument/2006/relationships/hyperlink" Target="https://doi.org/10.1063/1.1788656" TargetMode="External"/><Relationship Id="rId154" Type="http://schemas.openxmlformats.org/officeDocument/2006/relationships/hyperlink" Target="https://doi.org/10.1063/1.2162161" TargetMode="External"/><Relationship Id="rId155" Type="http://schemas.openxmlformats.org/officeDocument/2006/relationships/hyperlink" Target="https://doi.org/10.1063/1.1788656" TargetMode="External"/><Relationship Id="rId156" Type="http://schemas.openxmlformats.org/officeDocument/2006/relationships/hyperlink" Target="https://doi.org/10.1063/1.1788656" TargetMode="External"/><Relationship Id="rId157" Type="http://schemas.openxmlformats.org/officeDocument/2006/relationships/hyperlink" Target="https://doi.org/10.1063/1.1788656" TargetMode="External"/><Relationship Id="rId158" Type="http://schemas.openxmlformats.org/officeDocument/2006/relationships/hyperlink" Target="https://doi.org/10.1063/1.1788656" TargetMode="External"/><Relationship Id="rId159" Type="http://schemas.openxmlformats.org/officeDocument/2006/relationships/hyperlink" Target="https://doi.org/10.1063/1.1788656" TargetMode="External"/><Relationship Id="rId160" Type="http://schemas.openxmlformats.org/officeDocument/2006/relationships/hyperlink" Target="https://doi.org/10.1063/1.1788656" TargetMode="External"/><Relationship Id="rId161" Type="http://schemas.openxmlformats.org/officeDocument/2006/relationships/hyperlink" Target="https://doi.org/10.1063/1.1788656" TargetMode="External"/><Relationship Id="rId162" Type="http://schemas.openxmlformats.org/officeDocument/2006/relationships/hyperlink" Target="https://doi.org/10.1063/1.1788656" TargetMode="External"/><Relationship Id="rId163" Type="http://schemas.openxmlformats.org/officeDocument/2006/relationships/hyperlink" Target="https://doi.org/10.1063/1.1788656" TargetMode="External"/><Relationship Id="rId164" Type="http://schemas.openxmlformats.org/officeDocument/2006/relationships/hyperlink" Target="https://doi.org/10.1063/1.1788656" TargetMode="External"/><Relationship Id="rId165" Type="http://schemas.openxmlformats.org/officeDocument/2006/relationships/hyperlink" Target="https://doi.org/10.1063/1.1788656" TargetMode="External"/><Relationship Id="rId166" Type="http://schemas.openxmlformats.org/officeDocument/2006/relationships/hyperlink" Target="https://doi.org/10.1021/cr00076a005" TargetMode="External"/><Relationship Id="rId167" Type="http://schemas.openxmlformats.org/officeDocument/2006/relationships/hyperlink" Target="https://doi.org/10.1063/1.1788656" TargetMode="External"/><Relationship Id="rId168" Type="http://schemas.openxmlformats.org/officeDocument/2006/relationships/hyperlink" Target="https://doi.org/10.1063/1.1788656" TargetMode="External"/><Relationship Id="rId169" Type="http://schemas.openxmlformats.org/officeDocument/2006/relationships/hyperlink" Target="https://doi.org/10.1063/1.1788656" TargetMode="External"/><Relationship Id="rId170" Type="http://schemas.openxmlformats.org/officeDocument/2006/relationships/hyperlink" Target="https://www.sciencedirect.com/science/article/pii/S016612800500415X" TargetMode="External"/><Relationship Id="rId171" Type="http://schemas.openxmlformats.org/officeDocument/2006/relationships/hyperlink" Target="https://www.sciencedirect.com/science/article/pii/S016612800500415X" TargetMode="External"/><Relationship Id="rId172" Type="http://schemas.openxmlformats.org/officeDocument/2006/relationships/hyperlink" Target="https://www.sciencedirect.com/science/article/pii/S016612800500415X" TargetMode="External"/><Relationship Id="rId173" Type="http://schemas.openxmlformats.org/officeDocument/2006/relationships/hyperlink" Target="https://www.sciencedirect.com/science/article/pii/S016612800500415X" TargetMode="External"/><Relationship Id="rId174" Type="http://schemas.openxmlformats.org/officeDocument/2006/relationships/hyperlink" Target="https://www.sciencedirect.com/science/article/pii/S016612800500415X" TargetMode="External"/><Relationship Id="rId175" Type="http://schemas.openxmlformats.org/officeDocument/2006/relationships/hyperlink" Target="https://www.sciencedirect.com/science/article/pii/S016612800500415X" TargetMode="External"/><Relationship Id="rId176" Type="http://schemas.openxmlformats.org/officeDocument/2006/relationships/hyperlink" Target="https://www.sciencedirect.com/science/article/pii/S016612800500415X" TargetMode="External"/><Relationship Id="rId177" Type="http://schemas.openxmlformats.org/officeDocument/2006/relationships/hyperlink" Target="https://www.sciencedirect.com/science/article/pii/S016612800500415X" TargetMode="External"/><Relationship Id="rId178" Type="http://schemas.openxmlformats.org/officeDocument/2006/relationships/hyperlink" Target="https://www.sciencedirect.com/science/article/pii/S016612800500415X" TargetMode="External"/><Relationship Id="rId179" Type="http://schemas.openxmlformats.org/officeDocument/2006/relationships/hyperlink" Target="https://www.sciencedirect.com/science/article/pii/S016612800500415X" TargetMode="External"/><Relationship Id="rId180" Type="http://schemas.openxmlformats.org/officeDocument/2006/relationships/hyperlink" Target="https://www.sciencedirect.com/science/article/pii/S016612800500415X" TargetMode="External"/><Relationship Id="rId181" Type="http://schemas.openxmlformats.org/officeDocument/2006/relationships/hyperlink" Target="https://www.sciencedirect.com/science/article/pii/S016612800500415X" TargetMode="External"/><Relationship Id="rId182" Type="http://schemas.openxmlformats.org/officeDocument/2006/relationships/hyperlink" Target="https://www.sciencedirect.com/science/article/pii/S016612800500415X" TargetMode="External"/><Relationship Id="rId183" Type="http://schemas.openxmlformats.org/officeDocument/2006/relationships/hyperlink" Target="https://www.sciencedirect.com/science/article/pii/S016612800500415X" TargetMode="External"/><Relationship Id="rId184" Type="http://schemas.openxmlformats.org/officeDocument/2006/relationships/hyperlink" Target="https://www.sciencedirect.com/science/article/pii/S016612800500415X" TargetMode="External"/><Relationship Id="rId185" Type="http://schemas.openxmlformats.org/officeDocument/2006/relationships/hyperlink" Target="https://www.sciencedirect.com/science/article/pii/S016612800500415X" TargetMode="External"/><Relationship Id="rId186" Type="http://schemas.openxmlformats.org/officeDocument/2006/relationships/hyperlink" Target="https://www.sciencedirect.com/science/article/pii/S016612800500415X" TargetMode="External"/><Relationship Id="rId187" Type="http://schemas.openxmlformats.org/officeDocument/2006/relationships/hyperlink" Target="https://www.sciencedirect.com/science/article/pii/S016612800500415X" TargetMode="External"/><Relationship Id="rId188" Type="http://schemas.openxmlformats.org/officeDocument/2006/relationships/hyperlink" Target="https://www.sciencedirect.com/science/article/pii/S016612800500415X" TargetMode="External"/><Relationship Id="rId189" Type="http://schemas.openxmlformats.org/officeDocument/2006/relationships/hyperlink" Target="https://www.sciencedirect.com/science/article/pii/S016612800500415X" TargetMode="External"/><Relationship Id="rId190" Type="http://schemas.openxmlformats.org/officeDocument/2006/relationships/hyperlink" Target="https://www.sciencedirect.com/science/article/pii/S016612800500415X" TargetMode="External"/><Relationship Id="rId191" Type="http://schemas.openxmlformats.org/officeDocument/2006/relationships/hyperlink" Target="https://www.sciencedirect.com/science/article/pii/S016612800500415X" TargetMode="External"/><Relationship Id="rId192" Type="http://schemas.openxmlformats.org/officeDocument/2006/relationships/hyperlink" Target="https://www.sciencedirect.com/science/article/pii/S016612800500415X" TargetMode="External"/><Relationship Id="rId193" Type="http://schemas.openxmlformats.org/officeDocument/2006/relationships/hyperlink" Target="https://www.sciencedirect.com/science/article/pii/S016612800500415X" TargetMode="External"/><Relationship Id="rId194" Type="http://schemas.openxmlformats.org/officeDocument/2006/relationships/hyperlink" Target="https://www.sciencedirect.com/science/article/pii/S016612800500415X" TargetMode="External"/><Relationship Id="rId195" Type="http://schemas.openxmlformats.org/officeDocument/2006/relationships/hyperlink" Target="https://www.sciencedirect.com/science/article/pii/S016612800500415X" TargetMode="External"/><Relationship Id="rId196" Type="http://schemas.openxmlformats.org/officeDocument/2006/relationships/hyperlink" Target="https://www.sciencedirect.com/science/article/pii/S016612800500415X" TargetMode="External"/><Relationship Id="rId197" Type="http://schemas.openxmlformats.org/officeDocument/2006/relationships/hyperlink" Target="https://www.sciencedirect.com/science/article/pii/S016612800500415X" TargetMode="External"/><Relationship Id="rId198" Type="http://schemas.openxmlformats.org/officeDocument/2006/relationships/hyperlink" Target="https://www.sciencedirect.com/science/article/pii/S016612800500415X" TargetMode="External"/><Relationship Id="rId199" Type="http://schemas.openxmlformats.org/officeDocument/2006/relationships/hyperlink" Target="https://www.sciencedirect.com/science/article/pii/S016612800500415X" TargetMode="External"/><Relationship Id="rId200" Type="http://schemas.openxmlformats.org/officeDocument/2006/relationships/hyperlink" Target="https://www.sciencedirect.com/science/article/pii/S016612800500415X" TargetMode="External"/><Relationship Id="rId201" Type="http://schemas.openxmlformats.org/officeDocument/2006/relationships/hyperlink" Target="https://www.sciencedirect.com/science/article/pii/S016612800500415X" TargetMode="External"/><Relationship Id="rId202" Type="http://schemas.openxmlformats.org/officeDocument/2006/relationships/hyperlink" Target="https://www.sciencedirect.com/science/article/pii/S016612800500415X" TargetMode="External"/><Relationship Id="rId203" Type="http://schemas.openxmlformats.org/officeDocument/2006/relationships/hyperlink" Target="https://www.sciencedirect.com/science/article/pii/S016612800500415X" TargetMode="External"/><Relationship Id="rId204" Type="http://schemas.openxmlformats.org/officeDocument/2006/relationships/hyperlink" Target="https://www.sciencedirect.com/science/article/pii/S016612800500415X" TargetMode="External"/><Relationship Id="rId205" Type="http://schemas.openxmlformats.org/officeDocument/2006/relationships/hyperlink" Target="https://www.sciencedirect.com/science/article/pii/S016612800500415X" TargetMode="External"/><Relationship Id="rId206" Type="http://schemas.openxmlformats.org/officeDocument/2006/relationships/hyperlink" Target="https://www.sciencedirect.com/science/article/pii/S016612800500415X" TargetMode="External"/><Relationship Id="rId207" Type="http://schemas.openxmlformats.org/officeDocument/2006/relationships/hyperlink" Target="https://www.sciencedirect.com/science/article/pii/S016612800500415X" TargetMode="External"/><Relationship Id="rId208" Type="http://schemas.openxmlformats.org/officeDocument/2006/relationships/hyperlink" Target="https://www.sciencedirect.com/science/article/pii/S016612800500415X" TargetMode="External"/><Relationship Id="rId209" Type="http://schemas.openxmlformats.org/officeDocument/2006/relationships/hyperlink" Target="https://www.sciencedirect.com/science/article/pii/S016612800500415X" TargetMode="External"/><Relationship Id="rId210" Type="http://schemas.openxmlformats.org/officeDocument/2006/relationships/hyperlink" Target="https://www.sciencedirect.com/science/article/pii/S016612800500415X" TargetMode="External"/><Relationship Id="rId211" Type="http://schemas.openxmlformats.org/officeDocument/2006/relationships/hyperlink" Target="https://www.sciencedirect.com/science/article/pii/S016612800500415X" TargetMode="External"/><Relationship Id="rId212" Type="http://schemas.openxmlformats.org/officeDocument/2006/relationships/hyperlink" Target="https://www.sciencedirect.com/science/article/pii/S016612800500415X" TargetMode="External"/><Relationship Id="rId213" Type="http://schemas.openxmlformats.org/officeDocument/2006/relationships/hyperlink" Target="https://www.sciencedirect.com/science/article/pii/S016612800500415X" TargetMode="External"/><Relationship Id="rId214" Type="http://schemas.openxmlformats.org/officeDocument/2006/relationships/hyperlink" Target="https://www.sciencedirect.com/science/article/pii/S016612800500415X" TargetMode="External"/><Relationship Id="rId215" Type="http://schemas.openxmlformats.org/officeDocument/2006/relationships/hyperlink" Target="https://www.sciencedirect.com/science/article/pii/S016612800500415X" TargetMode="External"/><Relationship Id="rId216" Type="http://schemas.openxmlformats.org/officeDocument/2006/relationships/hyperlink" Target="https://www.sciencedirect.com/science/article/pii/S016612800500415X" TargetMode="External"/><Relationship Id="rId217" Type="http://schemas.openxmlformats.org/officeDocument/2006/relationships/hyperlink" Target="https://www.sciencedirect.com/science/article/pii/S016612800500415X" TargetMode="External"/><Relationship Id="rId218" Type="http://schemas.openxmlformats.org/officeDocument/2006/relationships/hyperlink" Target="https://www.sciencedirect.com/science/article/pii/S016612800500415X" TargetMode="External"/><Relationship Id="rId219" Type="http://schemas.openxmlformats.org/officeDocument/2006/relationships/hyperlink" Target="https://www.sciencedirect.com/science/article/pii/S016612800500415X" TargetMode="External"/><Relationship Id="rId220" Type="http://schemas.openxmlformats.org/officeDocument/2006/relationships/hyperlink" Target="https://www.sciencedirect.com/science/article/pii/S016612800500415X" TargetMode="External"/><Relationship Id="rId221" Type="http://schemas.openxmlformats.org/officeDocument/2006/relationships/hyperlink" Target="https://www.sciencedirect.com/science/article/pii/S016612800500415X" TargetMode="External"/><Relationship Id="rId222" Type="http://schemas.openxmlformats.org/officeDocument/2006/relationships/hyperlink" Target="https://www.sciencedirect.com/science/article/pii/S016612800500415X" TargetMode="External"/><Relationship Id="rId223" Type="http://schemas.openxmlformats.org/officeDocument/2006/relationships/hyperlink" Target="https://www.sciencedirect.com/science/article/pii/S016612800500415X" TargetMode="External"/><Relationship Id="rId224" Type="http://schemas.openxmlformats.org/officeDocument/2006/relationships/hyperlink" Target="https://www.sciencedirect.com/science/article/pii/S016612800500415X" TargetMode="External"/><Relationship Id="rId225" Type="http://schemas.openxmlformats.org/officeDocument/2006/relationships/hyperlink" Target="https://www.sciencedirect.com/science/article/pii/S016612800500415X" TargetMode="External"/><Relationship Id="rId226" Type="http://schemas.openxmlformats.org/officeDocument/2006/relationships/hyperlink" Target="https://www.sciencedirect.com/science/article/pii/S016612800500415X" TargetMode="External"/><Relationship Id="rId227" Type="http://schemas.openxmlformats.org/officeDocument/2006/relationships/hyperlink" Target="https://www.sciencedirect.com/science/article/pii/S016612800500415X" TargetMode="External"/><Relationship Id="rId228" Type="http://schemas.openxmlformats.org/officeDocument/2006/relationships/hyperlink" Target="https://www.sciencedirect.com/science/article/pii/S016612800500415X" TargetMode="External"/><Relationship Id="rId229" Type="http://schemas.openxmlformats.org/officeDocument/2006/relationships/hyperlink" Target="https://www.sciencedirect.com/science/article/pii/S016612800500415X" TargetMode="External"/><Relationship Id="rId230" Type="http://schemas.openxmlformats.org/officeDocument/2006/relationships/hyperlink" Target="https://www.sciencedirect.com/science/article/pii/S016612800500415X" TargetMode="External"/><Relationship Id="rId231" Type="http://schemas.openxmlformats.org/officeDocument/2006/relationships/hyperlink" Target="https://www.sciencedirect.com/science/article/pii/S016612800500415X" TargetMode="External"/><Relationship Id="rId232" Type="http://schemas.openxmlformats.org/officeDocument/2006/relationships/hyperlink" Target="https://www.sciencedirect.com/science/article/pii/S016612800500415X" TargetMode="External"/><Relationship Id="rId233" Type="http://schemas.openxmlformats.org/officeDocument/2006/relationships/hyperlink" Target="https://www.sciencedirect.com/science/article/pii/S016612800500415X" TargetMode="External"/><Relationship Id="rId234" Type="http://schemas.openxmlformats.org/officeDocument/2006/relationships/hyperlink" Target="https://www.sciencedirect.com/science/article/pii/S016612800500415X" TargetMode="External"/><Relationship Id="rId235" Type="http://schemas.openxmlformats.org/officeDocument/2006/relationships/hyperlink" Target="https://www.sciencedirect.com/science/article/pii/S016612800500415X" TargetMode="External"/><Relationship Id="rId236" Type="http://schemas.openxmlformats.org/officeDocument/2006/relationships/hyperlink" Target="https://www.sciencedirect.com/science/article/pii/S016612800500415X" TargetMode="External"/><Relationship Id="rId237" Type="http://schemas.openxmlformats.org/officeDocument/2006/relationships/hyperlink" Target="https://www.sciencedirect.com/science/article/pii/S016612800500415X" TargetMode="External"/><Relationship Id="rId238" Type="http://schemas.openxmlformats.org/officeDocument/2006/relationships/hyperlink" Target="https://www.sciencedirect.com/science/article/pii/S016612800500415X" TargetMode="External"/><Relationship Id="rId239" Type="http://schemas.openxmlformats.org/officeDocument/2006/relationships/hyperlink" Target="https://www.sciencedirect.com/science/article/pii/S016612800500415X" TargetMode="External"/><Relationship Id="rId240" Type="http://schemas.openxmlformats.org/officeDocument/2006/relationships/hyperlink" Target="https://www.sciencedirect.com/science/article/pii/S016612800500415X" TargetMode="External"/><Relationship Id="rId241" Type="http://schemas.openxmlformats.org/officeDocument/2006/relationships/hyperlink" Target="https://www.sciencedirect.com/science/article/pii/S016612800500415X" TargetMode="External"/><Relationship Id="rId242" Type="http://schemas.openxmlformats.org/officeDocument/2006/relationships/hyperlink" Target="https://www.sciencedirect.com/science/article/pii/S016612800500415X" TargetMode="External"/><Relationship Id="rId243" Type="http://schemas.openxmlformats.org/officeDocument/2006/relationships/hyperlink" Target="https://www.sciencedirect.com/science/article/pii/S016612800500415X" TargetMode="External"/><Relationship Id="rId244" Type="http://schemas.openxmlformats.org/officeDocument/2006/relationships/hyperlink" Target="https://www.sciencedirect.com/science/article/pii/S016612800500415X" TargetMode="External"/><Relationship Id="rId245" Type="http://schemas.openxmlformats.org/officeDocument/2006/relationships/hyperlink" Target="https://www.sciencedirect.com/science/article/pii/S016612800500415X" TargetMode="External"/><Relationship Id="rId246" Type="http://schemas.openxmlformats.org/officeDocument/2006/relationships/hyperlink" Target="https://www.sciencedirect.com/science/article/pii/S016612800500415X" TargetMode="External"/><Relationship Id="rId247" Type="http://schemas.openxmlformats.org/officeDocument/2006/relationships/hyperlink" Target="https://www.sciencedirect.com/science/article/pii/S016612800500415X" TargetMode="External"/><Relationship Id="rId248" Type="http://schemas.openxmlformats.org/officeDocument/2006/relationships/hyperlink" Target="https://www.sciencedirect.com/science/article/pii/S016612800500415X" TargetMode="External"/><Relationship Id="rId249" Type="http://schemas.openxmlformats.org/officeDocument/2006/relationships/hyperlink" Target="https://www.sciencedirect.com/science/article/pii/S016612800500415X" TargetMode="External"/><Relationship Id="rId250" Type="http://schemas.openxmlformats.org/officeDocument/2006/relationships/hyperlink" Target="https://www.sciencedirect.com/science/article/pii/S016612800500415X" TargetMode="External"/><Relationship Id="rId251" Type="http://schemas.openxmlformats.org/officeDocument/2006/relationships/hyperlink" Target="https://www.sciencedirect.com/science/article/pii/S016612800500415X" TargetMode="External"/><Relationship Id="rId252" Type="http://schemas.openxmlformats.org/officeDocument/2006/relationships/hyperlink" Target="https://www.sciencedirect.com/science/article/pii/S016612800500415X" TargetMode="External"/><Relationship Id="rId253" Type="http://schemas.openxmlformats.org/officeDocument/2006/relationships/hyperlink" Target="https://www.sciencedirect.com/science/article/pii/S016612800500415X" TargetMode="External"/><Relationship Id="rId254" Type="http://schemas.openxmlformats.org/officeDocument/2006/relationships/hyperlink" Target="https://www.sciencedirect.com/science/article/pii/S016612800500415X" TargetMode="External"/><Relationship Id="rId255" Type="http://schemas.openxmlformats.org/officeDocument/2006/relationships/hyperlink" Target="https://www.sciencedirect.com/science/article/pii/S016612800500415X" TargetMode="External"/><Relationship Id="rId256" Type="http://schemas.openxmlformats.org/officeDocument/2006/relationships/hyperlink" Target="https://www.sciencedirect.com/science/article/pii/S016612800500415X" TargetMode="External"/><Relationship Id="rId257" Type="http://schemas.openxmlformats.org/officeDocument/2006/relationships/hyperlink" Target="https://www.sciencedirect.com/science/article/pii/S016612800500415X" TargetMode="External"/><Relationship Id="rId258" Type="http://schemas.openxmlformats.org/officeDocument/2006/relationships/hyperlink" Target="https://www.sciencedirect.com/science/article/pii/S016612800500415X" TargetMode="External"/><Relationship Id="rId259" Type="http://schemas.openxmlformats.org/officeDocument/2006/relationships/hyperlink" Target="https://www.sciencedirect.com/science/article/pii/S016612800500415X" TargetMode="External"/><Relationship Id="rId260" Type="http://schemas.openxmlformats.org/officeDocument/2006/relationships/hyperlink" Target="https://www.sciencedirect.com/science/article/pii/S016612800500415X" TargetMode="External"/><Relationship Id="rId261" Type="http://schemas.openxmlformats.org/officeDocument/2006/relationships/hyperlink" Target="https://doi.org/10.1063/1.2162161" TargetMode="External"/><Relationship Id="rId262" Type="http://schemas.openxmlformats.org/officeDocument/2006/relationships/hyperlink" Target="https://doi.org/10.1063/1.2162161" TargetMode="External"/><Relationship Id="rId263" Type="http://schemas.openxmlformats.org/officeDocument/2006/relationships/hyperlink" Target="https://doi.org/10.1063/1.2162161" TargetMode="External"/><Relationship Id="rId264" Type="http://schemas.openxmlformats.org/officeDocument/2006/relationships/hyperlink" Target="https://doi.org/10.1063/1.2162161" TargetMode="External"/><Relationship Id="rId265" Type="http://schemas.openxmlformats.org/officeDocument/2006/relationships/hyperlink" Target="https://doi.org/10.1063/1.2162161" TargetMode="External"/><Relationship Id="rId266" Type="http://schemas.openxmlformats.org/officeDocument/2006/relationships/hyperlink" Target="https://doi.org/10.1063/1.2162161" TargetMode="External"/><Relationship Id="rId267" Type="http://schemas.openxmlformats.org/officeDocument/2006/relationships/hyperlink" Target="https://doi.org/10.1063/1.2162161" TargetMode="External"/><Relationship Id="rId268" Type="http://schemas.openxmlformats.org/officeDocument/2006/relationships/hyperlink" Target="https://doi.org/10.1063/1.1797791" TargetMode="External"/><Relationship Id="rId269" Type="http://schemas.openxmlformats.org/officeDocument/2006/relationships/hyperlink" Target="https://doi.org/10.1063/1.1797791" TargetMode="External"/><Relationship Id="rId270" Type="http://schemas.openxmlformats.org/officeDocument/2006/relationships/hyperlink" Target="https://doi.org/10.1063/1.1797791" TargetMode="External"/><Relationship Id="rId271" Type="http://schemas.openxmlformats.org/officeDocument/2006/relationships/hyperlink" Target="https://doi.org/10.1021/ic3025099" TargetMode="External"/><Relationship Id="rId272" Type="http://schemas.openxmlformats.org/officeDocument/2006/relationships/hyperlink" Target="https://doi.org/10.1021/ic3025099" TargetMode="External"/><Relationship Id="rId273" Type="http://schemas.openxmlformats.org/officeDocument/2006/relationships/hyperlink" Target="https://doi.org/10.1021/ic3025099" TargetMode="External"/><Relationship Id="rId274" Type="http://schemas.openxmlformats.org/officeDocument/2006/relationships/hyperlink" Target="https://doi.org/10.1021/ic3025099" TargetMode="External"/><Relationship Id="rId275" Type="http://schemas.openxmlformats.org/officeDocument/2006/relationships/hyperlink" Target="https://doi.org/10.1021/ic3025099" TargetMode="External"/><Relationship Id="rId276" Type="http://schemas.openxmlformats.org/officeDocument/2006/relationships/hyperlink" Target="https://doi.org/10.1021/ic3025099" TargetMode="External"/><Relationship Id="rId277" Type="http://schemas.openxmlformats.org/officeDocument/2006/relationships/hyperlink" Target="https://doi.org/10.1021/cr00098a008" TargetMode="External"/><Relationship Id="rId278" Type="http://schemas.openxmlformats.org/officeDocument/2006/relationships/hyperlink" Target="https://doi.org/10.1021/cr00098a008" TargetMode="External"/><Relationship Id="rId279" Type="http://schemas.openxmlformats.org/officeDocument/2006/relationships/hyperlink" Target="https://doi.org/10.1021/cr00098a008" TargetMode="External"/><Relationship Id="rId280" Type="http://schemas.openxmlformats.org/officeDocument/2006/relationships/hyperlink" Target="https://doi.org/10.1021/cr00098a008" TargetMode="External"/><Relationship Id="rId281" Type="http://schemas.openxmlformats.org/officeDocument/2006/relationships/hyperlink" Target="https://doi.org/10.1021/cr00098a008" TargetMode="External"/><Relationship Id="rId282" Type="http://schemas.openxmlformats.org/officeDocument/2006/relationships/hyperlink" Target="https://doi.org/10.1063/1.458481" TargetMode="External"/><Relationship Id="rId283" Type="http://schemas.openxmlformats.org/officeDocument/2006/relationships/drawing" Target="../drawings/drawing1.xml"/><Relationship Id="rId284" Type="http://schemas.openxmlformats.org/officeDocument/2006/relationships/vmlDrawing" Target="../drawings/vmlDrawing1.vml"/><Relationship Id="rId285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37"/>
  <sheetViews>
    <sheetView workbookViewId="0" showGridLines="0" defaultGridColor="1"/>
  </sheetViews>
  <sheetFormatPr defaultColWidth="16.3333" defaultRowHeight="19.9" customHeight="1" outlineLevelRow="0" outlineLevelCol="0"/>
  <cols>
    <col min="1" max="6" width="16.3516" style="1" customWidth="1"/>
    <col min="7" max="7" width="18.5" style="1" customWidth="1"/>
    <col min="8" max="8" width="19" style="1" customWidth="1"/>
    <col min="9" max="16384" width="16.3516" style="1" customWidth="1"/>
  </cols>
  <sheetData>
    <row r="1" ht="32.2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</row>
    <row r="2" ht="20.25" customHeight="1">
      <c r="A2" t="s" s="4">
        <v>8</v>
      </c>
      <c r="B2" s="5">
        <v>-0.5</v>
      </c>
      <c r="C2" s="6">
        <v>-0.5</v>
      </c>
      <c r="D2" s="6">
        <v>-0.5</v>
      </c>
      <c r="E2" s="6">
        <v>-0.5</v>
      </c>
      <c r="F2" s="6">
        <v>-0.5</v>
      </c>
      <c r="G2" t="s" s="7">
        <v>9</v>
      </c>
      <c r="H2" t="s" s="7">
        <v>9</v>
      </c>
    </row>
    <row r="3" ht="20.05" customHeight="1">
      <c r="A3" t="s" s="8">
        <v>10</v>
      </c>
      <c r="B3" s="9">
        <v>-2.887594836</v>
      </c>
      <c r="C3" s="10">
        <v>-2.900232167</v>
      </c>
      <c r="D3" s="10">
        <v>-2.902410841</v>
      </c>
      <c r="E3" s="10">
        <v>-2.90315188004992</v>
      </c>
      <c r="F3" s="11"/>
      <c r="G3" t="s" s="12">
        <v>11</v>
      </c>
      <c r="H3" t="s" s="12">
        <v>12</v>
      </c>
    </row>
    <row r="4" ht="20.05" customHeight="1">
      <c r="A4" t="s" s="8">
        <v>13</v>
      </c>
      <c r="B4" s="9">
        <v>-7.432636949</v>
      </c>
      <c r="C4" s="10">
        <v>-7.446065312</v>
      </c>
      <c r="D4" s="10">
        <v>-7.449823481</v>
      </c>
      <c r="E4" s="10">
        <v>-7.45625183261554</v>
      </c>
      <c r="F4" s="11"/>
      <c r="G4" t="s" s="12">
        <v>14</v>
      </c>
      <c r="H4" t="s" s="12">
        <v>15</v>
      </c>
    </row>
    <row r="5" ht="20.05" customHeight="1">
      <c r="A5" t="s" s="8">
        <v>16</v>
      </c>
      <c r="B5" s="9">
        <v>-14.61740678</v>
      </c>
      <c r="C5" s="10">
        <v>-14.62378999</v>
      </c>
      <c r="D5" s="10">
        <v>-14.64010663</v>
      </c>
      <c r="E5" s="10">
        <v>-14.6463275245505</v>
      </c>
      <c r="F5" s="10">
        <v>-14.6546487284897</v>
      </c>
      <c r="G5" t="s" s="12">
        <v>17</v>
      </c>
      <c r="H5" t="s" s="12">
        <v>18</v>
      </c>
    </row>
    <row r="6" ht="20.05" customHeight="1">
      <c r="A6" t="s" s="8">
        <v>19</v>
      </c>
      <c r="B6" s="9">
        <v>-24.59026404</v>
      </c>
      <c r="C6" s="10">
        <v>-24.60538178</v>
      </c>
      <c r="D6" s="10">
        <v>-24.62349972</v>
      </c>
      <c r="E6" s="10">
        <v>-24.6297279626874</v>
      </c>
      <c r="F6" s="10">
        <v>-24.6352839009436</v>
      </c>
      <c r="G6" t="s" s="12">
        <v>20</v>
      </c>
      <c r="H6" t="s" s="12">
        <v>21</v>
      </c>
    </row>
    <row r="7" ht="20.05" customHeight="1">
      <c r="A7" t="s" s="8">
        <v>22</v>
      </c>
      <c r="B7" s="9">
        <v>-37.7615639</v>
      </c>
      <c r="C7" s="10">
        <v>-37.78952709</v>
      </c>
      <c r="D7" s="10">
        <v>-37.81209143</v>
      </c>
      <c r="E7" s="10">
        <v>-37.8193328081085</v>
      </c>
      <c r="F7" s="10">
        <v>-37.8257773027833</v>
      </c>
      <c r="G7" t="s" s="12">
        <v>23</v>
      </c>
      <c r="H7" t="s" s="12">
        <v>24</v>
      </c>
    </row>
    <row r="8" ht="20.05" customHeight="1">
      <c r="A8" t="s" s="8">
        <v>25</v>
      </c>
      <c r="B8" s="9">
        <v>-54.47994358</v>
      </c>
      <c r="C8" s="10">
        <v>-54.52487319</v>
      </c>
      <c r="D8" s="10">
        <v>-54.55309325</v>
      </c>
      <c r="E8" s="10">
        <v>-54.5623398113464</v>
      </c>
      <c r="F8" s="10">
        <v>-54.5692727802248</v>
      </c>
      <c r="G8" t="s" s="12">
        <v>26</v>
      </c>
      <c r="H8" t="s" s="12">
        <v>27</v>
      </c>
    </row>
    <row r="9" ht="20.05" customHeight="1">
      <c r="A9" t="s" s="8">
        <v>28</v>
      </c>
      <c r="B9" s="9">
        <v>-74.91155166</v>
      </c>
      <c r="C9" s="10">
        <v>-74.98494033</v>
      </c>
      <c r="D9" s="10">
        <v>-75.02318510000001</v>
      </c>
      <c r="E9" s="10">
        <v>-75.03647244064661</v>
      </c>
      <c r="F9" s="10">
        <v>-75.0443932691603</v>
      </c>
      <c r="G9" t="s" s="12">
        <v>29</v>
      </c>
      <c r="H9" t="s" s="12">
        <v>30</v>
      </c>
    </row>
    <row r="10" ht="20.05" customHeight="1">
      <c r="A10" t="s" s="8">
        <v>31</v>
      </c>
      <c r="B10" s="9">
        <v>-99.52932183999999</v>
      </c>
      <c r="C10" s="10">
        <v>-99.6321923</v>
      </c>
      <c r="D10" s="10">
        <v>-99.68157615</v>
      </c>
      <c r="E10" s="10">
        <v>-99.69895053831161</v>
      </c>
      <c r="F10" s="10">
        <v>-99.7086137713398</v>
      </c>
      <c r="G10" t="s" s="12">
        <v>32</v>
      </c>
      <c r="H10" t="s" s="12">
        <v>33</v>
      </c>
    </row>
    <row r="11" ht="20.05" customHeight="1">
      <c r="A11" t="s" s="8">
        <v>34</v>
      </c>
      <c r="B11" s="9">
        <v>-128.6806929</v>
      </c>
      <c r="C11" s="10">
        <v>-128.8151308</v>
      </c>
      <c r="D11" s="10">
        <v>-128.8767615</v>
      </c>
      <c r="E11" s="10">
        <v>-128.898899238577</v>
      </c>
      <c r="F11" s="11"/>
      <c r="G11" t="s" s="12">
        <v>35</v>
      </c>
      <c r="H11" t="s" s="12">
        <v>36</v>
      </c>
    </row>
    <row r="12" ht="20.05" customHeight="1">
      <c r="A12" t="s" s="8">
        <v>37</v>
      </c>
      <c r="B12" s="9">
        <v>-161.8541921</v>
      </c>
      <c r="C12" s="10">
        <v>-161.8700034</v>
      </c>
      <c r="D12" s="10">
        <v>-161.8720473</v>
      </c>
      <c r="E12" s="10">
        <v>-161.977602540906</v>
      </c>
      <c r="F12" s="11"/>
      <c r="G12" t="s" s="12">
        <v>38</v>
      </c>
      <c r="H12" t="s" s="12">
        <v>39</v>
      </c>
    </row>
    <row r="13" ht="20.05" customHeight="1">
      <c r="A13" t="s" s="8">
        <v>40</v>
      </c>
      <c r="B13" s="9">
        <v>-199.6447681</v>
      </c>
      <c r="C13" s="10">
        <v>-199.6662402</v>
      </c>
      <c r="D13" s="10">
        <v>-199.6800218</v>
      </c>
      <c r="E13" s="10">
        <v>-199.713583274338</v>
      </c>
      <c r="F13" s="11"/>
      <c r="G13" t="s" s="12">
        <v>41</v>
      </c>
      <c r="H13" t="s" s="12">
        <v>42</v>
      </c>
    </row>
    <row r="14" ht="20.05" customHeight="1">
      <c r="A14" t="s" s="8">
        <v>43</v>
      </c>
      <c r="B14" s="9">
        <v>-241.9254888</v>
      </c>
      <c r="C14" s="10">
        <v>-241.9950972</v>
      </c>
      <c r="D14" s="10">
        <v>-241.9636078</v>
      </c>
      <c r="E14" s="10">
        <v>-242.083389137272</v>
      </c>
      <c r="F14" s="10">
        <v>-242.136278899007</v>
      </c>
      <c r="G14" t="s" s="12">
        <v>44</v>
      </c>
      <c r="H14" t="s" s="12">
        <v>45</v>
      </c>
    </row>
    <row r="15" ht="20.05" customHeight="1">
      <c r="A15" t="s" s="8">
        <v>46</v>
      </c>
      <c r="B15" s="9">
        <v>-288.920243</v>
      </c>
      <c r="C15" s="10">
        <v>-288.9875026</v>
      </c>
      <c r="D15" s="10">
        <v>-288.9809055</v>
      </c>
      <c r="E15" s="10">
        <v>-289.103452668281</v>
      </c>
      <c r="F15" s="10">
        <v>-289.165426258859</v>
      </c>
      <c r="G15" t="s" s="12">
        <v>47</v>
      </c>
      <c r="H15" t="s" s="12">
        <v>48</v>
      </c>
    </row>
    <row r="16" ht="20.05" customHeight="1">
      <c r="A16" t="s" s="8">
        <v>49</v>
      </c>
      <c r="B16" s="9">
        <v>-340.7969149</v>
      </c>
      <c r="C16" s="10">
        <v>-340.8604268</v>
      </c>
      <c r="D16" s="10">
        <v>-340.8799779</v>
      </c>
      <c r="E16" s="10">
        <v>-340.999543459040</v>
      </c>
      <c r="F16" s="10">
        <v>-341.069926490128</v>
      </c>
      <c r="G16" t="s" s="12">
        <v>50</v>
      </c>
      <c r="H16" t="s" s="12">
        <v>51</v>
      </c>
    </row>
    <row r="17" ht="20.05" customHeight="1">
      <c r="A17" t="s" s="8">
        <v>52</v>
      </c>
      <c r="B17" s="9">
        <v>-397.6060642</v>
      </c>
      <c r="C17" s="10">
        <v>-397.6858701</v>
      </c>
      <c r="D17" s="10">
        <v>-397.7250829</v>
      </c>
      <c r="E17" s="10">
        <v>-397.841956742342</v>
      </c>
      <c r="F17" s="10">
        <v>-397.915169046314</v>
      </c>
      <c r="G17" t="s" s="12">
        <v>53</v>
      </c>
      <c r="H17" t="s" s="12">
        <v>54</v>
      </c>
    </row>
    <row r="18" ht="20.05" customHeight="1">
      <c r="A18" t="s" s="8">
        <v>55</v>
      </c>
      <c r="B18" s="9">
        <v>-459.6039888</v>
      </c>
      <c r="C18" s="10">
        <v>-459.7031008</v>
      </c>
      <c r="D18" s="10">
        <v>-459.7541653</v>
      </c>
      <c r="E18" s="10">
        <v>-459.867896904193</v>
      </c>
      <c r="F18" s="10">
        <v>-459.954133636818</v>
      </c>
      <c r="G18" t="s" s="12">
        <v>56</v>
      </c>
      <c r="H18" t="s" s="12">
        <v>57</v>
      </c>
    </row>
    <row r="19" ht="20.05" customHeight="1">
      <c r="A19" t="s" s="8">
        <v>58</v>
      </c>
      <c r="B19" s="9">
        <v>-526.9575257</v>
      </c>
      <c r="C19" s="10">
        <v>-527.0734412</v>
      </c>
      <c r="D19" s="10">
        <v>-527.1349038</v>
      </c>
      <c r="E19" s="10">
        <v>-527.248614520875</v>
      </c>
      <c r="F19" s="11"/>
      <c r="G19" t="s" s="12">
        <v>59</v>
      </c>
      <c r="H19" t="s" s="12">
        <v>60</v>
      </c>
    </row>
    <row r="20" ht="20.05" customHeight="1">
      <c r="A20" t="s" s="8">
        <v>61</v>
      </c>
      <c r="B20" s="9">
        <v>-598.6345004999999</v>
      </c>
      <c r="C20" s="10">
        <v>-598.6826536999999</v>
      </c>
      <c r="D20" s="10">
        <v>-598.7004243</v>
      </c>
      <c r="E20" s="11"/>
      <c r="F20" s="11"/>
      <c r="G20" t="s" s="12">
        <v>62</v>
      </c>
      <c r="H20" t="s" s="12">
        <v>63</v>
      </c>
    </row>
    <row r="21" ht="20.05" customHeight="1">
      <c r="A21" t="s" s="8">
        <v>64</v>
      </c>
      <c r="B21" s="9">
        <v>-676.8724924000001</v>
      </c>
      <c r="C21" s="10">
        <v>-676.9703107</v>
      </c>
      <c r="D21" s="10">
        <v>-677.0303269</v>
      </c>
      <c r="E21" s="10">
        <v>-677.077581868542</v>
      </c>
      <c r="F21" s="11"/>
      <c r="G21" t="s" s="12">
        <v>65</v>
      </c>
      <c r="H21" t="s" s="12">
        <v>66</v>
      </c>
    </row>
    <row r="22" ht="20.05" customHeight="1">
      <c r="A22" t="s" s="8">
        <v>67</v>
      </c>
      <c r="B22" s="9">
        <v>-759.9513184</v>
      </c>
      <c r="C22" s="10">
        <v>-760.0451495999999</v>
      </c>
      <c r="D22" s="10">
        <v>-760.1074265</v>
      </c>
      <c r="E22" s="10">
        <v>-760.185411516238</v>
      </c>
      <c r="F22" s="11"/>
      <c r="G22" t="s" s="12">
        <v>68</v>
      </c>
      <c r="H22" t="s" s="12">
        <v>69</v>
      </c>
    </row>
    <row r="23" ht="20.05" customHeight="1">
      <c r="A23" t="s" s="8">
        <v>70</v>
      </c>
      <c r="B23" s="9">
        <v>-848.6294077</v>
      </c>
      <c r="C23" s="10">
        <v>-848.7670107</v>
      </c>
      <c r="D23" s="10">
        <v>-848.8371512</v>
      </c>
      <c r="E23" s="10">
        <v>-848.913290865149</v>
      </c>
      <c r="F23" s="11"/>
      <c r="G23" t="s" s="12">
        <v>71</v>
      </c>
      <c r="H23" t="s" s="12">
        <v>72</v>
      </c>
    </row>
    <row r="24" ht="20.05" customHeight="1">
      <c r="A24" t="s" s="8">
        <v>73</v>
      </c>
      <c r="B24" s="9">
        <v>-943.1419168</v>
      </c>
      <c r="C24" s="10">
        <v>-943.3066931</v>
      </c>
      <c r="D24" s="10">
        <v>-943.3847423</v>
      </c>
      <c r="E24" s="10">
        <v>-943.465709602898</v>
      </c>
      <c r="F24" s="11"/>
      <c r="G24" t="s" s="12">
        <v>74</v>
      </c>
      <c r="H24" t="s" s="12">
        <v>75</v>
      </c>
    </row>
    <row r="25" ht="20.05" customHeight="1">
      <c r="A25" t="s" s="8">
        <v>76</v>
      </c>
      <c r="B25" s="9">
        <v>-1043.635805</v>
      </c>
      <c r="C25" s="10">
        <v>-1043.825091</v>
      </c>
      <c r="D25" s="10">
        <v>-1043.916461</v>
      </c>
      <c r="E25" s="10">
        <v>-1044.003887473740</v>
      </c>
      <c r="F25" s="11"/>
      <c r="G25" t="s" s="12">
        <v>77</v>
      </c>
      <c r="H25" t="s" s="12">
        <v>78</v>
      </c>
    </row>
    <row r="26" ht="20.05" customHeight="1">
      <c r="A26" t="s" s="8">
        <v>79</v>
      </c>
      <c r="B26" s="9">
        <v>-1150.08779</v>
      </c>
      <c r="C26" s="10">
        <v>-1150.292199</v>
      </c>
      <c r="D26" s="10">
        <v>-1150.399122</v>
      </c>
      <c r="E26" s="10">
        <v>-1150.491950442450</v>
      </c>
      <c r="F26" s="11"/>
      <c r="G26" t="s" s="12">
        <v>80</v>
      </c>
      <c r="H26" t="s" s="12">
        <v>81</v>
      </c>
    </row>
    <row r="27" ht="20.05" customHeight="1">
      <c r="A27" t="s" s="8">
        <v>82</v>
      </c>
      <c r="B27" s="9">
        <v>-1262.748318</v>
      </c>
      <c r="C27" s="10">
        <v>-1262.961548</v>
      </c>
      <c r="D27" s="10">
        <v>-1263.085277</v>
      </c>
      <c r="E27" s="10">
        <v>-1263.184128021560</v>
      </c>
      <c r="F27" s="11"/>
      <c r="G27" t="s" s="12">
        <v>83</v>
      </c>
      <c r="H27" t="s" s="12">
        <v>84</v>
      </c>
    </row>
    <row r="28" ht="20.05" customHeight="1">
      <c r="A28" t="s" s="8">
        <v>85</v>
      </c>
      <c r="B28" s="9">
        <v>-1381.782068</v>
      </c>
      <c r="C28" s="10">
        <v>-1382.050005</v>
      </c>
      <c r="D28" s="10">
        <v>-1382.180549</v>
      </c>
      <c r="E28" s="10">
        <v>-1382.295138755210</v>
      </c>
      <c r="F28" s="11"/>
      <c r="G28" t="s" s="12">
        <v>86</v>
      </c>
      <c r="H28" t="s" s="12">
        <v>87</v>
      </c>
    </row>
    <row r="29" ht="20.05" customHeight="1">
      <c r="A29" t="s" s="8">
        <v>88</v>
      </c>
      <c r="B29" s="9">
        <v>-1507.349204</v>
      </c>
      <c r="C29" s="10">
        <v>-1507.594925</v>
      </c>
      <c r="D29" s="10">
        <v>-1507.744937</v>
      </c>
      <c r="E29" s="10">
        <v>-1507.859954554080</v>
      </c>
      <c r="F29" s="11"/>
      <c r="G29" t="s" s="12">
        <v>89</v>
      </c>
      <c r="H29" t="s" s="12">
        <v>90</v>
      </c>
    </row>
    <row r="30" ht="20.05" customHeight="1">
      <c r="A30" t="s" s="8">
        <v>91</v>
      </c>
      <c r="B30" s="9">
        <v>-1639.546965</v>
      </c>
      <c r="C30" s="10">
        <v>-1639.815408</v>
      </c>
      <c r="D30" s="10">
        <v>-1639.976023</v>
      </c>
      <c r="E30" s="10">
        <v>-1640.097253298850</v>
      </c>
      <c r="F30" s="11"/>
      <c r="G30" t="s" s="12">
        <v>92</v>
      </c>
      <c r="H30" t="s" s="12">
        <v>93</v>
      </c>
    </row>
    <row r="31" ht="20.05" customHeight="1">
      <c r="A31" t="s" s="8">
        <v>94</v>
      </c>
      <c r="B31" s="9">
        <v>-1778.435459</v>
      </c>
      <c r="C31" s="10">
        <v>-1778.727684</v>
      </c>
      <c r="D31" s="10">
        <v>-1778.893836</v>
      </c>
      <c r="E31" s="10">
        <v>-1779.012333764640</v>
      </c>
      <c r="F31" s="11"/>
      <c r="G31" t="s" s="12">
        <v>95</v>
      </c>
      <c r="H31" t="s" s="12">
        <v>96</v>
      </c>
    </row>
    <row r="32" ht="20.05" customHeight="1">
      <c r="A32" t="s" s="8">
        <v>97</v>
      </c>
      <c r="B32" s="9">
        <v>-1923.260431</v>
      </c>
      <c r="C32" s="10">
        <v>-1923.424979</v>
      </c>
      <c r="D32" s="10">
        <v>-1923.517613</v>
      </c>
      <c r="E32" s="10">
        <v>-1923.725335218090</v>
      </c>
      <c r="F32" s="11"/>
      <c r="G32" t="s" s="12">
        <v>98</v>
      </c>
      <c r="H32" t="s" s="12">
        <v>99</v>
      </c>
    </row>
    <row r="33" ht="20.05" customHeight="1">
      <c r="A33" t="s" s="8">
        <v>100</v>
      </c>
      <c r="B33" s="9">
        <v>-2075.372148</v>
      </c>
      <c r="C33" s="10">
        <v>-2075.551229</v>
      </c>
      <c r="D33" s="10">
        <v>-2075.626108</v>
      </c>
      <c r="E33" s="10">
        <v>-2075.829385475790</v>
      </c>
      <c r="F33" s="11"/>
      <c r="G33" t="s" s="12">
        <v>101</v>
      </c>
      <c r="H33" t="s" s="12">
        <v>102</v>
      </c>
    </row>
    <row r="34" ht="20.05" customHeight="1">
      <c r="A34" t="s" s="8">
        <v>103</v>
      </c>
      <c r="B34" s="9">
        <v>-2234.26008</v>
      </c>
      <c r="C34" s="10">
        <v>-2234.437373</v>
      </c>
      <c r="D34" s="10">
        <v>-2234.520686</v>
      </c>
      <c r="E34" s="10">
        <v>-2234.720158225010</v>
      </c>
      <c r="F34" s="11"/>
      <c r="G34" t="s" s="12">
        <v>104</v>
      </c>
      <c r="H34" t="s" s="12">
        <v>105</v>
      </c>
    </row>
    <row r="35" ht="20.05" customHeight="1">
      <c r="A35" t="s" s="8">
        <v>106</v>
      </c>
      <c r="B35" s="9">
        <v>-2399.906454</v>
      </c>
      <c r="C35" s="10">
        <v>-2400.097509</v>
      </c>
      <c r="D35" s="10">
        <v>-2400.196408</v>
      </c>
      <c r="E35" s="10">
        <v>-2400.386723688490</v>
      </c>
      <c r="F35" s="11"/>
      <c r="G35" t="s" s="12">
        <v>107</v>
      </c>
      <c r="H35" t="s" s="12">
        <v>108</v>
      </c>
    </row>
    <row r="36" ht="20.05" customHeight="1">
      <c r="A36" t="s" s="8">
        <v>109</v>
      </c>
      <c r="B36" s="9">
        <v>-2572.494115</v>
      </c>
      <c r="C36" s="10">
        <v>-2572.7021</v>
      </c>
      <c r="D36" s="10">
        <v>-2572.806777</v>
      </c>
      <c r="E36" s="10">
        <v>-2572.999200683570</v>
      </c>
      <c r="F36" s="11"/>
      <c r="G36" t="s" s="12">
        <v>110</v>
      </c>
      <c r="H36" t="s" s="12">
        <v>111</v>
      </c>
    </row>
    <row r="37" ht="20.05" customHeight="1">
      <c r="A37" t="s" s="8">
        <v>112</v>
      </c>
      <c r="B37" s="9">
        <v>-2752.122354</v>
      </c>
      <c r="C37" s="10">
        <v>-2752.341811</v>
      </c>
      <c r="D37" s="10">
        <v>-2752.453488</v>
      </c>
      <c r="E37" s="10">
        <v>-2752.649236723290</v>
      </c>
      <c r="F37" s="11"/>
      <c r="G37" t="s" s="12">
        <v>113</v>
      </c>
      <c r="H37" t="s" s="12">
        <v>114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303"/>
  <sheetViews>
    <sheetView workbookViewId="0" showGridLines="0" defaultGridColor="1"/>
  </sheetViews>
  <sheetFormatPr defaultColWidth="16.3333" defaultRowHeight="13.9" customHeight="1" outlineLevelRow="0" outlineLevelCol="0"/>
  <cols>
    <col min="1" max="1" width="8.5" style="13" customWidth="1"/>
    <col min="2" max="2" width="9" style="13" customWidth="1"/>
    <col min="3" max="3" width="17.3516" style="13" customWidth="1"/>
    <col min="4" max="4" width="16.3516" style="13" customWidth="1"/>
    <col min="5" max="5" width="10.3516" style="13" customWidth="1"/>
    <col min="6" max="6" width="26" style="13" customWidth="1"/>
    <col min="7" max="8" width="13.5781" style="13" customWidth="1"/>
    <col min="9" max="9" width="12.5" style="13" customWidth="1"/>
    <col min="10" max="10" width="26" style="13" customWidth="1"/>
    <col min="11" max="11" width="43.6719" style="13" customWidth="1"/>
    <col min="12" max="16384" width="16.3516" style="13" customWidth="1"/>
  </cols>
  <sheetData>
    <row r="1" ht="44.25" customHeight="1">
      <c r="A1" t="s" s="14">
        <v>115</v>
      </c>
      <c r="B1" t="s" s="15">
        <v>116</v>
      </c>
      <c r="C1" t="s" s="16">
        <v>117</v>
      </c>
      <c r="D1" t="s" s="17">
        <v>118</v>
      </c>
      <c r="E1" t="s" s="15">
        <v>119</v>
      </c>
      <c r="F1" t="s" s="17">
        <v>120</v>
      </c>
      <c r="G1" t="s" s="15">
        <v>121</v>
      </c>
      <c r="H1" t="s" s="15">
        <v>122</v>
      </c>
      <c r="I1" t="s" s="17">
        <v>123</v>
      </c>
      <c r="J1" t="s" s="15">
        <v>124</v>
      </c>
      <c r="K1" t="s" s="18">
        <v>125</v>
      </c>
    </row>
    <row r="2" ht="20.25" customHeight="1">
      <c r="A2" t="s" s="19">
        <v>8</v>
      </c>
      <c r="B2" t="s" s="20">
        <v>67</v>
      </c>
      <c r="C2" s="21">
        <v>-0.326688541518926</v>
      </c>
      <c r="D2" s="22">
        <v>1.775</v>
      </c>
      <c r="E2" s="23">
        <v>1</v>
      </c>
      <c r="F2" s="24"/>
      <c r="G2" t="s" s="25">
        <v>126</v>
      </c>
      <c r="H2" t="s" s="26">
        <v>127</v>
      </c>
      <c r="I2" s="27">
        <v>0.00345</v>
      </c>
      <c r="J2" s="28"/>
      <c r="K2" t="s" s="29">
        <v>128</v>
      </c>
    </row>
    <row r="3" ht="20.05" customHeight="1">
      <c r="A3" t="s" s="30">
        <v>8</v>
      </c>
      <c r="B3" t="s" s="31">
        <v>70</v>
      </c>
      <c r="C3" s="32">
        <v>-0.326688541518926</v>
      </c>
      <c r="D3" s="33">
        <v>1.785</v>
      </c>
      <c r="E3" s="34">
        <v>4</v>
      </c>
      <c r="F3" s="35"/>
      <c r="G3" t="s" s="36">
        <v>126</v>
      </c>
      <c r="H3" t="s" s="26">
        <v>127</v>
      </c>
      <c r="I3" s="37">
        <v>0.00353</v>
      </c>
      <c r="J3" s="38"/>
      <c r="K3" t="s" s="39">
        <v>128</v>
      </c>
    </row>
    <row r="4" ht="20.05" customHeight="1">
      <c r="A4" t="s" s="30">
        <v>8</v>
      </c>
      <c r="B4" t="s" s="31">
        <v>73</v>
      </c>
      <c r="C4" s="32">
        <v>-0.333062952085149</v>
      </c>
      <c r="D4" t="s" s="40">
        <v>129</v>
      </c>
      <c r="E4" s="34">
        <v>5</v>
      </c>
      <c r="F4" s="35"/>
      <c r="G4" t="s" s="41">
        <v>126</v>
      </c>
      <c r="H4" t="s" s="26">
        <v>127</v>
      </c>
      <c r="I4" s="37">
        <v>0.00369</v>
      </c>
      <c r="J4" s="38"/>
      <c r="K4" t="s" s="39">
        <v>128</v>
      </c>
    </row>
    <row r="5" ht="20.05" customHeight="1">
      <c r="A5" t="s" s="30">
        <v>8</v>
      </c>
      <c r="B5" t="s" s="31">
        <v>76</v>
      </c>
      <c r="C5" s="32">
        <v>-0.30278450189559</v>
      </c>
      <c r="D5" s="33">
        <v>1.655</v>
      </c>
      <c r="E5" s="34">
        <v>6</v>
      </c>
      <c r="F5" s="33">
        <v>-1044.471114523880</v>
      </c>
      <c r="G5" t="s" s="41">
        <v>126</v>
      </c>
      <c r="H5" t="s" s="26">
        <v>127</v>
      </c>
      <c r="I5" s="37">
        <v>0.00374</v>
      </c>
      <c r="J5" s="38"/>
      <c r="K5" t="s" s="39">
        <v>130</v>
      </c>
    </row>
    <row r="6" ht="20.05" customHeight="1">
      <c r="A6" t="s" s="30">
        <v>8</v>
      </c>
      <c r="B6" t="s" s="31">
        <v>79</v>
      </c>
      <c r="C6" s="32">
        <v>-0.39999426303049</v>
      </c>
      <c r="D6" t="s" s="40">
        <v>129</v>
      </c>
      <c r="E6" s="34">
        <v>7</v>
      </c>
      <c r="F6" s="33">
        <v>-1150.9215264917</v>
      </c>
      <c r="G6" t="s" s="25">
        <v>126</v>
      </c>
      <c r="H6" t="s" s="42">
        <v>127</v>
      </c>
      <c r="I6" s="37">
        <v>0.00338</v>
      </c>
      <c r="J6" s="38"/>
      <c r="K6" t="s" s="39">
        <v>130</v>
      </c>
    </row>
    <row r="7" ht="20.05" customHeight="1">
      <c r="A7" t="s" s="30">
        <v>8</v>
      </c>
      <c r="B7" t="s" s="31">
        <v>82</v>
      </c>
      <c r="C7" s="32">
        <v>-0.235853190950249</v>
      </c>
      <c r="D7" t="s" s="40">
        <v>131</v>
      </c>
      <c r="E7" s="34">
        <v>4</v>
      </c>
      <c r="F7" s="35"/>
      <c r="G7" t="s" s="43">
        <v>126</v>
      </c>
      <c r="H7" t="s" s="44">
        <v>127</v>
      </c>
      <c r="I7" s="45">
        <v>0.00407</v>
      </c>
      <c r="J7" s="38"/>
      <c r="K7" t="s" s="39">
        <v>128</v>
      </c>
    </row>
    <row r="8" ht="20.05" customHeight="1">
      <c r="A8" t="s" s="30">
        <v>8</v>
      </c>
      <c r="B8" t="s" s="31">
        <v>85</v>
      </c>
      <c r="C8" s="32">
        <v>-0.390432647181156</v>
      </c>
      <c r="D8" t="s" s="40">
        <v>132</v>
      </c>
      <c r="E8" s="34">
        <v>3</v>
      </c>
      <c r="F8" s="33">
        <v>-1382.704919362</v>
      </c>
      <c r="G8" t="s" s="43">
        <v>126</v>
      </c>
      <c r="H8" t="s" s="44">
        <v>127</v>
      </c>
      <c r="I8" s="45">
        <v>0.00425</v>
      </c>
      <c r="J8" s="38"/>
      <c r="K8" t="s" s="39">
        <v>130</v>
      </c>
    </row>
    <row r="9" ht="20.05" customHeight="1">
      <c r="A9" t="s" s="30">
        <v>8</v>
      </c>
      <c r="B9" t="s" s="31">
        <v>88</v>
      </c>
      <c r="C9" s="32">
        <v>-0.382464633973377</v>
      </c>
      <c r="D9" t="s" s="40">
        <v>133</v>
      </c>
      <c r="E9" s="34">
        <v>2</v>
      </c>
      <c r="F9" s="35"/>
      <c r="G9" t="s" s="43">
        <v>126</v>
      </c>
      <c r="H9" t="s" s="44">
        <v>127</v>
      </c>
      <c r="I9" s="45">
        <v>0.0045</v>
      </c>
      <c r="J9" s="38"/>
      <c r="K9" t="s" s="39">
        <v>128</v>
      </c>
    </row>
    <row r="10" ht="20.05" customHeight="1">
      <c r="A10" t="s" s="30">
        <v>8</v>
      </c>
      <c r="B10" t="s" s="31">
        <v>91</v>
      </c>
      <c r="C10" s="32">
        <v>-0.406368673596713</v>
      </c>
      <c r="D10" s="33">
        <v>1.463</v>
      </c>
      <c r="E10" s="34">
        <v>1</v>
      </c>
      <c r="F10" s="35"/>
      <c r="G10" t="s" s="43">
        <v>126</v>
      </c>
      <c r="H10" t="s" s="44">
        <v>127</v>
      </c>
      <c r="I10" s="45">
        <v>0.00438</v>
      </c>
      <c r="J10" s="38"/>
      <c r="K10" t="s" s="39">
        <v>128</v>
      </c>
    </row>
    <row r="11" ht="20.05" customHeight="1">
      <c r="A11" t="s" s="30">
        <v>8</v>
      </c>
      <c r="B11" t="s" s="31">
        <v>94</v>
      </c>
      <c r="C11" s="46">
        <v>-0.137049827173793</v>
      </c>
      <c r="D11" s="33">
        <v>1.595</v>
      </c>
      <c r="E11" s="34">
        <v>2</v>
      </c>
      <c r="F11" s="35"/>
      <c r="G11" t="s" s="43">
        <v>126</v>
      </c>
      <c r="H11" t="s" s="44">
        <v>127</v>
      </c>
      <c r="I11" s="47">
        <v>0.0033</v>
      </c>
      <c r="J11" s="38"/>
      <c r="K11" t="s" s="39">
        <v>128</v>
      </c>
    </row>
    <row r="12" ht="20.05" customHeight="1">
      <c r="A12" s="48"/>
      <c r="B12" s="49"/>
      <c r="C12" s="35"/>
      <c r="D12" s="35"/>
      <c r="E12" s="38"/>
      <c r="F12" s="35"/>
      <c r="G12" s="50"/>
      <c r="H12" s="50"/>
      <c r="I12" s="35"/>
      <c r="J12" s="38"/>
      <c r="K12" s="51"/>
    </row>
    <row r="13" ht="20.05" customHeight="1">
      <c r="A13" t="s" s="30">
        <v>22</v>
      </c>
      <c r="B13" t="s" s="31">
        <v>67</v>
      </c>
      <c r="C13" s="33">
        <v>-0.169110645591316</v>
      </c>
      <c r="D13" t="s" s="40">
        <v>134</v>
      </c>
      <c r="E13" s="34">
        <v>4</v>
      </c>
      <c r="F13" s="35"/>
      <c r="G13" t="s" s="52">
        <v>135</v>
      </c>
      <c r="H13" t="s" s="42">
        <v>136</v>
      </c>
      <c r="I13" s="53">
        <v>0.001726849070</v>
      </c>
      <c r="J13" s="38"/>
      <c r="K13" t="s" s="39">
        <v>137</v>
      </c>
    </row>
    <row r="14" ht="20.05" customHeight="1">
      <c r="A14" t="s" s="30">
        <v>22</v>
      </c>
      <c r="B14" t="s" s="31">
        <v>70</v>
      </c>
      <c r="C14" s="33">
        <v>-0.161112169110646</v>
      </c>
      <c r="D14" t="s" s="40">
        <v>138</v>
      </c>
      <c r="E14" s="34">
        <v>3</v>
      </c>
      <c r="F14" s="35"/>
      <c r="G14" t="s" s="54">
        <v>135</v>
      </c>
      <c r="H14" t="s" s="55">
        <v>139</v>
      </c>
      <c r="I14" s="53">
        <v>0.001890876950</v>
      </c>
      <c r="J14" s="38"/>
      <c r="K14" t="s" s="39">
        <v>137</v>
      </c>
    </row>
    <row r="15" ht="20.05" customHeight="1">
      <c r="A15" t="s" s="30">
        <v>22</v>
      </c>
      <c r="B15" t="s" s="31">
        <v>73</v>
      </c>
      <c r="C15" s="33">
        <v>-0.162635688440297</v>
      </c>
      <c r="D15" t="s" s="40">
        <v>140</v>
      </c>
      <c r="E15" s="34">
        <v>2</v>
      </c>
      <c r="F15" s="35"/>
      <c r="G15" t="s" s="54">
        <v>135</v>
      </c>
      <c r="H15" t="s" s="56">
        <v>141</v>
      </c>
      <c r="I15" s="53">
        <v>0.002401185910</v>
      </c>
      <c r="J15" s="38"/>
      <c r="K15" t="s" s="39">
        <v>137</v>
      </c>
    </row>
    <row r="16" ht="20.05" customHeight="1">
      <c r="A16" t="s" s="30">
        <v>22</v>
      </c>
      <c r="B16" t="s" s="31">
        <v>76</v>
      </c>
      <c r="C16" s="35"/>
      <c r="D16" t="s" s="40">
        <v>142</v>
      </c>
      <c r="E16" s="34">
        <v>3</v>
      </c>
      <c r="F16" s="35"/>
      <c r="G16" s="12"/>
      <c r="H16" s="12"/>
      <c r="I16" s="35"/>
      <c r="J16" s="38"/>
      <c r="K16" t="s" s="39">
        <v>143</v>
      </c>
    </row>
    <row r="17" ht="20.05" customHeight="1">
      <c r="A17" t="s" s="30">
        <v>22</v>
      </c>
      <c r="B17" t="s" s="31">
        <v>79</v>
      </c>
      <c r="C17" s="35"/>
      <c r="D17" t="s" s="40">
        <v>144</v>
      </c>
      <c r="E17" s="34">
        <v>4</v>
      </c>
      <c r="F17" s="35"/>
      <c r="G17" s="12"/>
      <c r="H17" s="12"/>
      <c r="I17" s="35"/>
      <c r="J17" s="38"/>
      <c r="K17" t="s" s="39">
        <v>143</v>
      </c>
    </row>
    <row r="18" ht="20.05" customHeight="1">
      <c r="A18" t="s" s="30">
        <v>22</v>
      </c>
      <c r="B18" t="s" s="31">
        <v>82</v>
      </c>
      <c r="C18" s="33">
        <v>-0.14556399156236</v>
      </c>
      <c r="D18" t="s" s="40">
        <v>145</v>
      </c>
      <c r="E18" s="34">
        <v>3</v>
      </c>
      <c r="F18" s="35"/>
      <c r="G18" t="s" s="12">
        <v>146</v>
      </c>
      <c r="H18" t="s" s="39">
        <v>147</v>
      </c>
      <c r="I18" s="53">
        <v>0.0019758980678</v>
      </c>
      <c r="J18" s="38"/>
      <c r="K18" t="s" s="39">
        <v>148</v>
      </c>
    </row>
    <row r="19" ht="20.05" customHeight="1">
      <c r="A19" t="s" s="30">
        <v>22</v>
      </c>
      <c r="B19" t="s" s="31">
        <v>85</v>
      </c>
      <c r="C19" s="35"/>
      <c r="D19" t="s" s="40">
        <v>145</v>
      </c>
      <c r="E19" s="34">
        <v>2</v>
      </c>
      <c r="F19" s="35"/>
      <c r="G19" s="12"/>
      <c r="H19" s="12"/>
      <c r="I19" s="35"/>
      <c r="J19" s="38"/>
      <c r="K19" t="s" s="39">
        <v>143</v>
      </c>
    </row>
    <row r="20" ht="20.05" customHeight="1">
      <c r="A20" t="s" s="30">
        <v>22</v>
      </c>
      <c r="B20" t="s" s="31">
        <v>88</v>
      </c>
      <c r="C20" s="33">
        <v>-0.153134348104103</v>
      </c>
      <c r="D20" t="s" s="40">
        <v>149</v>
      </c>
      <c r="E20" s="34">
        <v>1</v>
      </c>
      <c r="F20" s="35"/>
      <c r="G20" t="s" s="12">
        <v>146</v>
      </c>
      <c r="H20" t="s" s="39">
        <v>147</v>
      </c>
      <c r="I20" s="53">
        <v>0.001993747490575</v>
      </c>
      <c r="J20" s="38"/>
      <c r="K20" t="s" s="39">
        <v>148</v>
      </c>
    </row>
    <row r="21" ht="20.05" customHeight="1">
      <c r="A21" t="s" s="30">
        <v>22</v>
      </c>
      <c r="B21" t="s" s="31">
        <v>91</v>
      </c>
      <c r="C21" s="35"/>
      <c r="D21" t="s" s="40">
        <v>150</v>
      </c>
      <c r="E21" s="34">
        <v>2</v>
      </c>
      <c r="F21" s="35"/>
      <c r="G21" s="12"/>
      <c r="H21" s="12"/>
      <c r="I21" s="35"/>
      <c r="J21" s="38"/>
      <c r="K21" t="s" s="39">
        <v>143</v>
      </c>
    </row>
    <row r="22" ht="20.05" customHeight="1">
      <c r="A22" t="s" s="30">
        <v>22</v>
      </c>
      <c r="B22" t="s" s="31">
        <v>94</v>
      </c>
      <c r="C22" s="33">
        <v>-0.0258998286040754</v>
      </c>
      <c r="D22" t="s" s="40">
        <v>151</v>
      </c>
      <c r="E22" s="34">
        <v>3</v>
      </c>
      <c r="F22" s="35"/>
      <c r="G22" s="12"/>
      <c r="H22" s="12"/>
      <c r="I22" s="35"/>
      <c r="J22" s="38"/>
      <c r="K22" t="s" s="39">
        <v>152</v>
      </c>
    </row>
    <row r="23" ht="20.05" customHeight="1">
      <c r="A23" s="48"/>
      <c r="B23" s="49"/>
      <c r="C23" s="35"/>
      <c r="D23" s="35"/>
      <c r="E23" s="38"/>
      <c r="F23" s="35"/>
      <c r="G23" s="50"/>
      <c r="H23" s="38"/>
      <c r="I23" s="35"/>
      <c r="J23" s="38"/>
      <c r="K23" s="51"/>
    </row>
    <row r="24" ht="20.05" customHeight="1">
      <c r="A24" t="s" s="30">
        <v>25</v>
      </c>
      <c r="B24" t="s" s="31">
        <v>67</v>
      </c>
      <c r="C24" s="33">
        <v>-0.178632641401638</v>
      </c>
      <c r="D24" t="s" s="40">
        <v>153</v>
      </c>
      <c r="E24" s="34">
        <v>1</v>
      </c>
      <c r="F24" s="35"/>
      <c r="G24" t="s" s="57">
        <v>135</v>
      </c>
      <c r="H24" t="s" s="39">
        <v>136</v>
      </c>
      <c r="I24" s="53">
        <v>0.001811141175</v>
      </c>
      <c r="J24" s="38"/>
      <c r="K24" t="s" s="39">
        <v>154</v>
      </c>
    </row>
    <row r="25" ht="20.05" customHeight="1">
      <c r="A25" t="s" s="30">
        <v>25</v>
      </c>
      <c r="B25" t="s" s="31">
        <v>70</v>
      </c>
      <c r="C25" s="33">
        <v>-0.181298800228528</v>
      </c>
      <c r="D25" t="s" s="40">
        <v>155</v>
      </c>
      <c r="E25" s="34">
        <v>2</v>
      </c>
      <c r="F25" s="35"/>
      <c r="G25" t="s" s="57">
        <v>135</v>
      </c>
      <c r="H25" t="s" s="39">
        <v>136</v>
      </c>
      <c r="I25" s="53">
        <v>0.002353344445</v>
      </c>
      <c r="J25" s="38"/>
      <c r="K25" t="s" s="39">
        <v>154</v>
      </c>
    </row>
    <row r="26" ht="20.05" customHeight="1">
      <c r="A26" t="s" s="30">
        <v>25</v>
      </c>
      <c r="B26" t="s" s="31">
        <v>73</v>
      </c>
      <c r="C26" s="33">
        <v>-0.181679680060941</v>
      </c>
      <c r="D26" t="s" s="40">
        <v>156</v>
      </c>
      <c r="E26" s="34">
        <v>3</v>
      </c>
      <c r="F26" s="35"/>
      <c r="G26" t="s" s="57">
        <v>135</v>
      </c>
      <c r="H26" t="s" s="39">
        <v>136</v>
      </c>
      <c r="I26" s="53">
        <v>0.002353344445</v>
      </c>
      <c r="J26" s="38"/>
      <c r="K26" t="s" s="39">
        <v>154</v>
      </c>
    </row>
    <row r="27" ht="20.05" customHeight="1">
      <c r="A27" t="s" s="30">
        <v>25</v>
      </c>
      <c r="B27" t="s" s="31">
        <v>76</v>
      </c>
      <c r="C27" s="33">
        <v>-0.143972576652066</v>
      </c>
      <c r="D27" t="s" s="40">
        <v>157</v>
      </c>
      <c r="E27" s="34">
        <v>4</v>
      </c>
      <c r="F27" s="35"/>
      <c r="G27" t="s" s="58">
        <v>135</v>
      </c>
      <c r="H27" t="s" s="39">
        <v>136</v>
      </c>
      <c r="I27" s="53">
        <v>0.002392073250</v>
      </c>
      <c r="J27" s="38"/>
      <c r="K27" t="s" s="39">
        <v>154</v>
      </c>
    </row>
    <row r="28" ht="20.05" customHeight="1">
      <c r="A28" t="s" s="30">
        <v>25</v>
      </c>
      <c r="B28" t="s" s="31">
        <v>79</v>
      </c>
      <c r="C28" s="35"/>
      <c r="D28" t="s" s="40">
        <v>142</v>
      </c>
      <c r="E28" s="34">
        <v>5</v>
      </c>
      <c r="F28" s="35"/>
      <c r="G28" s="12"/>
      <c r="H28" s="12"/>
      <c r="I28" s="35"/>
      <c r="J28" s="38"/>
      <c r="K28" t="s" s="39">
        <v>143</v>
      </c>
    </row>
    <row r="29" ht="20.05" customHeight="1">
      <c r="A29" t="s" s="30">
        <v>25</v>
      </c>
      <c r="B29" t="s" s="31">
        <v>82</v>
      </c>
      <c r="C29" s="35"/>
      <c r="D29" t="s" s="40">
        <v>156</v>
      </c>
      <c r="E29" s="34">
        <v>4</v>
      </c>
      <c r="F29" s="35"/>
      <c r="G29" s="12"/>
      <c r="H29" s="12"/>
      <c r="I29" s="35"/>
      <c r="J29" s="38"/>
      <c r="K29" t="s" s="39">
        <v>143</v>
      </c>
    </row>
    <row r="30" ht="20.05" customHeight="1">
      <c r="A30" t="s" s="30">
        <v>25</v>
      </c>
      <c r="B30" t="s" s="31">
        <v>85</v>
      </c>
      <c r="C30" s="35"/>
      <c r="D30" t="s" s="40">
        <v>144</v>
      </c>
      <c r="E30" s="34">
        <v>5</v>
      </c>
      <c r="F30" s="35"/>
      <c r="G30" s="12"/>
      <c r="H30" s="12"/>
      <c r="I30" s="35"/>
      <c r="J30" s="38"/>
      <c r="K30" t="s" s="39">
        <v>143</v>
      </c>
    </row>
    <row r="31" ht="20.05" customHeight="1">
      <c r="A31" t="s" s="30">
        <v>25</v>
      </c>
      <c r="B31" t="s" s="31">
        <v>88</v>
      </c>
      <c r="C31" s="35"/>
      <c r="D31" t="s" s="40">
        <v>144</v>
      </c>
      <c r="E31" s="34">
        <v>4</v>
      </c>
      <c r="F31" s="35"/>
      <c r="G31" s="12"/>
      <c r="H31" s="12"/>
      <c r="I31" s="35"/>
      <c r="J31" s="38"/>
      <c r="K31" t="s" s="39">
        <v>143</v>
      </c>
    </row>
    <row r="32" ht="20.05" customHeight="1">
      <c r="A32" t="s" s="30">
        <v>25</v>
      </c>
      <c r="B32" t="s" s="31">
        <v>91</v>
      </c>
      <c r="C32" s="35"/>
      <c r="D32" t="s" s="40">
        <v>150</v>
      </c>
      <c r="E32" s="34">
        <v>3</v>
      </c>
      <c r="F32" s="35"/>
      <c r="G32" s="12"/>
      <c r="H32" s="12"/>
      <c r="I32" s="35"/>
      <c r="J32" s="38"/>
      <c r="K32" t="s" s="39">
        <v>143</v>
      </c>
    </row>
    <row r="33" ht="20.05" customHeight="1">
      <c r="A33" t="s" s="30">
        <v>25</v>
      </c>
      <c r="B33" t="s" s="31">
        <v>94</v>
      </c>
      <c r="C33" s="35"/>
      <c r="D33" t="s" s="40">
        <v>158</v>
      </c>
      <c r="E33" s="34">
        <v>4</v>
      </c>
      <c r="F33" s="35"/>
      <c r="G33" s="12"/>
      <c r="H33" s="12"/>
      <c r="I33" s="35"/>
      <c r="J33" s="38"/>
      <c r="K33" t="s" s="39">
        <v>143</v>
      </c>
    </row>
    <row r="34" ht="20.05" customHeight="1">
      <c r="A34" s="48"/>
      <c r="B34" s="49"/>
      <c r="C34" s="35"/>
      <c r="D34" s="35"/>
      <c r="E34" s="38"/>
      <c r="F34" s="35"/>
      <c r="G34" s="50"/>
      <c r="H34" s="50"/>
      <c r="I34" s="35"/>
      <c r="J34" s="38"/>
      <c r="K34" s="51"/>
    </row>
    <row r="35" ht="20.05" customHeight="1">
      <c r="A35" t="s" s="30">
        <v>28</v>
      </c>
      <c r="B35" t="s" s="31">
        <v>67</v>
      </c>
      <c r="C35" s="59">
        <v>-1.0693073724839</v>
      </c>
      <c r="D35" t="s" s="40">
        <v>159</v>
      </c>
      <c r="E35" s="34">
        <v>2</v>
      </c>
      <c r="F35" s="35"/>
      <c r="G35" t="s" s="25">
        <v>126</v>
      </c>
      <c r="H35" t="s" s="26">
        <v>127</v>
      </c>
      <c r="I35" s="60">
        <v>0.0022</v>
      </c>
      <c r="J35" s="38"/>
      <c r="K35" t="s" s="39">
        <v>128</v>
      </c>
    </row>
    <row r="36" ht="20.05" customHeight="1">
      <c r="A36" t="s" s="30">
        <v>28</v>
      </c>
      <c r="B36" t="s" s="31">
        <v>70</v>
      </c>
      <c r="C36" s="32">
        <v>-1.06293296191768</v>
      </c>
      <c r="D36" t="s" s="40">
        <v>149</v>
      </c>
      <c r="E36" s="34">
        <v>3</v>
      </c>
      <c r="F36" s="33">
        <v>-923.949098375462</v>
      </c>
      <c r="G36" t="s" s="36">
        <v>126</v>
      </c>
      <c r="H36" t="s" s="26">
        <v>127</v>
      </c>
      <c r="I36" s="37">
        <v>0.0023</v>
      </c>
      <c r="J36" s="38"/>
      <c r="K36" t="s" s="39">
        <v>130</v>
      </c>
    </row>
    <row r="37" ht="20.05" customHeight="1">
      <c r="A37" t="s" s="30">
        <v>28</v>
      </c>
      <c r="B37" t="s" s="31">
        <v>73</v>
      </c>
      <c r="C37" s="32">
        <v>-1.00396966418012</v>
      </c>
      <c r="D37" t="s" s="40">
        <v>142</v>
      </c>
      <c r="E37" s="34">
        <v>4</v>
      </c>
      <c r="F37" s="35"/>
      <c r="G37" t="s" s="41">
        <v>126</v>
      </c>
      <c r="H37" t="s" s="26">
        <v>127</v>
      </c>
      <c r="I37" s="37">
        <v>0.00232</v>
      </c>
      <c r="J37" s="38"/>
      <c r="K37" t="s" s="39">
        <v>128</v>
      </c>
    </row>
    <row r="38" ht="20.05" customHeight="1">
      <c r="A38" t="s" s="30">
        <v>28</v>
      </c>
      <c r="B38" t="s" s="31">
        <v>76</v>
      </c>
      <c r="C38" s="32">
        <v>-0.734650817757196</v>
      </c>
      <c r="D38" t="s" s="40">
        <v>149</v>
      </c>
      <c r="E38" s="34">
        <v>5</v>
      </c>
      <c r="F38" s="35"/>
      <c r="G38" t="s" s="41">
        <v>126</v>
      </c>
      <c r="H38" t="s" s="26">
        <v>127</v>
      </c>
      <c r="I38" s="37">
        <v>0.00209</v>
      </c>
      <c r="J38" s="38"/>
      <c r="K38" t="s" s="39">
        <v>128</v>
      </c>
    </row>
    <row r="39" ht="20.05" customHeight="1">
      <c r="A39" t="s" s="30">
        <v>28</v>
      </c>
      <c r="B39" t="s" s="31">
        <v>79</v>
      </c>
      <c r="C39" s="32">
        <v>-0.576884156243177</v>
      </c>
      <c r="D39" t="s" s="40">
        <v>160</v>
      </c>
      <c r="E39" s="34">
        <v>6</v>
      </c>
      <c r="F39" s="33">
        <v>-1232.267992066130</v>
      </c>
      <c r="G39" t="s" s="25">
        <v>126</v>
      </c>
      <c r="H39" t="s" s="26">
        <v>127</v>
      </c>
      <c r="I39" s="37">
        <v>0.00208</v>
      </c>
      <c r="J39" s="38"/>
      <c r="K39" t="s" s="39">
        <v>130</v>
      </c>
    </row>
    <row r="40" ht="20.05" customHeight="1">
      <c r="A40" t="s" s="30">
        <v>28</v>
      </c>
      <c r="B40" t="s" s="31">
        <v>82</v>
      </c>
      <c r="C40" s="32">
        <v>-0.648596275113186</v>
      </c>
      <c r="D40" t="s" s="40">
        <v>149</v>
      </c>
      <c r="E40" s="34">
        <v>5</v>
      </c>
      <c r="F40" s="35"/>
      <c r="G40" t="s" s="43">
        <v>126</v>
      </c>
      <c r="H40" t="s" s="26">
        <v>127</v>
      </c>
      <c r="I40" s="37">
        <v>0.0021</v>
      </c>
      <c r="J40" s="38"/>
      <c r="K40" t="s" s="39">
        <v>128</v>
      </c>
    </row>
    <row r="41" ht="20.05" customHeight="1">
      <c r="A41" t="s" s="30">
        <v>28</v>
      </c>
      <c r="B41" t="s" s="31">
        <v>85</v>
      </c>
      <c r="C41" s="32">
        <v>-0.632660248697628</v>
      </c>
      <c r="D41" t="s" s="40">
        <v>131</v>
      </c>
      <c r="E41" s="34">
        <v>4</v>
      </c>
      <c r="F41" s="35"/>
      <c r="G41" t="s" s="43">
        <v>126</v>
      </c>
      <c r="H41" t="s" s="26">
        <v>127</v>
      </c>
      <c r="I41" s="37">
        <v>0.00209</v>
      </c>
      <c r="J41" s="38"/>
      <c r="K41" t="s" s="39">
        <v>128</v>
      </c>
    </row>
    <row r="42" ht="20.05" customHeight="1">
      <c r="A42" t="s" s="30">
        <v>28</v>
      </c>
      <c r="B42" t="s" s="31">
        <v>88</v>
      </c>
      <c r="C42" s="32">
        <v>-0.5832585668094</v>
      </c>
      <c r="D42" t="s" s="40">
        <v>131</v>
      </c>
      <c r="E42" s="34">
        <v>3</v>
      </c>
      <c r="F42" s="35"/>
      <c r="G42" t="s" s="43">
        <v>126</v>
      </c>
      <c r="H42" t="s" s="26">
        <v>127</v>
      </c>
      <c r="I42" s="37">
        <v>0.00194</v>
      </c>
      <c r="J42" s="38"/>
      <c r="K42" t="s" s="39">
        <v>128</v>
      </c>
    </row>
    <row r="43" ht="20.05" customHeight="1">
      <c r="A43" t="s" s="30">
        <v>28</v>
      </c>
      <c r="B43" t="s" s="31">
        <v>91</v>
      </c>
      <c r="C43" s="32">
        <v>-0.466925573975831</v>
      </c>
      <c r="D43" t="s" s="40">
        <v>129</v>
      </c>
      <c r="E43" s="34">
        <v>2</v>
      </c>
      <c r="F43" s="33">
        <v>-1715.014960425040</v>
      </c>
      <c r="G43" t="s" s="43">
        <v>126</v>
      </c>
      <c r="H43" t="s" s="26">
        <v>127</v>
      </c>
      <c r="I43" s="37">
        <v>0.00149</v>
      </c>
      <c r="J43" s="38"/>
      <c r="K43" t="s" s="39">
        <v>130</v>
      </c>
    </row>
    <row r="44" ht="20.05" customHeight="1">
      <c r="A44" t="s" s="30">
        <v>28</v>
      </c>
      <c r="B44" t="s" s="31">
        <v>94</v>
      </c>
      <c r="C44" s="46">
        <v>-0.398400660388935</v>
      </c>
      <c r="D44" t="s" s="40">
        <v>161</v>
      </c>
      <c r="E44" s="34">
        <v>1</v>
      </c>
      <c r="F44" s="35"/>
      <c r="G44" t="s" s="43">
        <v>126</v>
      </c>
      <c r="H44" t="s" s="42">
        <v>127</v>
      </c>
      <c r="I44" s="61">
        <v>0.00167</v>
      </c>
      <c r="J44" s="38"/>
      <c r="K44" t="s" s="39">
        <v>128</v>
      </c>
    </row>
    <row r="45" ht="20.05" customHeight="1">
      <c r="A45" s="48"/>
      <c r="B45" s="49"/>
      <c r="C45" s="35"/>
      <c r="D45" s="35"/>
      <c r="E45" s="38"/>
      <c r="F45" s="35"/>
      <c r="G45" s="50"/>
      <c r="H45" s="50"/>
      <c r="I45" s="35"/>
      <c r="J45" s="38"/>
      <c r="K45" s="51"/>
    </row>
    <row r="46" ht="20.05" customHeight="1">
      <c r="A46" t="s" s="30">
        <v>31</v>
      </c>
      <c r="B46" t="s" s="31">
        <v>67</v>
      </c>
      <c r="C46" s="59">
        <v>-0.954567982291887</v>
      </c>
      <c r="D46" t="s" s="40">
        <v>162</v>
      </c>
      <c r="E46" s="34">
        <v>1</v>
      </c>
      <c r="F46" s="33">
        <v>-860.013919562694</v>
      </c>
      <c r="G46" t="s" s="25">
        <v>126</v>
      </c>
      <c r="H46" t="s" s="26">
        <v>127</v>
      </c>
      <c r="I46" s="60">
        <v>0.00155</v>
      </c>
      <c r="J46" s="38"/>
      <c r="K46" t="s" s="39">
        <v>130</v>
      </c>
    </row>
    <row r="47" ht="20.05" customHeight="1">
      <c r="A47" t="s" s="30">
        <v>31</v>
      </c>
      <c r="B47" t="s" s="31">
        <v>70</v>
      </c>
      <c r="C47" s="32">
        <v>-0.906759903045215</v>
      </c>
      <c r="D47" t="s" s="40">
        <v>163</v>
      </c>
      <c r="E47" s="34">
        <v>4</v>
      </c>
      <c r="F47" s="35"/>
      <c r="G47" t="s" s="36">
        <v>126</v>
      </c>
      <c r="H47" t="s" s="26">
        <v>127</v>
      </c>
      <c r="I47" s="37">
        <v>0.00149</v>
      </c>
      <c r="J47" s="38"/>
      <c r="K47" t="s" s="39">
        <v>128</v>
      </c>
    </row>
    <row r="48" ht="20.05" customHeight="1">
      <c r="A48" t="s" s="30">
        <v>31</v>
      </c>
      <c r="B48" t="s" s="31">
        <v>73</v>
      </c>
      <c r="C48" s="32">
        <v>-0.940225558517886</v>
      </c>
      <c r="D48" t="s" s="40">
        <v>163</v>
      </c>
      <c r="E48" s="34">
        <v>5</v>
      </c>
      <c r="F48" s="35"/>
      <c r="G48" t="s" s="41">
        <v>126</v>
      </c>
      <c r="H48" t="s" s="26">
        <v>127</v>
      </c>
      <c r="I48" s="37">
        <v>0.00146</v>
      </c>
      <c r="J48" s="38"/>
      <c r="K48" t="s" s="39">
        <v>128</v>
      </c>
    </row>
    <row r="49" ht="20.05" customHeight="1">
      <c r="A49" t="s" s="30">
        <v>31</v>
      </c>
      <c r="B49" t="s" s="31">
        <v>76</v>
      </c>
      <c r="C49" s="32">
        <v>-0.833454181533651</v>
      </c>
      <c r="D49" t="s" s="40">
        <v>164</v>
      </c>
      <c r="E49" s="34">
        <v>6</v>
      </c>
      <c r="F49" s="33">
        <v>-1143.740838001960</v>
      </c>
      <c r="G49" t="s" s="41">
        <v>126</v>
      </c>
      <c r="H49" t="s" s="26">
        <v>127</v>
      </c>
      <c r="I49" s="37">
        <v>0.00147</v>
      </c>
      <c r="J49" s="38"/>
      <c r="K49" t="s" s="39">
        <v>130</v>
      </c>
    </row>
    <row r="50" ht="20.05" customHeight="1">
      <c r="A50" t="s" s="30">
        <v>31</v>
      </c>
      <c r="B50" t="s" s="31">
        <v>79</v>
      </c>
      <c r="C50" s="32">
        <v>-0.7091531754923041</v>
      </c>
      <c r="D50" t="s" s="40">
        <v>165</v>
      </c>
      <c r="E50" s="34">
        <v>7</v>
      </c>
      <c r="F50" s="35"/>
      <c r="G50" t="s" s="25">
        <v>126</v>
      </c>
      <c r="H50" t="s" s="26">
        <v>127</v>
      </c>
      <c r="I50" s="37">
        <v>0.00135</v>
      </c>
      <c r="J50" s="38"/>
      <c r="K50" t="s" s="39">
        <v>128</v>
      </c>
    </row>
    <row r="51" ht="20.05" customHeight="1">
      <c r="A51" t="s" s="30">
        <v>31</v>
      </c>
      <c r="B51" t="s" s="31">
        <v>82</v>
      </c>
      <c r="C51" s="32">
        <v>-0.7123403807754149</v>
      </c>
      <c r="D51" t="s" s="40">
        <v>162</v>
      </c>
      <c r="E51" s="34">
        <v>6</v>
      </c>
      <c r="F51" s="35"/>
      <c r="G51" t="s" s="43">
        <v>126</v>
      </c>
      <c r="H51" t="s" s="26">
        <v>127</v>
      </c>
      <c r="I51" s="37">
        <v>0.00142</v>
      </c>
      <c r="J51" s="38"/>
      <c r="K51" t="s" s="39">
        <v>128</v>
      </c>
    </row>
    <row r="52" ht="20.05" customHeight="1">
      <c r="A52" t="s" s="30">
        <v>31</v>
      </c>
      <c r="B52" t="s" s="31">
        <v>85</v>
      </c>
      <c r="C52" s="32">
        <v>-0.686842738510523</v>
      </c>
      <c r="D52" t="s" s="40">
        <v>166</v>
      </c>
      <c r="E52" s="34">
        <v>3</v>
      </c>
      <c r="F52" s="35"/>
      <c r="G52" t="s" s="43">
        <v>126</v>
      </c>
      <c r="H52" t="s" s="26">
        <v>127</v>
      </c>
      <c r="I52" s="37">
        <v>0.00143</v>
      </c>
      <c r="J52" s="38"/>
      <c r="K52" t="s" s="39">
        <v>128</v>
      </c>
    </row>
    <row r="53" ht="20.05" customHeight="1">
      <c r="A53" t="s" s="30">
        <v>31</v>
      </c>
      <c r="B53" t="s" s="31">
        <v>88</v>
      </c>
      <c r="C53" s="32">
        <v>-0.701185162284525</v>
      </c>
      <c r="D53" t="s" s="40">
        <v>129</v>
      </c>
      <c r="E53" s="34">
        <v>2</v>
      </c>
      <c r="F53" s="35"/>
      <c r="G53" t="s" s="43">
        <v>126</v>
      </c>
      <c r="H53" t="s" s="26">
        <v>127</v>
      </c>
      <c r="I53" s="37">
        <v>0.00138</v>
      </c>
      <c r="J53" s="38"/>
      <c r="K53" t="s" s="39">
        <v>128</v>
      </c>
    </row>
    <row r="54" ht="20.05" customHeight="1">
      <c r="A54" t="s" s="30">
        <v>31</v>
      </c>
      <c r="B54" t="s" s="31">
        <v>91</v>
      </c>
      <c r="C54" s="32">
        <v>-0.659751493604076</v>
      </c>
      <c r="D54" t="s" s="40">
        <v>166</v>
      </c>
      <c r="E54" s="34">
        <v>1</v>
      </c>
      <c r="F54" s="33">
        <v>-1739.741950666080</v>
      </c>
      <c r="G54" t="s" s="43">
        <v>126</v>
      </c>
      <c r="H54" t="s" s="26">
        <v>127</v>
      </c>
      <c r="I54" s="37">
        <v>0.00135</v>
      </c>
      <c r="J54" s="38"/>
      <c r="K54" t="s" s="39">
        <v>130</v>
      </c>
    </row>
    <row r="55" ht="20.05" customHeight="1">
      <c r="A55" t="s" s="30">
        <v>31</v>
      </c>
      <c r="B55" t="s" s="31">
        <v>94</v>
      </c>
      <c r="C55" s="46">
        <v>-0.580071361526289</v>
      </c>
      <c r="D55" t="s" s="40">
        <v>161</v>
      </c>
      <c r="E55" s="34">
        <v>2</v>
      </c>
      <c r="F55" s="35"/>
      <c r="G55" t="s" s="43">
        <v>126</v>
      </c>
      <c r="H55" t="s" s="42">
        <v>127</v>
      </c>
      <c r="I55" s="61">
        <v>0.00128</v>
      </c>
      <c r="J55" s="38"/>
      <c r="K55" t="s" s="39">
        <v>128</v>
      </c>
    </row>
    <row r="56" ht="20.05" customHeight="1">
      <c r="A56" s="48"/>
      <c r="B56" s="49"/>
      <c r="C56" s="35"/>
      <c r="D56" s="35"/>
      <c r="E56" s="38"/>
      <c r="F56" s="35"/>
      <c r="G56" s="50"/>
      <c r="H56" s="50"/>
      <c r="I56" s="35"/>
      <c r="J56" s="38"/>
      <c r="K56" s="51"/>
    </row>
    <row r="57" ht="20.05" customHeight="1">
      <c r="A57" t="s" s="30">
        <v>52</v>
      </c>
      <c r="B57" t="s" s="31">
        <v>67</v>
      </c>
      <c r="C57" s="59">
        <v>-0.761742062663643</v>
      </c>
      <c r="D57" t="s" s="40">
        <v>167</v>
      </c>
      <c r="E57" s="34">
        <v>2</v>
      </c>
      <c r="F57" s="35"/>
      <c r="G57" t="s" s="25">
        <v>126</v>
      </c>
      <c r="H57" t="s" s="26">
        <v>127</v>
      </c>
      <c r="I57" s="60">
        <v>0.00126</v>
      </c>
      <c r="J57" s="38"/>
      <c r="K57" t="s" s="39">
        <v>128</v>
      </c>
    </row>
    <row r="58" ht="20.05" customHeight="1">
      <c r="A58" t="s" s="30">
        <v>52</v>
      </c>
      <c r="B58" t="s" s="31">
        <v>70</v>
      </c>
      <c r="C58" s="32">
        <v>-0.666125904170299</v>
      </c>
      <c r="D58" t="s" s="40">
        <v>168</v>
      </c>
      <c r="E58" s="34">
        <v>3</v>
      </c>
      <c r="F58" s="35"/>
      <c r="G58" t="s" s="36">
        <v>126</v>
      </c>
      <c r="H58" t="s" s="26">
        <v>127</v>
      </c>
      <c r="I58" s="37">
        <v>0.00127</v>
      </c>
      <c r="J58" s="38"/>
      <c r="K58" t="s" s="39">
        <v>128</v>
      </c>
    </row>
    <row r="59" ht="20.05" customHeight="1">
      <c r="A59" t="s" s="30">
        <v>52</v>
      </c>
      <c r="B59" t="s" s="31">
        <v>73</v>
      </c>
      <c r="C59" s="32">
        <v>-0.702778764926081</v>
      </c>
      <c r="D59" t="s" s="40">
        <v>169</v>
      </c>
      <c r="E59" s="34">
        <v>4</v>
      </c>
      <c r="F59" s="35"/>
      <c r="G59" t="s" s="41">
        <v>126</v>
      </c>
      <c r="H59" t="s" s="26">
        <v>127</v>
      </c>
      <c r="I59" s="37">
        <v>0.00123</v>
      </c>
      <c r="J59" s="38"/>
      <c r="K59" t="s" s="39">
        <v>128</v>
      </c>
    </row>
    <row r="60" ht="20.05" customHeight="1">
      <c r="A60" t="s" s="30">
        <v>52</v>
      </c>
      <c r="B60" t="s" s="31">
        <v>76</v>
      </c>
      <c r="C60" s="32">
        <v>-0.527482474354949</v>
      </c>
      <c r="D60" t="s" s="40">
        <v>169</v>
      </c>
      <c r="E60" s="34">
        <v>5</v>
      </c>
      <c r="F60" s="35"/>
      <c r="G60" t="s" s="41">
        <v>126</v>
      </c>
      <c r="H60" t="s" s="26">
        <v>127</v>
      </c>
      <c r="I60" s="37">
        <v>0.00104</v>
      </c>
      <c r="J60" s="38"/>
      <c r="K60" t="s" s="39">
        <v>128</v>
      </c>
    </row>
    <row r="61" ht="20.05" customHeight="1">
      <c r="A61" t="s" s="30">
        <v>52</v>
      </c>
      <c r="B61" t="s" s="31">
        <v>79</v>
      </c>
      <c r="C61" s="32">
        <v>-0.479674395108277</v>
      </c>
      <c r="D61" t="s" s="40">
        <v>170</v>
      </c>
      <c r="E61" s="34">
        <v>6</v>
      </c>
      <c r="F61" s="35"/>
      <c r="G61" t="s" s="25">
        <v>126</v>
      </c>
      <c r="H61" t="s" s="26">
        <v>127</v>
      </c>
      <c r="I61" s="37">
        <v>0.00116</v>
      </c>
      <c r="J61" s="38"/>
      <c r="K61" t="s" s="39">
        <v>128</v>
      </c>
    </row>
    <row r="62" ht="20.05" customHeight="1">
      <c r="A62" t="s" s="30">
        <v>52</v>
      </c>
      <c r="B62" t="s" s="31">
        <v>82</v>
      </c>
      <c r="C62" s="32">
        <v>-0.524295269071838</v>
      </c>
      <c r="D62" t="s" s="40">
        <v>171</v>
      </c>
      <c r="E62" s="34">
        <v>5</v>
      </c>
      <c r="F62" s="35"/>
      <c r="G62" t="s" s="43">
        <v>126</v>
      </c>
      <c r="H62" t="s" s="26">
        <v>127</v>
      </c>
      <c r="I62" s="37">
        <v>0.00118</v>
      </c>
      <c r="J62" s="38"/>
      <c r="K62" t="s" s="39">
        <v>128</v>
      </c>
    </row>
    <row r="63" ht="20.05" customHeight="1">
      <c r="A63" t="s" s="30">
        <v>52</v>
      </c>
      <c r="B63" t="s" s="31">
        <v>85</v>
      </c>
      <c r="C63" s="32">
        <v>-0.527482474354949</v>
      </c>
      <c r="D63" t="s" s="40">
        <v>171</v>
      </c>
      <c r="E63" s="34">
        <v>4</v>
      </c>
      <c r="F63" s="35"/>
      <c r="G63" t="s" s="43">
        <v>126</v>
      </c>
      <c r="H63" t="s" s="26">
        <v>127</v>
      </c>
      <c r="I63" s="37">
        <v>0.00119</v>
      </c>
      <c r="J63" s="38"/>
      <c r="K63" t="s" s="39">
        <v>128</v>
      </c>
    </row>
    <row r="64" ht="20.05" customHeight="1">
      <c r="A64" t="s" s="30">
        <v>52</v>
      </c>
      <c r="B64" t="s" s="31">
        <v>88</v>
      </c>
      <c r="C64" s="32">
        <v>-0.567322540393843</v>
      </c>
      <c r="D64" t="s" s="40">
        <v>171</v>
      </c>
      <c r="E64" s="34">
        <v>3</v>
      </c>
      <c r="F64" s="35"/>
      <c r="G64" t="s" s="43">
        <v>126</v>
      </c>
      <c r="H64" t="s" s="26">
        <v>127</v>
      </c>
      <c r="I64" s="37">
        <v>0.00117</v>
      </c>
      <c r="J64" s="38"/>
      <c r="K64" t="s" s="39">
        <v>128</v>
      </c>
    </row>
    <row r="65" ht="20.05" customHeight="1">
      <c r="A65" t="s" s="30">
        <v>52</v>
      </c>
      <c r="B65" t="s" s="31">
        <v>91</v>
      </c>
      <c r="C65" s="32">
        <v>-0.438240726427828</v>
      </c>
      <c r="D65" t="s" s="40">
        <v>172</v>
      </c>
      <c r="E65" s="34">
        <v>2</v>
      </c>
      <c r="F65" s="35"/>
      <c r="G65" t="s" s="43">
        <v>126</v>
      </c>
      <c r="H65" t="s" s="26">
        <v>127</v>
      </c>
      <c r="I65" s="37">
        <v>0.00095</v>
      </c>
      <c r="J65" s="38"/>
      <c r="K65" t="s" s="39">
        <v>128</v>
      </c>
    </row>
    <row r="66" ht="20.05" customHeight="1">
      <c r="A66" t="s" s="30">
        <v>52</v>
      </c>
      <c r="B66" t="s" s="31">
        <v>94</v>
      </c>
      <c r="C66" s="46">
        <v>-0.358560594350041</v>
      </c>
      <c r="D66" t="s" s="40">
        <v>169</v>
      </c>
      <c r="E66" s="34">
        <v>1</v>
      </c>
      <c r="F66" s="35"/>
      <c r="G66" t="s" s="43">
        <v>126</v>
      </c>
      <c r="H66" t="s" s="42">
        <v>127</v>
      </c>
      <c r="I66" s="61">
        <v>0.00101</v>
      </c>
      <c r="J66" s="38"/>
      <c r="K66" t="s" s="39">
        <v>128</v>
      </c>
    </row>
    <row r="67" ht="20.05" customHeight="1">
      <c r="A67" s="48"/>
      <c r="B67" s="49"/>
      <c r="C67" s="35"/>
      <c r="D67" s="35"/>
      <c r="E67" s="38"/>
      <c r="F67" s="35"/>
      <c r="G67" s="50"/>
      <c r="H67" s="50"/>
      <c r="I67" s="35"/>
      <c r="J67" s="38"/>
      <c r="K67" s="51"/>
    </row>
    <row r="68" ht="20.05" customHeight="1">
      <c r="A68" t="s" s="30">
        <v>55</v>
      </c>
      <c r="B68" t="s" s="31">
        <v>67</v>
      </c>
      <c r="C68" s="59">
        <v>-0.527482474354949</v>
      </c>
      <c r="D68" t="s" s="40">
        <v>173</v>
      </c>
      <c r="E68" s="34">
        <v>1</v>
      </c>
      <c r="F68" s="35"/>
      <c r="G68" t="s" s="25">
        <v>126</v>
      </c>
      <c r="H68" t="s" s="26">
        <v>127</v>
      </c>
      <c r="I68" s="60">
        <v>0.0009</v>
      </c>
      <c r="J68" s="38"/>
      <c r="K68" t="s" s="39">
        <v>128</v>
      </c>
    </row>
    <row r="69" ht="20.05" customHeight="1">
      <c r="A69" t="s" s="30">
        <v>55</v>
      </c>
      <c r="B69" t="s" s="31">
        <v>70</v>
      </c>
      <c r="C69" s="32">
        <v>-0.645409069830074</v>
      </c>
      <c r="D69" t="s" s="40">
        <v>174</v>
      </c>
      <c r="E69" s="34">
        <v>4</v>
      </c>
      <c r="F69" s="35"/>
      <c r="G69" t="s" s="36">
        <v>126</v>
      </c>
      <c r="H69" t="s" s="26">
        <v>127</v>
      </c>
      <c r="I69" s="37">
        <v>0.00091</v>
      </c>
      <c r="J69" s="38"/>
      <c r="K69" t="s" s="39">
        <v>128</v>
      </c>
    </row>
    <row r="70" ht="20.05" customHeight="1">
      <c r="A70" t="s" s="30">
        <v>55</v>
      </c>
      <c r="B70" t="s" s="31">
        <v>73</v>
      </c>
      <c r="C70" s="32">
        <v>-0.760148460022087</v>
      </c>
      <c r="D70" t="s" s="40">
        <v>175</v>
      </c>
      <c r="E70" s="34">
        <v>5</v>
      </c>
      <c r="F70" s="35"/>
      <c r="G70" t="s" s="41">
        <v>126</v>
      </c>
      <c r="H70" t="s" s="26">
        <v>127</v>
      </c>
      <c r="I70" s="37">
        <v>0.0008899999999999999</v>
      </c>
      <c r="J70" s="38"/>
      <c r="K70" t="s" s="39">
        <v>128</v>
      </c>
    </row>
    <row r="71" ht="20.05" customHeight="1">
      <c r="A71" t="s" s="30">
        <v>55</v>
      </c>
      <c r="B71" t="s" s="31">
        <v>76</v>
      </c>
      <c r="C71" s="32">
        <v>-0.6055690037911809</v>
      </c>
      <c r="D71" t="s" s="40">
        <v>176</v>
      </c>
      <c r="E71" s="34">
        <v>6</v>
      </c>
      <c r="F71" s="35"/>
      <c r="G71" t="s" s="41">
        <v>126</v>
      </c>
      <c r="H71" t="s" s="26">
        <v>127</v>
      </c>
      <c r="I71" s="37">
        <v>0.0008899999999999999</v>
      </c>
      <c r="J71" s="38"/>
      <c r="K71" t="s" s="39">
        <v>128</v>
      </c>
    </row>
    <row r="72" ht="20.05" customHeight="1">
      <c r="A72" t="s" s="30">
        <v>55</v>
      </c>
      <c r="B72" t="s" s="31">
        <v>79</v>
      </c>
      <c r="C72" s="32">
        <v>-0.53863769284584</v>
      </c>
      <c r="D72" t="s" s="40">
        <v>177</v>
      </c>
      <c r="E72" s="34">
        <v>7</v>
      </c>
      <c r="F72" s="35"/>
      <c r="G72" t="s" s="25">
        <v>126</v>
      </c>
      <c r="H72" t="s" s="26">
        <v>127</v>
      </c>
      <c r="I72" s="37">
        <v>0.00084</v>
      </c>
      <c r="J72" s="38"/>
      <c r="K72" t="s" s="39">
        <v>128</v>
      </c>
    </row>
    <row r="73" ht="20.05" customHeight="1">
      <c r="A73" t="s" s="30">
        <v>55</v>
      </c>
      <c r="B73" t="s" s="31">
        <v>82</v>
      </c>
      <c r="C73" s="32">
        <v>-0.535450487562728</v>
      </c>
      <c r="D73" t="s" s="40">
        <v>178</v>
      </c>
      <c r="E73" s="34">
        <v>6</v>
      </c>
      <c r="F73" s="35"/>
      <c r="G73" t="s" s="43">
        <v>126</v>
      </c>
      <c r="H73" t="s" s="26">
        <v>127</v>
      </c>
      <c r="I73" s="37">
        <v>0.0009300000000000001</v>
      </c>
      <c r="J73" s="38"/>
      <c r="K73" t="s" s="39">
        <v>128</v>
      </c>
    </row>
    <row r="74" ht="20.05" customHeight="1">
      <c r="A74" t="s" s="30">
        <v>55</v>
      </c>
      <c r="B74" t="s" s="31">
        <v>85</v>
      </c>
      <c r="C74" s="32">
        <v>-0.548199308695174</v>
      </c>
      <c r="D74" t="s" s="40">
        <v>168</v>
      </c>
      <c r="E74" s="34">
        <v>3</v>
      </c>
      <c r="F74" s="35"/>
      <c r="G74" t="s" s="43">
        <v>126</v>
      </c>
      <c r="H74" t="s" s="26">
        <v>127</v>
      </c>
      <c r="I74" s="37">
        <v>0.0009300000000000001</v>
      </c>
      <c r="J74" s="38"/>
      <c r="K74" t="s" s="39">
        <v>128</v>
      </c>
    </row>
    <row r="75" ht="20.05" customHeight="1">
      <c r="A75" t="s" s="30">
        <v>55</v>
      </c>
      <c r="B75" t="s" s="31">
        <v>88</v>
      </c>
      <c r="C75" s="32">
        <v>-0.592820182658735</v>
      </c>
      <c r="D75" t="s" s="40">
        <v>169</v>
      </c>
      <c r="E75" s="34">
        <v>2</v>
      </c>
      <c r="F75" s="35"/>
      <c r="G75" t="s" s="43">
        <v>126</v>
      </c>
      <c r="H75" t="s" s="26">
        <v>127</v>
      </c>
      <c r="I75" s="37">
        <v>0.0009</v>
      </c>
      <c r="J75" s="38"/>
      <c r="K75" t="s" s="39">
        <v>128</v>
      </c>
    </row>
    <row r="76" ht="20.05" customHeight="1">
      <c r="A76" t="s" s="30">
        <v>55</v>
      </c>
      <c r="B76" t="s" s="31">
        <v>91</v>
      </c>
      <c r="C76" s="32">
        <v>-0.6023817985080691</v>
      </c>
      <c r="D76" t="s" s="40">
        <v>179</v>
      </c>
      <c r="E76" s="34">
        <v>1</v>
      </c>
      <c r="F76" s="35"/>
      <c r="G76" t="s" s="43">
        <v>126</v>
      </c>
      <c r="H76" t="s" s="26">
        <v>127</v>
      </c>
      <c r="I76" s="37">
        <v>0.00091</v>
      </c>
      <c r="J76" s="38"/>
      <c r="K76" t="s" s="39">
        <v>128</v>
      </c>
    </row>
    <row r="77" ht="20.05" customHeight="1">
      <c r="A77" t="s" s="30">
        <v>55</v>
      </c>
      <c r="B77" t="s" s="31">
        <v>94</v>
      </c>
      <c r="C77" s="46">
        <v>-0.364935004916264</v>
      </c>
      <c r="D77" t="s" s="40">
        <v>175</v>
      </c>
      <c r="E77" s="34">
        <v>2</v>
      </c>
      <c r="F77" s="35"/>
      <c r="G77" t="s" s="43">
        <v>126</v>
      </c>
      <c r="H77" t="s" s="42">
        <v>127</v>
      </c>
      <c r="I77" s="61">
        <v>0.00079</v>
      </c>
      <c r="J77" s="38"/>
      <c r="K77" t="s" s="39">
        <v>128</v>
      </c>
    </row>
    <row r="78" ht="20.05" customHeight="1">
      <c r="A78" s="48"/>
      <c r="B78" s="49"/>
      <c r="C78" s="35"/>
      <c r="D78" s="62"/>
      <c r="E78" s="38"/>
      <c r="F78" s="38"/>
      <c r="G78" s="38"/>
      <c r="H78" s="38"/>
      <c r="I78" s="38"/>
      <c r="J78" s="38"/>
      <c r="K78" s="38"/>
    </row>
    <row r="79" ht="21" customHeight="1">
      <c r="A79" t="s" s="30">
        <v>43</v>
      </c>
      <c r="B79" t="s" s="31">
        <v>67</v>
      </c>
      <c r="C79" s="35"/>
      <c r="D79" s="63">
        <v>2.7577</v>
      </c>
      <c r="E79" s="34">
        <v>3</v>
      </c>
      <c r="F79" s="34">
        <v>-1002.543445785170</v>
      </c>
      <c r="G79" s="64"/>
      <c r="H79" s="64"/>
      <c r="I79" s="34">
        <v>0.0005670352685</v>
      </c>
      <c r="J79" s="38"/>
      <c r="K79" t="s" s="65">
        <v>180</v>
      </c>
    </row>
    <row r="80" ht="21" customHeight="1">
      <c r="A80" t="s" s="30">
        <v>43</v>
      </c>
      <c r="B80" t="s" s="31">
        <v>70</v>
      </c>
      <c r="C80" s="35"/>
      <c r="D80" s="63">
        <v>2.7711</v>
      </c>
      <c r="E80" s="34">
        <v>4</v>
      </c>
      <c r="F80" s="34">
        <v>-1091.277744948940</v>
      </c>
      <c r="G80" s="64"/>
      <c r="H80" s="64"/>
      <c r="I80" s="34">
        <v>0.000534001876</v>
      </c>
      <c r="J80" s="38"/>
      <c r="K80" t="s" s="65">
        <v>180</v>
      </c>
    </row>
    <row r="81" ht="21" customHeight="1">
      <c r="A81" t="s" s="30">
        <v>43</v>
      </c>
      <c r="B81" t="s" s="31">
        <v>73</v>
      </c>
      <c r="C81" s="33">
        <f>-1.489/27.2114</f>
        <v>-0.0547197130614375</v>
      </c>
      <c r="D81" s="63">
        <v>2.62</v>
      </c>
      <c r="E81" s="34">
        <v>5</v>
      </c>
      <c r="F81" s="34">
        <v>-1185.845564890040</v>
      </c>
      <c r="G81" t="s" s="65">
        <v>181</v>
      </c>
      <c r="H81" t="s" s="66">
        <v>182</v>
      </c>
      <c r="I81" s="34">
        <v>0.0005428867195</v>
      </c>
      <c r="J81" s="38"/>
      <c r="K81" t="s" s="65">
        <v>180</v>
      </c>
    </row>
    <row r="82" ht="21" customHeight="1">
      <c r="A82" t="s" s="30">
        <v>43</v>
      </c>
      <c r="B82" t="s" s="31">
        <v>76</v>
      </c>
      <c r="C82" s="33">
        <f>-2.272/27.2114</f>
        <v>-0.083494417780783</v>
      </c>
      <c r="D82" s="63">
        <v>2.7415</v>
      </c>
      <c r="E82" s="34">
        <v>6</v>
      </c>
      <c r="F82" s="34">
        <v>-1286.373229868120</v>
      </c>
      <c r="G82" t="s" s="65">
        <v>181</v>
      </c>
      <c r="H82" t="s" s="67">
        <v>182</v>
      </c>
      <c r="I82" s="68">
        <v>0.000504385731</v>
      </c>
      <c r="J82" s="38"/>
      <c r="K82" t="s" s="65">
        <v>180</v>
      </c>
    </row>
    <row r="83" ht="21" customHeight="1">
      <c r="A83" t="s" s="30">
        <v>43</v>
      </c>
      <c r="B83" t="s" s="31">
        <v>79</v>
      </c>
      <c r="C83" s="35"/>
      <c r="D83" s="63">
        <v>2.6384</v>
      </c>
      <c r="E83" s="34">
        <v>5</v>
      </c>
      <c r="F83" s="34">
        <v>-1392.856042734010</v>
      </c>
      <c r="G83" s="64"/>
      <c r="H83" s="64"/>
      <c r="I83" s="38"/>
      <c r="J83" s="38"/>
      <c r="K83" t="s" s="65">
        <v>180</v>
      </c>
    </row>
    <row r="84" ht="21" customHeight="1">
      <c r="A84" t="s" s="30">
        <v>43</v>
      </c>
      <c r="B84" t="s" s="31">
        <v>82</v>
      </c>
      <c r="C84" s="35"/>
      <c r="D84" s="63">
        <v>2.4538</v>
      </c>
      <c r="E84" s="34">
        <v>4</v>
      </c>
      <c r="F84" s="34">
        <v>-1505.603850807090</v>
      </c>
      <c r="G84" s="64"/>
      <c r="H84" s="64"/>
      <c r="I84" s="38"/>
      <c r="J84" s="38"/>
      <c r="K84" t="s" s="65">
        <v>180</v>
      </c>
    </row>
    <row r="85" ht="21" customHeight="1">
      <c r="A85" t="s" s="30">
        <v>43</v>
      </c>
      <c r="B85" t="s" s="31">
        <v>85</v>
      </c>
      <c r="C85" s="33">
        <f>-1.844/27.2114</f>
        <v>-0.0677657158396848</v>
      </c>
      <c r="D85" s="63">
        <v>2.3833</v>
      </c>
      <c r="E85" s="34">
        <v>3</v>
      </c>
      <c r="F85" s="34">
        <v>-1624.717501263220</v>
      </c>
      <c r="G85" t="s" s="65">
        <v>181</v>
      </c>
      <c r="H85" t="s" s="67">
        <v>182</v>
      </c>
      <c r="I85" s="68">
        <v>0.000631962971</v>
      </c>
      <c r="J85" s="38"/>
      <c r="K85" t="s" s="65">
        <v>180</v>
      </c>
    </row>
    <row r="86" ht="21" customHeight="1">
      <c r="A86" t="s" s="30">
        <v>43</v>
      </c>
      <c r="B86" t="s" s="31">
        <v>88</v>
      </c>
      <c r="C86" s="33">
        <f>-2.29/27.2114</f>
        <v>-0.0841559052455956</v>
      </c>
      <c r="D86" s="63">
        <v>2.3211</v>
      </c>
      <c r="E86" s="34">
        <v>2</v>
      </c>
      <c r="F86" s="34">
        <v>-1750.302601340980</v>
      </c>
      <c r="G86" t="s" s="65">
        <v>181</v>
      </c>
      <c r="H86" t="s" s="67">
        <v>182</v>
      </c>
      <c r="I86" s="68">
        <v>0.000669324877</v>
      </c>
      <c r="J86" s="38"/>
      <c r="K86" t="s" s="65">
        <v>180</v>
      </c>
    </row>
    <row r="87" ht="21" customHeight="1">
      <c r="A87" t="s" s="30">
        <v>43</v>
      </c>
      <c r="B87" t="s" s="31">
        <v>91</v>
      </c>
      <c r="C87" s="33">
        <f>-2.315/27.2114</f>
        <v>-0.085074637835613</v>
      </c>
      <c r="D87" s="63">
        <v>2.3389</v>
      </c>
      <c r="E87" s="34">
        <v>1</v>
      </c>
      <c r="F87" s="34">
        <v>-1882.543258307050</v>
      </c>
      <c r="G87" t="s" s="65">
        <v>181</v>
      </c>
      <c r="H87" t="s" s="67">
        <v>181</v>
      </c>
      <c r="I87" s="68">
        <v>0.0006700083265</v>
      </c>
      <c r="J87" s="38"/>
      <c r="K87" t="s" s="65">
        <v>180</v>
      </c>
    </row>
    <row r="88" ht="21" customHeight="1">
      <c r="A88" t="s" s="30">
        <v>43</v>
      </c>
      <c r="B88" t="s" s="31">
        <v>94</v>
      </c>
      <c r="C88" s="35"/>
      <c r="D88" s="63">
        <v>2.6957</v>
      </c>
      <c r="E88" s="34">
        <v>2</v>
      </c>
      <c r="F88" s="34">
        <v>-2021.386125937530</v>
      </c>
      <c r="G88" s="64"/>
      <c r="H88" s="64"/>
      <c r="I88" s="34">
        <v>0.000349470511</v>
      </c>
      <c r="J88" s="38"/>
      <c r="K88" t="s" s="65">
        <v>180</v>
      </c>
    </row>
    <row r="89" ht="20.05" customHeight="1">
      <c r="A89" s="48"/>
      <c r="B89" s="49"/>
      <c r="C89" s="35"/>
      <c r="D89" s="35"/>
      <c r="E89" s="38"/>
      <c r="F89" s="38"/>
      <c r="G89" s="50"/>
      <c r="H89" s="50"/>
      <c r="I89" s="38"/>
      <c r="J89" s="38"/>
      <c r="K89" s="51"/>
    </row>
    <row r="90" ht="20.05" customHeight="1">
      <c r="A90" t="s" s="30">
        <v>109</v>
      </c>
      <c r="B90" t="s" s="31">
        <v>67</v>
      </c>
      <c r="C90" s="33">
        <v>-0.707569721115538</v>
      </c>
      <c r="D90" t="s" s="40">
        <v>183</v>
      </c>
      <c r="E90" s="34">
        <v>1</v>
      </c>
      <c r="F90" s="35"/>
      <c r="G90" t="s" s="25">
        <v>126</v>
      </c>
      <c r="H90" t="s" s="26">
        <v>127</v>
      </c>
      <c r="I90" s="60">
        <v>0.00072</v>
      </c>
      <c r="J90" t="s" s="12">
        <v>184</v>
      </c>
      <c r="K90" t="s" s="39">
        <v>185</v>
      </c>
    </row>
    <row r="91" ht="20.05" customHeight="1">
      <c r="A91" t="s" s="30">
        <v>109</v>
      </c>
      <c r="B91" t="s" s="31">
        <v>70</v>
      </c>
      <c r="C91" s="33">
        <v>-0.594422310756972</v>
      </c>
      <c r="D91" t="s" s="40">
        <v>186</v>
      </c>
      <c r="E91" s="34">
        <v>4</v>
      </c>
      <c r="F91" s="35"/>
      <c r="G91" t="s" s="36">
        <v>126</v>
      </c>
      <c r="H91" t="s" s="26">
        <v>127</v>
      </c>
      <c r="I91" s="37">
        <v>0.00068</v>
      </c>
      <c r="J91" t="s" s="12">
        <v>184</v>
      </c>
      <c r="K91" t="s" s="39">
        <v>185</v>
      </c>
    </row>
    <row r="92" ht="20.05" customHeight="1">
      <c r="A92" t="s" s="30">
        <v>109</v>
      </c>
      <c r="B92" t="s" s="31">
        <v>73</v>
      </c>
      <c r="C92" s="33">
        <v>-0.699601593625498</v>
      </c>
      <c r="D92" t="s" s="40">
        <v>187</v>
      </c>
      <c r="E92" s="34">
        <v>5</v>
      </c>
      <c r="F92" s="35"/>
      <c r="G92" t="s" s="41">
        <v>126</v>
      </c>
      <c r="H92" t="s" s="26">
        <v>127</v>
      </c>
      <c r="I92" s="37">
        <v>0.00067</v>
      </c>
      <c r="J92" t="s" s="12">
        <v>184</v>
      </c>
      <c r="K92" t="s" s="39">
        <v>185</v>
      </c>
    </row>
    <row r="93" ht="20.05" customHeight="1">
      <c r="A93" t="s" s="30">
        <v>109</v>
      </c>
      <c r="B93" t="s" s="31">
        <v>76</v>
      </c>
      <c r="C93" s="33">
        <v>-0.522709163346614</v>
      </c>
      <c r="D93" t="s" s="40">
        <v>188</v>
      </c>
      <c r="E93" s="34">
        <v>6</v>
      </c>
      <c r="F93" s="35"/>
      <c r="G93" t="s" s="41">
        <v>126</v>
      </c>
      <c r="H93" t="s" s="26">
        <v>127</v>
      </c>
      <c r="I93" s="37">
        <v>0.00066</v>
      </c>
      <c r="J93" t="s" s="12">
        <v>184</v>
      </c>
      <c r="K93" t="s" s="39">
        <v>185</v>
      </c>
    </row>
    <row r="94" ht="20.05" customHeight="1">
      <c r="A94" t="s" s="30">
        <v>109</v>
      </c>
      <c r="B94" t="s" s="31">
        <v>79</v>
      </c>
      <c r="C94" s="33">
        <v>-0.5003984063745019</v>
      </c>
      <c r="D94" t="s" s="40">
        <v>183</v>
      </c>
      <c r="E94" s="34">
        <v>7</v>
      </c>
      <c r="F94" s="35"/>
      <c r="G94" t="s" s="25">
        <v>126</v>
      </c>
      <c r="H94" t="s" s="26">
        <v>127</v>
      </c>
      <c r="I94" s="37">
        <v>0.00062</v>
      </c>
      <c r="J94" t="s" s="12">
        <v>184</v>
      </c>
      <c r="K94" t="s" s="39">
        <v>185</v>
      </c>
    </row>
    <row r="95" ht="20.05" customHeight="1">
      <c r="A95" t="s" s="30">
        <v>109</v>
      </c>
      <c r="B95" t="s" s="31">
        <v>82</v>
      </c>
      <c r="C95" s="33">
        <v>-0.387250996015936</v>
      </c>
      <c r="D95" t="s" s="40">
        <v>188</v>
      </c>
      <c r="E95" s="34">
        <v>6</v>
      </c>
      <c r="F95" s="35"/>
      <c r="G95" t="s" s="43">
        <v>126</v>
      </c>
      <c r="H95" t="s" s="26">
        <v>127</v>
      </c>
      <c r="I95" s="37">
        <v>0.0006400000000000001</v>
      </c>
      <c r="J95" t="s" s="12">
        <v>184</v>
      </c>
      <c r="K95" t="s" s="39">
        <v>185</v>
      </c>
    </row>
    <row r="96" ht="20.05" customHeight="1">
      <c r="A96" t="s" s="30">
        <v>109</v>
      </c>
      <c r="B96" t="s" s="31">
        <v>85</v>
      </c>
      <c r="C96" s="33">
        <v>-0.519521912350598</v>
      </c>
      <c r="D96" t="s" s="40">
        <v>175</v>
      </c>
      <c r="E96" s="34">
        <v>3</v>
      </c>
      <c r="F96" s="35"/>
      <c r="G96" t="s" s="43">
        <v>126</v>
      </c>
      <c r="H96" t="s" s="26">
        <v>127</v>
      </c>
      <c r="I96" s="37">
        <v>0.0007</v>
      </c>
      <c r="J96" t="s" s="12">
        <v>184</v>
      </c>
      <c r="K96" t="s" s="39">
        <v>185</v>
      </c>
    </row>
    <row r="97" ht="20.05" customHeight="1">
      <c r="A97" t="s" s="30">
        <v>109</v>
      </c>
      <c r="B97" t="s" s="31">
        <v>88</v>
      </c>
      <c r="C97" s="33">
        <v>-0.573705179282869</v>
      </c>
      <c r="D97" t="s" s="40">
        <v>176</v>
      </c>
      <c r="E97" s="34">
        <v>2</v>
      </c>
      <c r="F97" s="35"/>
      <c r="G97" t="s" s="43">
        <v>126</v>
      </c>
      <c r="H97" t="s" s="26">
        <v>127</v>
      </c>
      <c r="I97" s="37">
        <v>0.00072</v>
      </c>
      <c r="J97" t="s" s="12">
        <v>184</v>
      </c>
      <c r="K97" t="s" s="39">
        <v>185</v>
      </c>
    </row>
    <row r="98" ht="20.05" customHeight="1">
      <c r="A98" t="s" s="30">
        <v>109</v>
      </c>
      <c r="B98" t="s" s="31">
        <v>91</v>
      </c>
      <c r="C98" s="33">
        <v>-0.527490039840637</v>
      </c>
      <c r="D98" t="s" s="40">
        <v>189</v>
      </c>
      <c r="E98" s="34">
        <v>1</v>
      </c>
      <c r="F98" s="35"/>
      <c r="G98" t="s" s="43">
        <v>126</v>
      </c>
      <c r="H98" t="s" s="26">
        <v>127</v>
      </c>
      <c r="I98" s="37">
        <v>0.00068</v>
      </c>
      <c r="J98" t="s" s="12">
        <v>184</v>
      </c>
      <c r="K98" t="s" s="39">
        <v>185</v>
      </c>
    </row>
    <row r="99" ht="20.05" customHeight="1">
      <c r="A99" t="s" s="30">
        <v>109</v>
      </c>
      <c r="B99" t="s" s="31">
        <v>94</v>
      </c>
      <c r="C99" s="33">
        <v>-0.2199203187251</v>
      </c>
      <c r="D99" t="s" s="40">
        <v>190</v>
      </c>
      <c r="E99" s="34">
        <v>2</v>
      </c>
      <c r="F99" s="35"/>
      <c r="G99" t="s" s="43">
        <v>126</v>
      </c>
      <c r="H99" t="s" s="42">
        <v>127</v>
      </c>
      <c r="I99" s="61">
        <v>0.00058</v>
      </c>
      <c r="J99" t="s" s="12">
        <v>184</v>
      </c>
      <c r="K99" t="s" s="39">
        <v>185</v>
      </c>
    </row>
    <row r="100" ht="20.05" customHeight="1">
      <c r="A100" s="48"/>
      <c r="B100" s="49"/>
      <c r="C100" s="35"/>
      <c r="D100" s="35"/>
      <c r="E100" s="38"/>
      <c r="F100" s="38"/>
      <c r="G100" s="38"/>
      <c r="H100" s="38"/>
      <c r="I100" s="38"/>
      <c r="J100" s="38"/>
      <c r="K100" s="51"/>
    </row>
    <row r="101" ht="20.05" customHeight="1">
      <c r="A101" s="48"/>
      <c r="B101" s="49"/>
      <c r="C101" s="35"/>
      <c r="D101" s="35"/>
      <c r="E101" s="38"/>
      <c r="F101" s="38"/>
      <c r="G101" s="38"/>
      <c r="H101" s="38"/>
      <c r="I101" s="38"/>
      <c r="J101" s="38"/>
      <c r="K101" s="51"/>
    </row>
    <row r="102" ht="20.05" customHeight="1">
      <c r="A102" t="s" s="30">
        <v>19</v>
      </c>
      <c r="B102" t="s" s="31">
        <v>67</v>
      </c>
      <c r="C102" s="33">
        <v>-0.0632088021931984</v>
      </c>
      <c r="D102" s="33">
        <v>2.094</v>
      </c>
      <c r="E102" s="34">
        <v>5</v>
      </c>
      <c r="F102" s="38"/>
      <c r="G102" t="s" s="65">
        <v>181</v>
      </c>
      <c r="H102" t="s" s="69">
        <v>191</v>
      </c>
      <c r="I102" s="68">
        <v>0.001373733495</v>
      </c>
      <c r="J102" s="38"/>
      <c r="K102" t="s" s="39">
        <v>192</v>
      </c>
    </row>
    <row r="103" ht="20.05" customHeight="1">
      <c r="A103" t="s" s="30">
        <v>19</v>
      </c>
      <c r="B103" t="s" s="31">
        <v>70</v>
      </c>
      <c r="C103" s="33">
        <v>-0.00311713147410359</v>
      </c>
      <c r="D103" s="33">
        <v>2.08</v>
      </c>
      <c r="E103" s="34">
        <v>6</v>
      </c>
      <c r="F103" s="38"/>
      <c r="G103" t="s" s="65">
        <v>181</v>
      </c>
      <c r="H103" t="s" s="69">
        <v>193</v>
      </c>
      <c r="I103" s="68">
        <v>0.001328170195</v>
      </c>
      <c r="J103" s="38"/>
      <c r="K103" t="s" s="39">
        <v>192</v>
      </c>
    </row>
    <row r="104" ht="20.05" customHeight="1">
      <c r="A104" t="s" s="30">
        <v>19</v>
      </c>
      <c r="B104" t="s" s="31">
        <v>73</v>
      </c>
      <c r="C104" s="33">
        <v>-0.079011002741498</v>
      </c>
      <c r="D104" s="33">
        <v>2.043</v>
      </c>
      <c r="E104" s="34">
        <v>7</v>
      </c>
      <c r="F104" s="38"/>
      <c r="G104" t="s" s="65">
        <v>181</v>
      </c>
      <c r="H104" t="s" s="69">
        <v>193</v>
      </c>
      <c r="I104" s="68">
        <v>0.001332726525</v>
      </c>
      <c r="J104" s="38"/>
      <c r="K104" t="s" s="39">
        <v>192</v>
      </c>
    </row>
    <row r="105" ht="20.05" customHeight="1">
      <c r="A105" t="s" s="30">
        <v>19</v>
      </c>
      <c r="B105" t="s" s="31">
        <v>82</v>
      </c>
      <c r="C105" s="33">
        <v>-0.0893008077496931</v>
      </c>
      <c r="D105" s="63">
        <v>1.747</v>
      </c>
      <c r="E105" s="34">
        <v>4</v>
      </c>
      <c r="F105" s="38"/>
      <c r="G105" t="s" s="64">
        <v>181</v>
      </c>
      <c r="H105" t="s" s="70">
        <v>193</v>
      </c>
      <c r="I105" s="68">
        <v>0.001469416425</v>
      </c>
      <c r="J105" s="38"/>
      <c r="K105" t="s" s="39">
        <v>194</v>
      </c>
    </row>
    <row r="106" ht="20.05" customHeight="1">
      <c r="A106" t="s" s="30">
        <v>19</v>
      </c>
      <c r="B106" t="s" s="31">
        <v>85</v>
      </c>
      <c r="C106" s="33">
        <v>-0.108557442836458</v>
      </c>
      <c r="D106" s="63">
        <v>1.7</v>
      </c>
      <c r="E106" s="34">
        <v>3</v>
      </c>
      <c r="F106" s="38"/>
      <c r="G106" t="s" s="64">
        <v>181</v>
      </c>
      <c r="H106" t="s" s="70">
        <v>193</v>
      </c>
      <c r="I106" s="68">
        <v>0.001724570905</v>
      </c>
      <c r="J106" s="38"/>
      <c r="K106" t="s" s="39">
        <v>194</v>
      </c>
    </row>
    <row r="107" ht="20.05" customHeight="1">
      <c r="A107" t="s" s="30">
        <v>19</v>
      </c>
      <c r="B107" t="s" s="31">
        <v>88</v>
      </c>
      <c r="C107" s="33">
        <v>-0.126086860653991</v>
      </c>
      <c r="D107" s="63">
        <v>1.681</v>
      </c>
      <c r="E107" s="34">
        <v>2</v>
      </c>
      <c r="F107" s="38"/>
      <c r="G107" t="s" s="64">
        <v>181</v>
      </c>
      <c r="H107" t="s" s="70">
        <v>193</v>
      </c>
      <c r="I107" s="68">
        <v>0.001829366495</v>
      </c>
      <c r="J107" s="38"/>
      <c r="K107" t="s" s="39">
        <v>194</v>
      </c>
    </row>
    <row r="108" ht="20.05" customHeight="1">
      <c r="A108" s="48"/>
      <c r="B108" s="49"/>
      <c r="C108" s="35"/>
      <c r="D108" s="35"/>
      <c r="E108" s="38"/>
      <c r="F108" s="38"/>
      <c r="G108" s="38"/>
      <c r="H108" s="38"/>
      <c r="I108" s="38"/>
      <c r="J108" s="38"/>
      <c r="K108" s="51"/>
    </row>
    <row r="109" ht="20.05" customHeight="1">
      <c r="A109" t="s" s="30">
        <v>46</v>
      </c>
      <c r="B109" t="s" s="31">
        <v>67</v>
      </c>
      <c r="C109" s="33">
        <v>-0.0848908913176095</v>
      </c>
      <c r="D109" s="63">
        <v>2.519</v>
      </c>
      <c r="E109" s="34">
        <v>4</v>
      </c>
      <c r="F109" s="38"/>
      <c r="G109" t="s" s="39">
        <v>195</v>
      </c>
      <c r="H109" t="s" s="71">
        <v>182</v>
      </c>
      <c r="I109" s="34">
        <v>0.000792801420</v>
      </c>
      <c r="J109" s="38"/>
      <c r="K109" t="s" s="39">
        <v>196</v>
      </c>
    </row>
    <row r="110" ht="20.05" customHeight="1">
      <c r="A110" t="s" s="30">
        <v>46</v>
      </c>
      <c r="B110" t="s" s="31">
        <v>70</v>
      </c>
      <c r="C110" s="33">
        <v>-0.0808852172251336</v>
      </c>
      <c r="D110" s="63">
        <v>2.475</v>
      </c>
      <c r="E110" s="34">
        <v>5</v>
      </c>
      <c r="F110" s="38"/>
      <c r="G110" t="s" s="64">
        <v>181</v>
      </c>
      <c r="H110" t="s" s="39">
        <v>182</v>
      </c>
      <c r="I110" s="68">
        <v>0.000817861235</v>
      </c>
      <c r="J110" s="38"/>
      <c r="K110" t="s" s="39">
        <v>196</v>
      </c>
    </row>
    <row r="111" ht="20.05" customHeight="1">
      <c r="A111" t="s" s="30">
        <v>46</v>
      </c>
      <c r="B111" t="s" s="31">
        <v>73</v>
      </c>
      <c r="C111" s="33">
        <v>-0.0820979442439566</v>
      </c>
      <c r="D111" s="63">
        <v>2.433</v>
      </c>
      <c r="E111" s="34">
        <v>4</v>
      </c>
      <c r="F111" s="38"/>
      <c r="G111" t="s" s="64">
        <v>181</v>
      </c>
      <c r="H111" t="s" s="39">
        <v>182</v>
      </c>
      <c r="I111" s="68">
        <v>0.000735847295</v>
      </c>
      <c r="J111" s="38"/>
      <c r="K111" t="s" s="39">
        <v>196</v>
      </c>
    </row>
    <row r="112" ht="20.05" customHeight="1">
      <c r="A112" t="s" s="30">
        <v>46</v>
      </c>
      <c r="B112" t="s" s="31">
        <v>76</v>
      </c>
      <c r="C112" s="35"/>
      <c r="D112" s="63">
        <v>2.425</v>
      </c>
      <c r="E112" s="34">
        <v>5</v>
      </c>
      <c r="F112" s="38"/>
      <c r="G112" s="12"/>
      <c r="H112" s="12"/>
      <c r="I112" s="38"/>
      <c r="J112" s="38"/>
      <c r="K112" t="s" s="39">
        <v>197</v>
      </c>
    </row>
    <row r="113" ht="20.05" customHeight="1">
      <c r="A113" t="s" s="30">
        <v>46</v>
      </c>
      <c r="B113" t="s" s="31">
        <v>79</v>
      </c>
      <c r="C113" s="35"/>
      <c r="D113" s="63">
        <v>2.308</v>
      </c>
      <c r="E113" s="34">
        <v>4</v>
      </c>
      <c r="F113" s="38"/>
      <c r="G113" s="12"/>
      <c r="H113" s="12"/>
      <c r="I113" s="38"/>
      <c r="J113" s="38"/>
      <c r="K113" t="s" s="39">
        <v>197</v>
      </c>
    </row>
    <row r="114" ht="20.05" customHeight="1">
      <c r="A114" t="s" s="30">
        <v>46</v>
      </c>
      <c r="B114" t="s" s="31">
        <v>82</v>
      </c>
      <c r="C114" s="33">
        <v>-0.0882718272488736</v>
      </c>
      <c r="D114" s="63">
        <v>2.17</v>
      </c>
      <c r="E114" s="34">
        <v>3</v>
      </c>
      <c r="F114" s="38"/>
      <c r="G114" t="s" s="64">
        <v>181</v>
      </c>
      <c r="H114" t="s" s="39">
        <v>182</v>
      </c>
      <c r="I114" s="68">
        <v>0.000870259030</v>
      </c>
      <c r="J114" s="38"/>
      <c r="K114" t="s" s="39">
        <v>196</v>
      </c>
    </row>
    <row r="115" ht="20.05" customHeight="1">
      <c r="A115" t="s" s="30">
        <v>46</v>
      </c>
      <c r="B115" t="s" s="31">
        <v>85</v>
      </c>
      <c r="C115" s="33">
        <v>-0.105176506905194</v>
      </c>
      <c r="D115" s="63">
        <v>2.123</v>
      </c>
      <c r="E115" s="34">
        <v>2</v>
      </c>
      <c r="F115" s="38"/>
      <c r="G115" t="s" s="64">
        <v>181</v>
      </c>
      <c r="H115" t="s" s="39">
        <v>182</v>
      </c>
      <c r="I115" s="68">
        <v>0.000893040680</v>
      </c>
      <c r="J115" s="38"/>
      <c r="K115" t="s" s="39">
        <v>196</v>
      </c>
    </row>
    <row r="116" ht="20.05" customHeight="1">
      <c r="A116" t="s" s="30">
        <v>46</v>
      </c>
      <c r="B116" t="s" s="31">
        <v>88</v>
      </c>
      <c r="C116" s="33">
        <v>-0.122154685168716</v>
      </c>
      <c r="D116" s="63">
        <v>2.015</v>
      </c>
      <c r="E116" s="34">
        <v>1</v>
      </c>
      <c r="F116" s="38"/>
      <c r="G116" t="s" s="64">
        <v>181</v>
      </c>
      <c r="H116" t="s" s="39">
        <v>182</v>
      </c>
      <c r="I116" s="68">
        <v>0.0011390825</v>
      </c>
      <c r="J116" s="38"/>
      <c r="K116" t="s" s="39">
        <v>196</v>
      </c>
    </row>
    <row r="117" ht="20.05" customHeight="1">
      <c r="A117" t="s" s="30">
        <v>46</v>
      </c>
      <c r="B117" t="s" s="31">
        <v>91</v>
      </c>
      <c r="C117" s="33">
        <v>-0.0830534261375747</v>
      </c>
      <c r="D117" s="63">
        <v>2.242</v>
      </c>
      <c r="E117" s="34">
        <v>2</v>
      </c>
      <c r="F117" s="38"/>
      <c r="G117" t="s" s="12">
        <v>195</v>
      </c>
      <c r="H117" t="s" s="39">
        <v>182</v>
      </c>
      <c r="I117" s="68">
        <v>0.000740403625</v>
      </c>
      <c r="J117" s="38"/>
      <c r="K117" t="s" s="39">
        <v>196</v>
      </c>
    </row>
    <row r="118" ht="20.05" customHeight="1">
      <c r="A118" t="s" s="30">
        <v>46</v>
      </c>
      <c r="B118" t="s" s="31">
        <v>94</v>
      </c>
      <c r="C118" s="35"/>
      <c r="D118" s="63">
        <v>2.429</v>
      </c>
      <c r="E118" s="34">
        <v>3</v>
      </c>
      <c r="F118" s="38"/>
      <c r="G118" s="12"/>
      <c r="H118" s="12"/>
      <c r="I118" s="38"/>
      <c r="J118" s="38"/>
      <c r="K118" t="s" s="39">
        <v>197</v>
      </c>
    </row>
    <row r="119" ht="20.05" customHeight="1">
      <c r="A119" s="48"/>
      <c r="B119" s="49"/>
      <c r="C119" s="35"/>
      <c r="D119" s="35"/>
      <c r="E119" s="38"/>
      <c r="F119" s="38"/>
      <c r="G119" s="38"/>
      <c r="H119" s="38"/>
      <c r="I119" s="38"/>
      <c r="J119" s="38"/>
      <c r="K119" s="51"/>
    </row>
    <row r="120" ht="20.05" customHeight="1">
      <c r="A120" t="s" s="30">
        <v>106</v>
      </c>
      <c r="B120" t="s" s="31">
        <v>67</v>
      </c>
      <c r="C120" s="33">
        <v>-0.152583108550093</v>
      </c>
      <c r="D120" s="72">
        <v>2.135</v>
      </c>
      <c r="E120" s="34">
        <v>2</v>
      </c>
      <c r="F120" s="38"/>
      <c r="G120" t="s" s="64">
        <v>181</v>
      </c>
      <c r="H120" t="s" s="39">
        <v>182</v>
      </c>
      <c r="I120" s="68">
        <v>0.000968220125</v>
      </c>
      <c r="J120" s="38"/>
      <c r="K120" t="s" s="39">
        <v>198</v>
      </c>
    </row>
    <row r="121" ht="20.05" customHeight="1">
      <c r="A121" t="s" s="30">
        <v>106</v>
      </c>
      <c r="B121" t="s" s="31">
        <v>70</v>
      </c>
      <c r="C121" s="33">
        <v>-0.146923715795586</v>
      </c>
      <c r="D121" s="72">
        <v>2.084</v>
      </c>
      <c r="E121" s="34">
        <v>3</v>
      </c>
      <c r="F121" s="38"/>
      <c r="G121" t="s" s="64">
        <v>181</v>
      </c>
      <c r="H121" t="s" s="39">
        <v>182</v>
      </c>
      <c r="I121" s="68">
        <v>0.000943160310</v>
      </c>
      <c r="J121" s="38"/>
      <c r="K121" t="s" s="39">
        <v>198</v>
      </c>
    </row>
    <row r="122" ht="20.05" customHeight="1">
      <c r="A122" t="s" s="30">
        <v>106</v>
      </c>
      <c r="B122" t="s" s="31">
        <v>73</v>
      </c>
      <c r="C122" s="33">
        <v>-0.142734295185106</v>
      </c>
      <c r="D122" s="72">
        <v>2.058</v>
      </c>
      <c r="E122" s="34">
        <v>4</v>
      </c>
      <c r="F122" s="38"/>
      <c r="G122" t="s" s="64">
        <v>181</v>
      </c>
      <c r="H122" t="s" s="39">
        <v>182</v>
      </c>
      <c r="I122" s="68">
        <v>0.000886206185</v>
      </c>
      <c r="J122" s="38"/>
      <c r="K122" t="s" s="39">
        <v>198</v>
      </c>
    </row>
    <row r="123" ht="20.05" customHeight="1">
      <c r="A123" t="s" s="30">
        <v>106</v>
      </c>
      <c r="B123" t="s" s="31">
        <v>82</v>
      </c>
      <c r="C123" s="33">
        <v>-0.100656342562308</v>
      </c>
      <c r="D123" s="72">
        <v>2.009</v>
      </c>
      <c r="E123" s="34">
        <v>5</v>
      </c>
      <c r="F123" s="38"/>
      <c r="G123" t="s" s="64">
        <v>181</v>
      </c>
      <c r="H123" t="s" s="39">
        <v>182</v>
      </c>
      <c r="I123" s="68">
        <v>0.000886206185</v>
      </c>
      <c r="J123" s="38"/>
      <c r="K123" t="s" s="39">
        <v>198</v>
      </c>
    </row>
    <row r="124" ht="20.05" customHeight="1">
      <c r="A124" t="s" s="30">
        <v>106</v>
      </c>
      <c r="B124" t="s" s="31">
        <v>85</v>
      </c>
      <c r="C124" s="33">
        <v>-0.10918218099767</v>
      </c>
      <c r="D124" s="72">
        <v>1.992</v>
      </c>
      <c r="E124" s="34">
        <v>4</v>
      </c>
      <c r="F124" s="38"/>
      <c r="G124" t="s" s="64">
        <v>181</v>
      </c>
      <c r="H124" t="s" s="39">
        <v>182</v>
      </c>
      <c r="I124" s="68">
        <v>0.0008657027</v>
      </c>
      <c r="J124" s="38"/>
      <c r="K124" t="s" s="39">
        <v>198</v>
      </c>
    </row>
    <row r="125" ht="20.05" customHeight="1">
      <c r="A125" t="s" s="30">
        <v>106</v>
      </c>
      <c r="B125" t="s" s="31">
        <v>88</v>
      </c>
      <c r="C125" s="33">
        <v>-0.118259258987042</v>
      </c>
      <c r="D125" s="72">
        <v>1.98</v>
      </c>
      <c r="E125" s="34">
        <v>3</v>
      </c>
      <c r="F125" s="38"/>
      <c r="G125" t="s" s="64">
        <v>181</v>
      </c>
      <c r="H125" t="s" s="39">
        <v>182</v>
      </c>
      <c r="I125" s="68">
        <v>0.000856590040</v>
      </c>
      <c r="J125" s="38"/>
      <c r="K125" t="s" s="39">
        <v>198</v>
      </c>
    </row>
    <row r="126" ht="20.05" customHeight="1">
      <c r="A126" s="48"/>
      <c r="B126" s="49"/>
      <c r="C126" s="35"/>
      <c r="D126" s="73"/>
      <c r="E126" s="38"/>
      <c r="F126" s="38"/>
      <c r="G126" s="38"/>
      <c r="H126" s="38"/>
      <c r="I126" s="74"/>
      <c r="J126" s="75"/>
      <c r="K126" s="51"/>
    </row>
    <row r="127" ht="20.05" customHeight="1">
      <c r="A127" t="s" s="30">
        <v>13</v>
      </c>
      <c r="B127" t="s" s="31">
        <v>91</v>
      </c>
      <c r="C127" s="33">
        <v>-0.0716611420213587</v>
      </c>
      <c r="D127" s="76">
        <v>2.26</v>
      </c>
      <c r="E127" s="34">
        <v>1</v>
      </c>
      <c r="F127" s="38"/>
      <c r="G127" t="s" s="64">
        <v>181</v>
      </c>
      <c r="H127" t="s" s="65">
        <v>181</v>
      </c>
      <c r="I127" s="77">
        <v>0.001061624890</v>
      </c>
      <c r="J127" s="75"/>
      <c r="K127" t="s" s="39">
        <v>199</v>
      </c>
    </row>
    <row r="128" ht="20.05" customHeight="1">
      <c r="A128" s="48"/>
      <c r="B128" s="49"/>
      <c r="C128" s="35"/>
      <c r="D128" s="73"/>
      <c r="E128" s="38"/>
      <c r="F128" s="38"/>
      <c r="G128" s="38"/>
      <c r="H128" s="38"/>
      <c r="I128" s="74"/>
      <c r="J128" s="75"/>
      <c r="K128" s="51"/>
    </row>
    <row r="129" ht="20.05" customHeight="1">
      <c r="A129" s="48"/>
      <c r="B129" s="49"/>
      <c r="C129" s="35"/>
      <c r="D129" s="73"/>
      <c r="E129" s="38"/>
      <c r="F129" s="38"/>
      <c r="G129" s="38"/>
      <c r="H129" s="38"/>
      <c r="I129" s="74"/>
      <c r="J129" s="75"/>
      <c r="K129" s="51"/>
    </row>
    <row r="130" ht="20.05" customHeight="1">
      <c r="A130" s="48"/>
      <c r="B130" s="49"/>
      <c r="C130" s="35"/>
      <c r="D130" s="73"/>
      <c r="E130" s="38"/>
      <c r="F130" s="38"/>
      <c r="G130" s="38"/>
      <c r="H130" s="38"/>
      <c r="I130" s="74"/>
      <c r="J130" s="75"/>
      <c r="K130" s="51"/>
    </row>
    <row r="131" ht="20.05" customHeight="1">
      <c r="A131" s="48"/>
      <c r="B131" s="49"/>
      <c r="C131" s="35"/>
      <c r="D131" s="73"/>
      <c r="E131" s="38"/>
      <c r="F131" s="38"/>
      <c r="G131" s="38"/>
      <c r="H131" s="38"/>
      <c r="I131" s="74"/>
      <c r="J131" s="75"/>
      <c r="K131" s="51"/>
    </row>
    <row r="132" ht="20.35" customHeight="1">
      <c r="A132" t="s" s="30">
        <v>67</v>
      </c>
      <c r="B132" t="s" s="31">
        <v>67</v>
      </c>
      <c r="C132" s="78">
        <v>-0.0634262948207171</v>
      </c>
      <c r="D132" s="79">
        <v>2.63</v>
      </c>
      <c r="E132" s="34">
        <v>5</v>
      </c>
      <c r="F132" s="78">
        <v>-1520.618519450680</v>
      </c>
      <c r="G132" t="s" s="65">
        <v>200</v>
      </c>
      <c r="H132" t="s" s="67">
        <v>201</v>
      </c>
      <c r="I132" s="80">
        <v>0.000544481435</v>
      </c>
      <c r="J132" t="s" s="12">
        <v>202</v>
      </c>
      <c r="K132" t="s" s="65">
        <v>203</v>
      </c>
    </row>
    <row r="133" ht="20.35" customHeight="1">
      <c r="A133" t="s" s="30">
        <v>67</v>
      </c>
      <c r="B133" t="s" s="31">
        <v>70</v>
      </c>
      <c r="C133" s="35"/>
      <c r="D133" s="79">
        <v>2.29</v>
      </c>
      <c r="E133" s="34">
        <v>6</v>
      </c>
      <c r="F133" s="33">
        <v>-1609.370197360120</v>
      </c>
      <c r="G133" s="64"/>
      <c r="H133" s="64"/>
      <c r="I133" s="35"/>
      <c r="J133" s="38"/>
      <c r="K133" t="s" s="65">
        <v>204</v>
      </c>
    </row>
    <row r="134" ht="20.35" customHeight="1">
      <c r="A134" t="s" s="30">
        <v>67</v>
      </c>
      <c r="B134" t="s" s="31">
        <v>73</v>
      </c>
      <c r="C134" s="35"/>
      <c r="D134" s="79">
        <v>2.51</v>
      </c>
      <c r="E134" s="34">
        <v>7</v>
      </c>
      <c r="F134" s="33">
        <v>-1703.949431634920</v>
      </c>
      <c r="G134" s="64"/>
      <c r="H134" s="64"/>
      <c r="I134" s="35"/>
      <c r="J134" s="38"/>
      <c r="K134" t="s" s="65">
        <v>204</v>
      </c>
    </row>
    <row r="135" ht="20.35" customHeight="1">
      <c r="A135" t="s" s="30">
        <v>67</v>
      </c>
      <c r="B135" t="s" s="31">
        <v>76</v>
      </c>
      <c r="C135" s="35"/>
      <c r="D135" s="79">
        <v>1.99</v>
      </c>
      <c r="E135" s="34">
        <v>4</v>
      </c>
      <c r="F135" s="33">
        <v>-1804.431703873190</v>
      </c>
      <c r="G135" s="64"/>
      <c r="H135" s="64"/>
      <c r="I135" s="35"/>
      <c r="J135" s="38"/>
      <c r="K135" t="s" s="65">
        <v>204</v>
      </c>
    </row>
    <row r="136" ht="20.35" customHeight="1">
      <c r="A136" t="s" s="30">
        <v>67</v>
      </c>
      <c r="B136" t="s" s="31">
        <v>79</v>
      </c>
      <c r="C136" s="35"/>
      <c r="D136" s="79">
        <v>1.94</v>
      </c>
      <c r="E136" s="34">
        <v>3</v>
      </c>
      <c r="F136" s="33">
        <v>-1910.9606003658</v>
      </c>
      <c r="G136" s="64"/>
      <c r="H136" s="64"/>
      <c r="I136" s="33">
        <v>0.000870259030</v>
      </c>
      <c r="J136" t="s" s="12">
        <v>202</v>
      </c>
      <c r="K136" t="s" s="65">
        <v>204</v>
      </c>
    </row>
    <row r="137" ht="20.35" customHeight="1">
      <c r="A137" t="s" s="30">
        <v>67</v>
      </c>
      <c r="B137" t="s" s="31">
        <v>82</v>
      </c>
      <c r="C137" s="35"/>
      <c r="D137" s="79">
        <v>1.85</v>
      </c>
      <c r="E137" s="34">
        <v>2</v>
      </c>
      <c r="F137" s="33">
        <v>-2023.704663684850</v>
      </c>
      <c r="G137" s="64"/>
      <c r="H137" s="64"/>
      <c r="I137" s="35"/>
      <c r="J137" s="38"/>
      <c r="K137" t="s" s="65">
        <v>204</v>
      </c>
    </row>
    <row r="138" ht="20.35" customHeight="1">
      <c r="A138" t="s" s="30">
        <v>67</v>
      </c>
      <c r="B138" t="s" s="31">
        <v>85</v>
      </c>
      <c r="C138" s="35"/>
      <c r="D138" s="79">
        <v>1.8</v>
      </c>
      <c r="E138" s="34">
        <v>1</v>
      </c>
      <c r="F138" s="33">
        <v>-2142.804654424830</v>
      </c>
      <c r="G138" s="64"/>
      <c r="H138" s="64"/>
      <c r="I138" s="35"/>
      <c r="J138" s="38"/>
      <c r="K138" t="s" s="65">
        <v>204</v>
      </c>
    </row>
    <row r="139" ht="20.35" customHeight="1">
      <c r="A139" t="s" s="30">
        <v>67</v>
      </c>
      <c r="B139" t="s" s="31">
        <v>88</v>
      </c>
      <c r="C139" s="35"/>
      <c r="D139" s="79">
        <v>2.05</v>
      </c>
      <c r="E139" s="34">
        <v>2</v>
      </c>
      <c r="F139" s="33">
        <v>-2268.402980576950</v>
      </c>
      <c r="G139" s="64"/>
      <c r="H139" s="64"/>
      <c r="I139" s="35"/>
      <c r="J139" s="38"/>
      <c r="K139" t="s" s="65">
        <v>204</v>
      </c>
    </row>
    <row r="140" ht="20.35" customHeight="1">
      <c r="A140" t="s" s="30">
        <v>67</v>
      </c>
      <c r="B140" t="s" s="31">
        <v>91</v>
      </c>
      <c r="C140" s="35"/>
      <c r="D140" s="79">
        <v>2.54</v>
      </c>
      <c r="E140" s="34">
        <v>3</v>
      </c>
      <c r="F140" s="33">
        <v>-2400.596117018530</v>
      </c>
      <c r="G140" s="64"/>
      <c r="H140" s="64"/>
      <c r="I140" s="35"/>
      <c r="J140" s="38"/>
      <c r="K140" t="s" s="65">
        <v>204</v>
      </c>
    </row>
    <row r="141" ht="20.35" customHeight="1">
      <c r="A141" t="s" s="30">
        <v>67</v>
      </c>
      <c r="B141" t="s" s="31">
        <v>94</v>
      </c>
      <c r="C141" s="35"/>
      <c r="D141" s="79">
        <v>2.71</v>
      </c>
      <c r="E141" s="34">
        <v>4</v>
      </c>
      <c r="F141" s="33">
        <v>-2539.445356978260</v>
      </c>
      <c r="G141" s="64"/>
      <c r="H141" s="64"/>
      <c r="I141" s="35"/>
      <c r="J141" s="38"/>
      <c r="K141" t="s" s="65">
        <v>204</v>
      </c>
    </row>
    <row r="142" ht="20.35" customHeight="1">
      <c r="A142" t="s" s="30">
        <v>70</v>
      </c>
      <c r="B142" t="s" s="31">
        <v>70</v>
      </c>
      <c r="C142" s="78">
        <f>-0.0575298804780876+408*2.194*10^(-5)</f>
        <v>-0.0485783604780876</v>
      </c>
      <c r="D142" s="76">
        <v>1.943</v>
      </c>
      <c r="E142" s="34">
        <v>3</v>
      </c>
      <c r="F142" s="78">
        <v>-1698.107543041160</v>
      </c>
      <c r="G142" t="s" s="65">
        <v>205</v>
      </c>
      <c r="H142" t="s" s="66">
        <v>206</v>
      </c>
      <c r="I142" s="78">
        <f>408*2.194*10^(-5)</f>
        <v>0.008951519999999999</v>
      </c>
      <c r="J142" s="38"/>
      <c r="K142" t="s" s="65">
        <v>207</v>
      </c>
    </row>
    <row r="143" ht="20.35" customHeight="1">
      <c r="A143" t="s" s="30">
        <v>70</v>
      </c>
      <c r="B143" t="s" s="31">
        <v>73</v>
      </c>
      <c r="C143" s="33">
        <v>-0.0984881336498673</v>
      </c>
      <c r="D143" s="79">
        <v>1.78</v>
      </c>
      <c r="E143" s="34">
        <v>4</v>
      </c>
      <c r="F143" s="33">
        <v>-1792.682734892560</v>
      </c>
      <c r="G143" t="s" s="65">
        <v>181</v>
      </c>
      <c r="H143" s="66"/>
      <c r="I143" s="33">
        <v>0.001280328730</v>
      </c>
      <c r="J143" t="s" s="12">
        <v>202</v>
      </c>
      <c r="K143" t="s" s="65">
        <v>204</v>
      </c>
    </row>
    <row r="144" ht="20.35" customHeight="1">
      <c r="A144" t="s" s="30">
        <v>70</v>
      </c>
      <c r="B144" t="s" s="31">
        <v>76</v>
      </c>
      <c r="C144" s="35"/>
      <c r="D144" s="79">
        <v>1.79</v>
      </c>
      <c r="E144" s="34">
        <v>3</v>
      </c>
      <c r="F144" s="33">
        <v>-1893.185586740850</v>
      </c>
      <c r="G144" s="64"/>
      <c r="H144" s="64"/>
      <c r="I144" s="35"/>
      <c r="J144" s="38"/>
      <c r="K144" t="s" s="65">
        <v>204</v>
      </c>
    </row>
    <row r="145" ht="20.35" customHeight="1">
      <c r="A145" t="s" s="30">
        <v>70</v>
      </c>
      <c r="B145" t="s" s="31">
        <v>79</v>
      </c>
      <c r="C145" s="35"/>
      <c r="D145" s="79">
        <v>1.76</v>
      </c>
      <c r="E145" s="34">
        <v>2</v>
      </c>
      <c r="F145" s="33">
        <v>-1999.7148507265</v>
      </c>
      <c r="G145" s="64"/>
      <c r="H145" s="64"/>
      <c r="I145" s="35"/>
      <c r="J145" t="s" s="12">
        <v>202</v>
      </c>
      <c r="K145" t="s" s="65">
        <v>204</v>
      </c>
    </row>
    <row r="146" ht="20.35" customHeight="1">
      <c r="A146" t="s" s="30">
        <v>70</v>
      </c>
      <c r="B146" t="s" s="31">
        <v>82</v>
      </c>
      <c r="C146" s="35"/>
      <c r="D146" s="79">
        <v>1.67</v>
      </c>
      <c r="E146" s="34">
        <v>1</v>
      </c>
      <c r="F146" s="33">
        <v>-2112.463691455010</v>
      </c>
      <c r="G146" s="64"/>
      <c r="H146" s="64"/>
      <c r="I146" s="35"/>
      <c r="J146" s="38"/>
      <c r="K146" t="s" s="65">
        <v>204</v>
      </c>
    </row>
    <row r="147" ht="20.35" customHeight="1">
      <c r="A147" t="s" s="30">
        <v>70</v>
      </c>
      <c r="B147" t="s" s="31">
        <v>85</v>
      </c>
      <c r="C147" s="33">
        <v>-0.0882350779452729</v>
      </c>
      <c r="D147" s="79">
        <v>1.88</v>
      </c>
      <c r="E147" s="34">
        <v>2</v>
      </c>
      <c r="F147" s="33">
        <v>-2231.502678351020</v>
      </c>
      <c r="G147" t="s" s="65">
        <v>181</v>
      </c>
      <c r="H147" t="s" s="66">
        <v>208</v>
      </c>
      <c r="I147" s="33">
        <v>0.0007745761000000001</v>
      </c>
      <c r="J147" t="s" s="12">
        <v>209</v>
      </c>
      <c r="K147" t="s" s="65">
        <v>204</v>
      </c>
    </row>
    <row r="148" ht="20.35" customHeight="1">
      <c r="A148" t="s" s="30">
        <v>70</v>
      </c>
      <c r="B148" t="s" s="31">
        <v>88</v>
      </c>
      <c r="C148" s="35"/>
      <c r="D148" s="79">
        <v>2.06</v>
      </c>
      <c r="E148" s="34">
        <v>3</v>
      </c>
      <c r="F148" s="33">
        <v>-2357.116439210650</v>
      </c>
      <c r="G148" s="64"/>
      <c r="H148" s="64"/>
      <c r="I148" s="35"/>
      <c r="J148" t="s" s="12">
        <v>209</v>
      </c>
      <c r="K148" t="s" s="65">
        <v>204</v>
      </c>
    </row>
    <row r="149" ht="20.35" customHeight="1">
      <c r="A149" t="s" s="30">
        <v>70</v>
      </c>
      <c r="B149" t="s" s="31">
        <v>91</v>
      </c>
      <c r="C149" s="35"/>
      <c r="D149" s="79">
        <v>2.45</v>
      </c>
      <c r="E149" s="34">
        <v>4</v>
      </c>
      <c r="F149" s="33">
        <v>-2489.319865457240</v>
      </c>
      <c r="G149" s="64"/>
      <c r="H149" s="64"/>
      <c r="I149" s="35"/>
      <c r="J149" s="38"/>
      <c r="K149" t="s" s="65">
        <v>204</v>
      </c>
    </row>
    <row r="150" ht="20.35" customHeight="1">
      <c r="A150" t="s" s="30">
        <v>70</v>
      </c>
      <c r="B150" t="s" s="31">
        <v>94</v>
      </c>
      <c r="C150" s="35"/>
      <c r="D150" s="79">
        <v>2.74</v>
      </c>
      <c r="E150" s="34">
        <v>5</v>
      </c>
      <c r="F150" s="33">
        <v>-2628.181600180190</v>
      </c>
      <c r="G150" s="64"/>
      <c r="H150" s="64"/>
      <c r="I150" s="35"/>
      <c r="J150" s="38"/>
      <c r="K150" t="s" s="65">
        <v>204</v>
      </c>
    </row>
    <row r="151" ht="20.35" customHeight="1">
      <c r="A151" t="s" s="30">
        <v>73</v>
      </c>
      <c r="B151" t="s" s="31">
        <v>73</v>
      </c>
      <c r="C151" s="78">
        <f>-0.102948207171315+538*2.194*10^(-5)</f>
        <v>-0.091144487171315</v>
      </c>
      <c r="D151" s="79">
        <v>1.74</v>
      </c>
      <c r="E151" s="34">
        <v>3</v>
      </c>
      <c r="F151" s="78">
        <v>-1887.249841897170</v>
      </c>
      <c r="G151" t="s" s="65">
        <v>181</v>
      </c>
      <c r="H151" t="s" s="67">
        <v>206</v>
      </c>
      <c r="I151" s="80">
        <f>538*2.194*10^(-5)</f>
        <v>0.01180372</v>
      </c>
      <c r="J151" s="38"/>
      <c r="K151" t="s" s="65">
        <v>210</v>
      </c>
    </row>
    <row r="152" ht="20.35" customHeight="1">
      <c r="A152" t="s" s="30">
        <v>73</v>
      </c>
      <c r="B152" t="s" s="31">
        <v>76</v>
      </c>
      <c r="C152" s="35"/>
      <c r="D152" s="79">
        <v>1.72</v>
      </c>
      <c r="E152" s="34">
        <v>2</v>
      </c>
      <c r="F152" s="33">
        <v>-1987.752693745460</v>
      </c>
      <c r="G152" s="64"/>
      <c r="H152" s="64"/>
      <c r="I152" s="35"/>
      <c r="J152" t="s" s="12">
        <v>202</v>
      </c>
      <c r="K152" t="s" s="65">
        <v>204</v>
      </c>
    </row>
    <row r="153" ht="20.35" customHeight="1">
      <c r="A153" t="s" s="30">
        <v>73</v>
      </c>
      <c r="B153" t="s" s="31">
        <v>79</v>
      </c>
      <c r="C153" s="35"/>
      <c r="D153" s="79">
        <v>1.69</v>
      </c>
      <c r="E153" s="34">
        <v>1</v>
      </c>
      <c r="F153" s="33">
        <v>-2094.285632661470</v>
      </c>
      <c r="G153" s="64"/>
      <c r="H153" s="64"/>
      <c r="I153" s="35"/>
      <c r="J153" s="38"/>
      <c r="K153" t="s" s="65">
        <v>204</v>
      </c>
    </row>
    <row r="154" ht="20.35" customHeight="1">
      <c r="A154" t="s" s="30">
        <v>73</v>
      </c>
      <c r="B154" t="s" s="31">
        <v>82</v>
      </c>
      <c r="C154" s="35"/>
      <c r="D154" s="79">
        <v>1.74</v>
      </c>
      <c r="E154" s="34">
        <v>2</v>
      </c>
      <c r="F154" s="33">
        <v>-2206.984494337080</v>
      </c>
      <c r="G154" s="64"/>
      <c r="H154" s="64"/>
      <c r="I154" s="35"/>
      <c r="J154" s="38"/>
      <c r="K154" t="s" s="65">
        <v>204</v>
      </c>
    </row>
    <row r="155" ht="20.35" customHeight="1">
      <c r="A155" t="s" s="30">
        <v>73</v>
      </c>
      <c r="B155" t="s" s="31">
        <v>85</v>
      </c>
      <c r="C155" s="35"/>
      <c r="D155" s="79">
        <v>1.81</v>
      </c>
      <c r="E155" s="34">
        <v>3</v>
      </c>
      <c r="F155" s="33">
        <v>-2326.087425021360</v>
      </c>
      <c r="G155" s="64"/>
      <c r="H155" s="64"/>
      <c r="I155" s="35"/>
      <c r="J155" s="38"/>
      <c r="K155" t="s" s="65">
        <v>204</v>
      </c>
    </row>
    <row r="156" ht="20.35" customHeight="1">
      <c r="A156" t="s" s="30">
        <v>73</v>
      </c>
      <c r="B156" t="s" s="31">
        <v>88</v>
      </c>
      <c r="C156" s="33">
        <v>-0.0771735375614632</v>
      </c>
      <c r="D156" s="79">
        <v>2.11</v>
      </c>
      <c r="E156" s="34">
        <v>4</v>
      </c>
      <c r="F156" s="33">
        <v>-2451.664804070420</v>
      </c>
      <c r="G156" t="s" s="64">
        <v>181</v>
      </c>
      <c r="H156" t="s" s="65">
        <v>208</v>
      </c>
      <c r="I156" s="53">
        <v>0.000653833355</v>
      </c>
      <c r="J156" s="38"/>
      <c r="K156" t="s" s="65">
        <v>204</v>
      </c>
    </row>
    <row r="157" ht="20.35" customHeight="1">
      <c r="A157" t="s" s="30">
        <v>73</v>
      </c>
      <c r="B157" t="s" s="31">
        <v>91</v>
      </c>
      <c r="C157" s="35"/>
      <c r="D157" s="79">
        <v>2.42</v>
      </c>
      <c r="E157" s="34">
        <v>5</v>
      </c>
      <c r="F157" s="33">
        <v>-2583.879622601130</v>
      </c>
      <c r="G157" s="64"/>
      <c r="H157" s="64"/>
      <c r="I157" s="35"/>
      <c r="J157" s="38"/>
      <c r="K157" t="s" s="65">
        <v>204</v>
      </c>
    </row>
    <row r="158" ht="20.35" customHeight="1">
      <c r="A158" t="s" s="30">
        <v>73</v>
      </c>
      <c r="B158" t="s" s="31">
        <v>94</v>
      </c>
      <c r="C158" s="35"/>
      <c r="D158" s="79">
        <v>2.71</v>
      </c>
      <c r="E158" s="34">
        <v>6</v>
      </c>
      <c r="F158" s="33">
        <v>-2722.746502226590</v>
      </c>
      <c r="G158" s="64"/>
      <c r="H158" s="64"/>
      <c r="I158" s="35"/>
      <c r="J158" s="38"/>
      <c r="K158" t="s" s="65">
        <v>204</v>
      </c>
    </row>
    <row r="159" ht="20.35" customHeight="1">
      <c r="A159" t="s" s="30">
        <v>76</v>
      </c>
      <c r="B159" t="s" s="31">
        <v>76</v>
      </c>
      <c r="C159" s="78">
        <v>-0.0562460165710644</v>
      </c>
      <c r="D159" s="79">
        <v>1.75</v>
      </c>
      <c r="E159" s="34">
        <v>1</v>
      </c>
      <c r="F159" s="78">
        <v>-2088.261792975360</v>
      </c>
      <c r="G159" t="s" s="65">
        <v>211</v>
      </c>
      <c r="H159" t="s" s="67">
        <v>212</v>
      </c>
      <c r="I159" s="80">
        <v>0.001095797365</v>
      </c>
      <c r="J159" s="38"/>
      <c r="K159" t="s" s="65">
        <v>213</v>
      </c>
    </row>
    <row r="160" ht="20.35" customHeight="1">
      <c r="A160" t="s" s="30">
        <v>76</v>
      </c>
      <c r="B160" t="s" s="31">
        <v>79</v>
      </c>
      <c r="C160" s="35"/>
      <c r="D160" s="79">
        <v>2.46</v>
      </c>
      <c r="E160" s="34">
        <v>2</v>
      </c>
      <c r="F160" s="33">
        <v>-2194.752102699190</v>
      </c>
      <c r="G160" s="64"/>
      <c r="H160" s="64"/>
      <c r="I160" s="35"/>
      <c r="J160" t="s" s="12">
        <v>209</v>
      </c>
      <c r="K160" t="s" s="65">
        <v>204</v>
      </c>
    </row>
    <row r="161" ht="20.35" customHeight="1">
      <c r="A161" t="s" s="30">
        <v>76</v>
      </c>
      <c r="B161" t="s" s="31">
        <v>82</v>
      </c>
      <c r="C161" s="35"/>
      <c r="D161" s="79">
        <v>2.37</v>
      </c>
      <c r="E161" s="34">
        <v>3</v>
      </c>
      <c r="F161" s="33">
        <v>-2307.460519193740</v>
      </c>
      <c r="G161" s="64"/>
      <c r="H161" s="64"/>
      <c r="I161" s="35"/>
      <c r="J161" s="38"/>
      <c r="K161" t="s" s="65">
        <v>204</v>
      </c>
    </row>
    <row r="162" ht="20.35" customHeight="1">
      <c r="A162" t="s" s="30">
        <v>76</v>
      </c>
      <c r="B162" t="s" s="31">
        <v>85</v>
      </c>
      <c r="C162" s="35"/>
      <c r="D162" s="79">
        <v>2.34</v>
      </c>
      <c r="E162" s="34">
        <v>4</v>
      </c>
      <c r="F162" s="33">
        <v>-2426.587336925350</v>
      </c>
      <c r="G162" s="64"/>
      <c r="H162" s="64"/>
      <c r="I162" s="35"/>
      <c r="J162" s="38"/>
      <c r="K162" t="s" s="65">
        <v>204</v>
      </c>
    </row>
    <row r="163" ht="20.35" customHeight="1">
      <c r="A163" t="s" s="30">
        <v>76</v>
      </c>
      <c r="B163" t="s" s="31">
        <v>88</v>
      </c>
      <c r="C163" s="35"/>
      <c r="D163" s="79">
        <v>2.25</v>
      </c>
      <c r="E163" s="34">
        <v>5</v>
      </c>
      <c r="F163" s="33">
        <v>-2552.167655918710</v>
      </c>
      <c r="G163" s="64"/>
      <c r="H163" s="64"/>
      <c r="I163" s="35"/>
      <c r="J163" s="38"/>
      <c r="K163" t="s" s="65">
        <v>204</v>
      </c>
    </row>
    <row r="164" ht="20.35" customHeight="1">
      <c r="A164" t="s" s="30">
        <v>76</v>
      </c>
      <c r="B164" t="s" s="31">
        <v>91</v>
      </c>
      <c r="C164" s="33">
        <v>-0.057328913617087</v>
      </c>
      <c r="D164" s="79">
        <v>2.42</v>
      </c>
      <c r="E164" s="34">
        <v>6</v>
      </c>
      <c r="F164" s="33">
        <v>-2684.408198961940</v>
      </c>
      <c r="G164" t="s" s="64">
        <v>214</v>
      </c>
      <c r="H164" t="s" s="65">
        <v>208</v>
      </c>
      <c r="I164" s="53">
        <v>0.0004943618049999999</v>
      </c>
      <c r="J164" s="38"/>
      <c r="K164" t="s" s="65">
        <v>204</v>
      </c>
    </row>
    <row r="165" ht="20.35" customHeight="1">
      <c r="A165" t="s" s="30">
        <v>76</v>
      </c>
      <c r="B165" t="s" s="31">
        <v>94</v>
      </c>
      <c r="C165" s="35"/>
      <c r="D165" s="79">
        <v>2.75</v>
      </c>
      <c r="E165" s="34">
        <v>7</v>
      </c>
      <c r="F165" s="33">
        <v>-2823.2802234899</v>
      </c>
      <c r="G165" s="64"/>
      <c r="H165" s="64"/>
      <c r="I165" s="35"/>
      <c r="J165" s="38"/>
      <c r="K165" t="s" s="65">
        <v>204</v>
      </c>
    </row>
    <row r="166" ht="20.35" customHeight="1">
      <c r="A166" t="s" s="30">
        <v>79</v>
      </c>
      <c r="B166" t="s" s="31">
        <v>79</v>
      </c>
      <c r="C166" s="81"/>
      <c r="D166" s="79">
        <v>2.62</v>
      </c>
      <c r="E166" s="34">
        <v>11</v>
      </c>
      <c r="F166" s="78">
        <v>-2301.254907186240</v>
      </c>
      <c r="G166" s="64"/>
      <c r="H166" s="64"/>
      <c r="I166" s="81"/>
      <c r="J166" t="s" s="12">
        <v>209</v>
      </c>
      <c r="K166" t="s" s="65">
        <v>204</v>
      </c>
    </row>
    <row r="167" ht="20.35" customHeight="1">
      <c r="A167" t="s" s="30">
        <v>79</v>
      </c>
      <c r="B167" t="s" s="31">
        <v>82</v>
      </c>
      <c r="C167" s="35"/>
      <c r="D167" s="79">
        <v>2.42</v>
      </c>
      <c r="E167" s="34">
        <v>10</v>
      </c>
      <c r="F167" s="33">
        <v>-2413.969938555440</v>
      </c>
      <c r="G167" s="64"/>
      <c r="H167" s="64"/>
      <c r="I167" s="35"/>
      <c r="J167" s="38"/>
      <c r="K167" t="s" s="65">
        <v>204</v>
      </c>
    </row>
    <row r="168" ht="20.35" customHeight="1">
      <c r="A168" t="s" s="30">
        <v>79</v>
      </c>
      <c r="B168" t="s" s="31">
        <v>85</v>
      </c>
      <c r="C168" s="35"/>
      <c r="D168" s="79">
        <v>2.09</v>
      </c>
      <c r="E168" s="34">
        <v>7</v>
      </c>
      <c r="F168" s="33">
        <v>-2533.103003668670</v>
      </c>
      <c r="G168" s="64"/>
      <c r="H168" s="64"/>
      <c r="I168" s="35"/>
      <c r="J168" t="s" s="12">
        <v>209</v>
      </c>
      <c r="K168" t="s" s="65">
        <v>204</v>
      </c>
    </row>
    <row r="169" ht="20.35" customHeight="1">
      <c r="A169" t="s" s="30">
        <v>79</v>
      </c>
      <c r="B169" t="s" s="31">
        <v>88</v>
      </c>
      <c r="C169" s="35"/>
      <c r="D169" s="79">
        <v>2.09</v>
      </c>
      <c r="E169" s="34">
        <v>6</v>
      </c>
      <c r="F169" s="33">
        <v>-2658.696552411320</v>
      </c>
      <c r="G169" s="64"/>
      <c r="H169" s="64"/>
      <c r="I169" s="35"/>
      <c r="J169" t="s" s="12">
        <v>209</v>
      </c>
      <c r="K169" t="s" s="65">
        <v>204</v>
      </c>
    </row>
    <row r="170" ht="20.35" customHeight="1">
      <c r="A170" t="s" s="30">
        <v>79</v>
      </c>
      <c r="B170" t="s" s="31">
        <v>91</v>
      </c>
      <c r="C170" s="35"/>
      <c r="D170" s="79">
        <v>2.37</v>
      </c>
      <c r="E170" s="34">
        <v>7</v>
      </c>
      <c r="F170" s="33">
        <v>-2790.910268462920</v>
      </c>
      <c r="G170" s="64"/>
      <c r="H170" s="64"/>
      <c r="I170" s="35"/>
      <c r="J170" s="38"/>
      <c r="K170" t="s" s="65">
        <v>204</v>
      </c>
    </row>
    <row r="171" ht="20.35" customHeight="1">
      <c r="A171" t="s" s="30">
        <v>79</v>
      </c>
      <c r="B171" t="s" s="31">
        <v>94</v>
      </c>
      <c r="C171" s="35"/>
      <c r="D171" s="79">
        <v>2.99</v>
      </c>
      <c r="E171" s="34">
        <v>6</v>
      </c>
      <c r="F171" s="33">
        <v>-2929.770533213730</v>
      </c>
      <c r="G171" s="64"/>
      <c r="H171" s="64"/>
      <c r="I171" s="35"/>
      <c r="J171" s="38"/>
      <c r="K171" t="s" s="65">
        <v>204</v>
      </c>
    </row>
    <row r="172" ht="20.35" customHeight="1">
      <c r="A172" t="s" s="30">
        <v>82</v>
      </c>
      <c r="B172" t="s" s="31">
        <v>82</v>
      </c>
      <c r="C172" s="78">
        <f>-0.0428685258964143+300*2.194*10^(-5)</f>
        <v>-0.0362865258964143</v>
      </c>
      <c r="D172" s="79">
        <v>2.2</v>
      </c>
      <c r="E172" s="34">
        <v>7</v>
      </c>
      <c r="F172" s="78">
        <v>-2526.691952292330</v>
      </c>
      <c r="G172" t="s" s="65">
        <v>215</v>
      </c>
      <c r="H172" t="s" s="67">
        <v>201</v>
      </c>
      <c r="I172" s="80">
        <f>300*2.194*10^(-5)</f>
        <v>0.006582</v>
      </c>
      <c r="J172" t="s" s="12">
        <v>216</v>
      </c>
      <c r="K172" t="s" s="65">
        <v>207</v>
      </c>
    </row>
    <row r="173" ht="20.35" customHeight="1">
      <c r="A173" t="s" s="30">
        <v>82</v>
      </c>
      <c r="B173" t="s" s="31">
        <v>85</v>
      </c>
      <c r="C173" s="35"/>
      <c r="D173" s="79">
        <v>1.96</v>
      </c>
      <c r="E173" s="34">
        <v>6</v>
      </c>
      <c r="F173" s="33">
        <v>-2645.821342475190</v>
      </c>
      <c r="G173" s="64"/>
      <c r="H173" s="64"/>
      <c r="I173" s="35"/>
      <c r="J173" t="s" s="12">
        <v>216</v>
      </c>
      <c r="K173" t="s" s="65">
        <v>204</v>
      </c>
    </row>
    <row r="174" ht="20.35" customHeight="1">
      <c r="A174" t="s" s="30">
        <v>82</v>
      </c>
      <c r="B174" t="s" s="31">
        <v>88</v>
      </c>
      <c r="C174" s="35"/>
      <c r="D174" s="79">
        <v>2.07</v>
      </c>
      <c r="E174" s="34">
        <v>5</v>
      </c>
      <c r="F174" s="33">
        <v>-2771.399824003370</v>
      </c>
      <c r="G174" s="64"/>
      <c r="H174" s="64"/>
      <c r="I174" s="35"/>
      <c r="J174" t="s" s="12">
        <v>216</v>
      </c>
      <c r="K174" t="s" s="65">
        <v>204</v>
      </c>
    </row>
    <row r="175" ht="20.35" customHeight="1">
      <c r="A175" t="s" s="30">
        <v>82</v>
      </c>
      <c r="B175" t="s" s="31">
        <v>91</v>
      </c>
      <c r="C175" s="35"/>
      <c r="D175" s="79">
        <v>2.31</v>
      </c>
      <c r="E175" s="34">
        <v>4</v>
      </c>
      <c r="F175" s="33">
        <v>-2903.609865124610</v>
      </c>
      <c r="G175" s="64"/>
      <c r="H175" s="64"/>
      <c r="I175" s="35"/>
      <c r="J175" t="s" s="12">
        <v>209</v>
      </c>
      <c r="K175" t="s" s="65">
        <v>204</v>
      </c>
    </row>
    <row r="176" ht="20.35" customHeight="1">
      <c r="A176" t="s" s="30">
        <v>82</v>
      </c>
      <c r="B176" t="s" s="31">
        <v>94</v>
      </c>
      <c r="C176" s="35"/>
      <c r="D176" s="79">
        <v>2.53</v>
      </c>
      <c r="E176" s="34">
        <v>5</v>
      </c>
      <c r="F176" s="33">
        <v>-3042.521578900460</v>
      </c>
      <c r="G176" s="64"/>
      <c r="H176" s="64"/>
      <c r="I176" s="35"/>
      <c r="J176" t="s" s="12">
        <v>209</v>
      </c>
      <c r="K176" t="s" s="65">
        <v>204</v>
      </c>
    </row>
    <row r="177" ht="20.35" customHeight="1">
      <c r="A177" t="s" s="30">
        <v>85</v>
      </c>
      <c r="B177" t="s" s="31">
        <v>85</v>
      </c>
      <c r="C177" s="78">
        <f>-0.0627888446215139+297*2.194*10^(-5)</f>
        <v>-0.0562726646215139</v>
      </c>
      <c r="D177" s="79">
        <v>1.98</v>
      </c>
      <c r="E177" s="34">
        <v>5</v>
      </c>
      <c r="F177" s="78">
        <v>-2764.935297950550</v>
      </c>
      <c r="G177" t="s" s="65">
        <v>217</v>
      </c>
      <c r="H177" t="s" s="67">
        <v>201</v>
      </c>
      <c r="I177" s="80">
        <f>297*2.194*10^(-5)</f>
        <v>0.00651618</v>
      </c>
      <c r="J177" t="s" s="12">
        <v>209</v>
      </c>
      <c r="K177" t="s" s="65">
        <v>218</v>
      </c>
    </row>
    <row r="178" ht="20.35" customHeight="1">
      <c r="A178" t="s" s="30">
        <v>85</v>
      </c>
      <c r="B178" t="s" s="31">
        <v>88</v>
      </c>
      <c r="C178" s="35"/>
      <c r="D178" s="79">
        <v>2.1</v>
      </c>
      <c r="E178" s="34">
        <v>4</v>
      </c>
      <c r="F178" s="33">
        <v>-2890.514881957830</v>
      </c>
      <c r="G178" s="64"/>
      <c r="H178" s="64"/>
      <c r="I178" s="35"/>
      <c r="J178" t="s" s="12">
        <v>216</v>
      </c>
      <c r="K178" t="s" s="65">
        <v>204</v>
      </c>
    </row>
    <row r="179" ht="20.35" customHeight="1">
      <c r="A179" t="s" s="30">
        <v>85</v>
      </c>
      <c r="B179" t="s" s="31">
        <v>91</v>
      </c>
      <c r="C179" s="33">
        <v>-0.0606363509411497</v>
      </c>
      <c r="D179" s="79">
        <v>2.26</v>
      </c>
      <c r="E179" s="34">
        <v>3</v>
      </c>
      <c r="F179" s="33">
        <v>-3022.739255307470</v>
      </c>
      <c r="G179" t="s" s="64">
        <v>214</v>
      </c>
      <c r="H179" t="s" s="65">
        <v>208</v>
      </c>
      <c r="I179" s="53">
        <v>0.000551315930</v>
      </c>
      <c r="J179" t="s" s="12">
        <v>216</v>
      </c>
      <c r="K179" t="s" s="65">
        <v>204</v>
      </c>
    </row>
    <row r="180" ht="20.35" customHeight="1">
      <c r="A180" t="s" s="30">
        <v>85</v>
      </c>
      <c r="B180" t="s" s="31">
        <v>94</v>
      </c>
      <c r="C180" s="35"/>
      <c r="D180" s="79">
        <v>2.44</v>
      </c>
      <c r="E180" s="34">
        <v>4</v>
      </c>
      <c r="F180" s="33">
        <v>-3161.606869919</v>
      </c>
      <c r="G180" s="64"/>
      <c r="H180" s="64"/>
      <c r="I180" s="35"/>
      <c r="J180" t="s" s="12">
        <v>216</v>
      </c>
      <c r="K180" t="s" s="65">
        <v>204</v>
      </c>
    </row>
    <row r="181" ht="20.35" customHeight="1">
      <c r="A181" t="s" s="30">
        <v>88</v>
      </c>
      <c r="B181" t="s" s="31">
        <v>88</v>
      </c>
      <c r="C181" s="78">
        <f>-0.079203187250996+259*2.194*10^(-5)</f>
        <v>-0.073520727250996</v>
      </c>
      <c r="D181" s="79">
        <v>2.11</v>
      </c>
      <c r="E181" s="34">
        <v>3</v>
      </c>
      <c r="F181" s="78">
        <v>-3016.095200951180</v>
      </c>
      <c r="G181" t="s" s="65">
        <v>181</v>
      </c>
      <c r="H181" t="s" s="67">
        <v>201</v>
      </c>
      <c r="I181" s="80">
        <f>259*2.194*10^(-5)</f>
        <v>0.00568246</v>
      </c>
      <c r="J181" s="38"/>
      <c r="K181" t="s" s="65">
        <v>203</v>
      </c>
    </row>
    <row r="182" ht="20.35" customHeight="1">
      <c r="A182" t="s" s="30">
        <v>88</v>
      </c>
      <c r="B182" t="s" s="31">
        <v>91</v>
      </c>
      <c r="C182" s="33">
        <v>-0.07533607238142841</v>
      </c>
      <c r="D182" s="79">
        <v>2.25</v>
      </c>
      <c r="E182" s="34">
        <v>2</v>
      </c>
      <c r="F182" s="33">
        <v>-3148.319941793860</v>
      </c>
      <c r="G182" t="s" s="64">
        <v>214</v>
      </c>
      <c r="H182" t="s" s="65">
        <v>181</v>
      </c>
      <c r="I182" s="53">
        <v>0.000578653910</v>
      </c>
      <c r="J182" t="s" s="12">
        <v>216</v>
      </c>
      <c r="K182" t="s" s="65">
        <v>204</v>
      </c>
    </row>
    <row r="183" ht="20.35" customHeight="1">
      <c r="A183" t="s" s="30">
        <v>88</v>
      </c>
      <c r="B183" t="s" s="31">
        <v>94</v>
      </c>
      <c r="C183" s="35"/>
      <c r="D183" s="79">
        <v>2.39</v>
      </c>
      <c r="E183" s="34">
        <v>3</v>
      </c>
      <c r="F183" s="33">
        <v>-3287.183881475030</v>
      </c>
      <c r="G183" s="64"/>
      <c r="H183" s="64"/>
      <c r="I183" s="35"/>
      <c r="J183" s="38"/>
      <c r="K183" t="s" s="65">
        <v>204</v>
      </c>
    </row>
    <row r="184" ht="20.35" customHeight="1">
      <c r="A184" t="s" s="30">
        <v>91</v>
      </c>
      <c r="B184" t="s" s="31">
        <v>91</v>
      </c>
      <c r="C184" s="78">
        <v>-0.0745816733067729</v>
      </c>
      <c r="D184" s="79">
        <v>2.25</v>
      </c>
      <c r="E184" s="34">
        <v>1</v>
      </c>
      <c r="F184" s="78">
        <v>-3280.564527260490</v>
      </c>
      <c r="G184" t="s" s="64">
        <v>219</v>
      </c>
      <c r="H184" t="s" s="64">
        <v>220</v>
      </c>
      <c r="I184" t="s" s="82">
        <v>221</v>
      </c>
      <c r="J184" s="38"/>
      <c r="K184" t="s" s="65">
        <v>222</v>
      </c>
    </row>
    <row r="185" ht="20.35" customHeight="1">
      <c r="A185" t="s" s="30">
        <v>91</v>
      </c>
      <c r="B185" t="s" s="31">
        <v>94</v>
      </c>
      <c r="C185" s="35"/>
      <c r="D185" s="79">
        <v>2.4</v>
      </c>
      <c r="E185" s="34">
        <v>2</v>
      </c>
      <c r="F185" s="33">
        <v>-3419.427364462550</v>
      </c>
      <c r="G185" s="64"/>
      <c r="H185" s="64"/>
      <c r="I185" s="35"/>
      <c r="J185" s="38"/>
      <c r="K185" t="s" s="65">
        <v>204</v>
      </c>
    </row>
    <row r="186" ht="20.35" customHeight="1">
      <c r="A186" t="s" s="30">
        <v>94</v>
      </c>
      <c r="B186" t="s" s="31">
        <v>94</v>
      </c>
      <c r="C186" s="35"/>
      <c r="D186" s="79">
        <v>2.27</v>
      </c>
      <c r="E186" s="34">
        <v>1</v>
      </c>
      <c r="F186" s="33">
        <v>-3559.3166611632</v>
      </c>
      <c r="G186" s="64"/>
      <c r="H186" s="64"/>
      <c r="I186" s="35"/>
      <c r="J186" s="38"/>
      <c r="K186" t="s" s="65">
        <v>204</v>
      </c>
    </row>
    <row r="187" ht="20.35" customHeight="1">
      <c r="A187" s="48"/>
      <c r="B187" s="49"/>
      <c r="C187" s="35"/>
      <c r="D187" s="73"/>
      <c r="E187" s="38"/>
      <c r="F187" s="35"/>
      <c r="G187" s="83"/>
      <c r="H187" s="83"/>
      <c r="I187" s="35"/>
      <c r="J187" s="38"/>
      <c r="K187" s="84"/>
    </row>
    <row r="188" ht="20.05" customHeight="1">
      <c r="A188" t="s" s="30">
        <v>8</v>
      </c>
      <c r="B188" t="s" s="31">
        <v>8</v>
      </c>
      <c r="C188" s="33">
        <v>-1.16606215139442</v>
      </c>
      <c r="D188" s="33">
        <v>0.74141966002892</v>
      </c>
      <c r="E188" s="34">
        <v>1</v>
      </c>
      <c r="F188" s="12"/>
      <c r="G188" t="s" s="85">
        <v>126</v>
      </c>
      <c r="H188" t="s" s="43">
        <v>126</v>
      </c>
      <c r="I188" s="53">
        <v>0.01002668257965</v>
      </c>
      <c r="J188" s="12"/>
      <c r="K188" t="s" s="39">
        <v>223</v>
      </c>
    </row>
    <row r="189" ht="20.05" customHeight="1">
      <c r="A189" t="s" s="30">
        <v>8</v>
      </c>
      <c r="B189" t="s" s="31">
        <v>13</v>
      </c>
      <c r="C189" s="33">
        <v>-0.595450199203187</v>
      </c>
      <c r="D189" s="86">
        <v>1.5949</v>
      </c>
      <c r="E189" s="34">
        <v>1</v>
      </c>
      <c r="F189" s="12"/>
      <c r="G189" t="s" s="85">
        <v>126</v>
      </c>
      <c r="H189" t="s" s="43">
        <v>126</v>
      </c>
      <c r="I189" s="53">
        <v>0.00320230263225</v>
      </c>
      <c r="J189" s="12"/>
      <c r="K189" t="s" s="39">
        <v>223</v>
      </c>
    </row>
    <row r="190" ht="20.05" customHeight="1">
      <c r="A190" t="s" s="30">
        <v>13</v>
      </c>
      <c r="B190" t="s" s="31">
        <v>13</v>
      </c>
      <c r="C190" s="33">
        <v>-0.0419760956175299</v>
      </c>
      <c r="D190" s="86">
        <v>2.6729</v>
      </c>
      <c r="E190" s="34">
        <v>1</v>
      </c>
      <c r="F190" s="12"/>
      <c r="G190" t="s" s="85">
        <v>126</v>
      </c>
      <c r="H190" t="s" s="43">
        <v>126</v>
      </c>
      <c r="I190" s="53">
        <v>0.00080061552595</v>
      </c>
      <c r="J190" s="12"/>
      <c r="K190" t="s" s="39">
        <v>223</v>
      </c>
    </row>
    <row r="191" ht="20.05" customHeight="1">
      <c r="A191" t="s" s="30">
        <v>8</v>
      </c>
      <c r="B191" t="s" s="31">
        <v>16</v>
      </c>
      <c r="C191" s="33">
        <v>-0.576175298804781</v>
      </c>
      <c r="D191" s="86">
        <v>1.3426</v>
      </c>
      <c r="E191" s="34">
        <v>2</v>
      </c>
      <c r="F191" s="62"/>
      <c r="G191" t="s" s="85">
        <v>126</v>
      </c>
      <c r="H191" t="s" s="43">
        <v>126</v>
      </c>
      <c r="I191" s="53">
        <v>0.0046947968687</v>
      </c>
      <c r="J191" s="62"/>
      <c r="K191" t="s" s="39">
        <v>223</v>
      </c>
    </row>
    <row r="192" ht="20.05" customHeight="1">
      <c r="A192" t="s" s="30">
        <v>13</v>
      </c>
      <c r="B192" t="s" s="31">
        <v>16</v>
      </c>
      <c r="C192" s="33">
        <v>-0.0112828685258964</v>
      </c>
      <c r="D192" s="86">
        <v>2.59</v>
      </c>
      <c r="E192" s="34">
        <v>2</v>
      </c>
      <c r="F192" s="12"/>
      <c r="G192" t="s" s="12">
        <v>224</v>
      </c>
      <c r="H192" t="s" s="12">
        <v>225</v>
      </c>
      <c r="I192" s="33">
        <v>0.000672058675</v>
      </c>
      <c r="J192" s="12"/>
      <c r="K192" t="s" s="39">
        <v>223</v>
      </c>
    </row>
    <row r="193" ht="20.05" customHeight="1">
      <c r="A193" t="s" s="30">
        <v>16</v>
      </c>
      <c r="B193" t="s" s="31">
        <v>16</v>
      </c>
      <c r="C193" s="33">
        <v>-0.0224701195219124</v>
      </c>
      <c r="D193" s="86">
        <v>2.41</v>
      </c>
      <c r="E193" s="34">
        <v>1</v>
      </c>
      <c r="F193" s="12"/>
      <c r="G193" t="s" s="85">
        <v>126</v>
      </c>
      <c r="H193" t="s" s="43">
        <v>126</v>
      </c>
      <c r="I193" s="53">
        <v>0.000667502345</v>
      </c>
      <c r="J193" s="12"/>
      <c r="K193" t="s" s="39">
        <v>223</v>
      </c>
    </row>
    <row r="194" ht="20.05" customHeight="1">
      <c r="A194" t="s" s="30">
        <v>8</v>
      </c>
      <c r="B194" t="s" s="31">
        <v>19</v>
      </c>
      <c r="C194" s="33">
        <v>-0.629498007968127</v>
      </c>
      <c r="D194" s="86">
        <v>1.2324</v>
      </c>
      <c r="E194" s="34">
        <v>1</v>
      </c>
      <c r="F194" s="62"/>
      <c r="G194" t="s" s="85">
        <v>126</v>
      </c>
      <c r="H194" t="s" s="43">
        <v>126</v>
      </c>
      <c r="I194" s="53">
        <v>0.0053921887385</v>
      </c>
      <c r="J194" s="62"/>
      <c r="K194" t="s" s="39">
        <v>223</v>
      </c>
    </row>
    <row r="195" ht="20.05" customHeight="1">
      <c r="A195" t="s" s="30">
        <v>19</v>
      </c>
      <c r="B195" t="s" s="31">
        <v>19</v>
      </c>
      <c r="C195" s="33">
        <v>-0.113115537848606</v>
      </c>
      <c r="D195" s="86">
        <v>1.59</v>
      </c>
      <c r="E195" s="34">
        <v>3</v>
      </c>
      <c r="F195" s="62"/>
      <c r="G195" t="s" s="85">
        <v>126</v>
      </c>
      <c r="H195" t="s" s="43">
        <v>126</v>
      </c>
      <c r="I195" s="53">
        <v>0.0023950348645</v>
      </c>
      <c r="J195" s="62"/>
      <c r="K195" t="s" s="39">
        <v>223</v>
      </c>
    </row>
    <row r="196" ht="20.05" customHeight="1">
      <c r="A196" t="s" s="30">
        <v>22</v>
      </c>
      <c r="B196" t="s" s="31">
        <v>8</v>
      </c>
      <c r="C196" s="33">
        <v>-0.628892430278884</v>
      </c>
      <c r="D196" s="86">
        <v>1.1199</v>
      </c>
      <c r="E196" s="34">
        <v>2</v>
      </c>
      <c r="F196" s="62"/>
      <c r="G196" t="s" s="85">
        <v>126</v>
      </c>
      <c r="H196" t="s" s="43">
        <v>126</v>
      </c>
      <c r="I196" s="53">
        <v>0.0065121346525</v>
      </c>
      <c r="J196" s="62"/>
      <c r="K196" t="s" s="39">
        <v>223</v>
      </c>
    </row>
    <row r="197" ht="20.05" customHeight="1">
      <c r="A197" t="s" s="30">
        <v>22</v>
      </c>
      <c r="B197" t="s" s="31">
        <v>19</v>
      </c>
      <c r="C197" s="33">
        <v>-0.170629482071713</v>
      </c>
      <c r="D197" s="86">
        <v>1.501</v>
      </c>
      <c r="E197" s="34">
        <v>4</v>
      </c>
      <c r="F197" s="62"/>
      <c r="G197" t="s" s="85">
        <v>126</v>
      </c>
      <c r="H197" t="s" s="43">
        <v>126</v>
      </c>
      <c r="I197" s="53">
        <v>0.0025971081</v>
      </c>
      <c r="J197" s="62"/>
      <c r="K197" t="s" s="39">
        <v>223</v>
      </c>
    </row>
    <row r="198" ht="20.05" customHeight="1">
      <c r="A198" t="s" s="30">
        <v>22</v>
      </c>
      <c r="B198" t="s" s="31">
        <v>22</v>
      </c>
      <c r="C198" s="33">
        <v>-0.231203187250996</v>
      </c>
      <c r="D198" s="86">
        <v>1.2425</v>
      </c>
      <c r="E198" s="34">
        <v>1</v>
      </c>
      <c r="F198" s="62"/>
      <c r="G198" t="s" s="85">
        <v>126</v>
      </c>
      <c r="H198" t="s" s="43">
        <v>126</v>
      </c>
      <c r="I198" s="53">
        <v>0.00422533540715</v>
      </c>
      <c r="J198" s="62"/>
      <c r="K198" t="s" s="39">
        <v>223</v>
      </c>
    </row>
    <row r="199" ht="20.05" customHeight="1">
      <c r="A199" t="s" s="30">
        <v>25</v>
      </c>
      <c r="B199" t="s" s="31">
        <v>13</v>
      </c>
      <c r="C199" s="33">
        <f>-0.0318725099601594</f>
        <v>-0.0318725099601594</v>
      </c>
      <c r="D199" s="87">
        <v>1.71</v>
      </c>
      <c r="E199" s="34">
        <v>3</v>
      </c>
      <c r="F199" s="62"/>
      <c r="G199" t="s" s="85">
        <v>226</v>
      </c>
      <c r="H199" t="s" s="43">
        <v>226</v>
      </c>
      <c r="I199" t="s" s="88">
        <v>227</v>
      </c>
      <c r="J199" s="62"/>
      <c r="K199" t="s" s="39">
        <v>223</v>
      </c>
    </row>
    <row r="200" ht="20.05" customHeight="1">
      <c r="A200" t="s" s="30">
        <v>25</v>
      </c>
      <c r="B200" t="s" s="31">
        <v>19</v>
      </c>
      <c r="C200" s="33">
        <v>-0.148159362549801</v>
      </c>
      <c r="D200" s="86">
        <v>1.281</v>
      </c>
      <c r="E200" s="34">
        <v>3</v>
      </c>
      <c r="F200" s="62"/>
      <c r="G200" t="s" s="85">
        <v>126</v>
      </c>
      <c r="H200" t="s" s="43">
        <v>126</v>
      </c>
      <c r="I200" s="53">
        <v>0.003450508709</v>
      </c>
      <c r="J200" s="62"/>
      <c r="K200" t="s" s="39">
        <v>223</v>
      </c>
    </row>
    <row r="201" ht="20.05" customHeight="1">
      <c r="A201" t="s" s="30">
        <v>25</v>
      </c>
      <c r="B201" t="s" s="31">
        <v>22</v>
      </c>
      <c r="C201" s="33">
        <v>-0.287298804780876</v>
      </c>
      <c r="D201" s="86">
        <v>1.17181</v>
      </c>
      <c r="E201" s="34">
        <v>2</v>
      </c>
      <c r="F201" s="62"/>
      <c r="G201" t="s" s="85">
        <v>126</v>
      </c>
      <c r="H201" t="s" s="85">
        <v>126</v>
      </c>
      <c r="I201" s="33">
        <v>0.00471258933735</v>
      </c>
      <c r="J201" s="62"/>
      <c r="K201" t="s" s="39">
        <v>223</v>
      </c>
    </row>
    <row r="202" ht="20.05" customHeight="1">
      <c r="A202" t="s" s="30">
        <v>25</v>
      </c>
      <c r="B202" t="s" s="31">
        <v>25</v>
      </c>
      <c r="C202" s="33">
        <v>-0.36006374501992</v>
      </c>
      <c r="D202" s="86">
        <v>1.09769</v>
      </c>
      <c r="E202" s="34">
        <v>1</v>
      </c>
      <c r="F202" s="62"/>
      <c r="G202" t="s" s="85">
        <v>126</v>
      </c>
      <c r="H202" t="s" s="85">
        <v>126</v>
      </c>
      <c r="I202" s="33">
        <v>0.00537321162405</v>
      </c>
      <c r="J202" s="62"/>
      <c r="K202" t="s" s="39">
        <v>223</v>
      </c>
    </row>
    <row r="203" ht="20.05" customHeight="1">
      <c r="A203" t="s" s="30">
        <v>28</v>
      </c>
      <c r="B203" t="s" s="31">
        <v>8</v>
      </c>
      <c r="C203" s="33">
        <v>-0.662868525896414</v>
      </c>
      <c r="D203" s="86">
        <v>0.96966</v>
      </c>
      <c r="E203" s="34">
        <v>2</v>
      </c>
      <c r="F203" s="62"/>
      <c r="G203" t="s" s="85">
        <v>126</v>
      </c>
      <c r="H203" t="s" s="85">
        <v>126</v>
      </c>
      <c r="I203" s="33">
        <v>0.0085106776804</v>
      </c>
      <c r="J203" s="62"/>
      <c r="K203" t="s" s="39">
        <v>223</v>
      </c>
    </row>
    <row r="204" ht="20.05" customHeight="1">
      <c r="A204" t="s" s="30">
        <v>28</v>
      </c>
      <c r="B204" t="s" s="31">
        <v>13</v>
      </c>
      <c r="C204" s="33">
        <v>-0.127027888446215</v>
      </c>
      <c r="D204" s="86">
        <v>1.68822</v>
      </c>
      <c r="E204" s="34">
        <v>2</v>
      </c>
      <c r="F204" s="62"/>
      <c r="G204" t="s" s="85">
        <v>126</v>
      </c>
      <c r="H204" t="s" s="85">
        <v>126</v>
      </c>
      <c r="I204" s="33">
        <v>0.0018558387723</v>
      </c>
      <c r="J204" s="62"/>
      <c r="K204" t="s" s="39">
        <v>223</v>
      </c>
    </row>
    <row r="205" ht="20.05" customHeight="1">
      <c r="A205" t="s" s="30">
        <v>28</v>
      </c>
      <c r="B205" t="s" s="31">
        <v>16</v>
      </c>
      <c r="C205" s="33">
        <v>-0.165577689243028</v>
      </c>
      <c r="D205" s="86">
        <v>1.3309</v>
      </c>
      <c r="E205" s="34">
        <v>1</v>
      </c>
      <c r="F205" s="62"/>
      <c r="G205" t="s" s="85">
        <v>126</v>
      </c>
      <c r="H205" t="s" s="85">
        <v>126</v>
      </c>
      <c r="I205" s="33">
        <v>0.0033883603678</v>
      </c>
      <c r="J205" s="62"/>
      <c r="K205" t="s" s="39">
        <v>223</v>
      </c>
    </row>
    <row r="206" ht="20.05" customHeight="1">
      <c r="A206" t="s" s="30">
        <v>28</v>
      </c>
      <c r="B206" t="s" s="31">
        <v>19</v>
      </c>
      <c r="C206" s="33">
        <v>-0.30806374501992</v>
      </c>
      <c r="D206" s="86">
        <v>1.2045</v>
      </c>
      <c r="E206" s="34">
        <v>2</v>
      </c>
      <c r="F206" s="62"/>
      <c r="G206" t="s" s="85">
        <v>126</v>
      </c>
      <c r="H206" t="s" s="85">
        <v>126</v>
      </c>
      <c r="I206" s="33">
        <v>0.00429591295885</v>
      </c>
      <c r="J206" s="62"/>
      <c r="K206" t="s" s="39">
        <v>223</v>
      </c>
    </row>
    <row r="207" ht="20.05" customHeight="1">
      <c r="A207" t="s" s="30">
        <v>28</v>
      </c>
      <c r="B207" t="s" s="31">
        <v>22</v>
      </c>
      <c r="C207" s="33">
        <v>-0.41002390438247</v>
      </c>
      <c r="D207" s="86">
        <v>1.12823</v>
      </c>
      <c r="E207" s="34">
        <v>1</v>
      </c>
      <c r="F207" s="62"/>
      <c r="G207" t="s" s="85">
        <v>126</v>
      </c>
      <c r="H207" t="s" s="85">
        <v>126</v>
      </c>
      <c r="I207" s="33">
        <v>0.00494318519865</v>
      </c>
      <c r="J207" s="62"/>
      <c r="K207" t="s" s="39">
        <v>223</v>
      </c>
    </row>
    <row r="208" ht="20.05" customHeight="1">
      <c r="A208" t="s" s="30">
        <v>28</v>
      </c>
      <c r="B208" t="s" s="31">
        <v>25</v>
      </c>
      <c r="C208" s="33">
        <v>-0.240175298804781</v>
      </c>
      <c r="D208" s="86">
        <v>1.15077</v>
      </c>
      <c r="E208" s="34">
        <v>2</v>
      </c>
      <c r="F208" s="62"/>
      <c r="G208" t="s" s="85">
        <v>126</v>
      </c>
      <c r="H208" t="s" s="85">
        <v>126</v>
      </c>
      <c r="I208" s="33">
        <v>0.004338081793</v>
      </c>
      <c r="J208" s="62"/>
      <c r="K208" t="s" s="39">
        <v>223</v>
      </c>
    </row>
    <row r="209" ht="20.05" customHeight="1">
      <c r="A209" t="s" s="30">
        <v>28</v>
      </c>
      <c r="B209" t="s" s="31">
        <v>28</v>
      </c>
      <c r="C209" s="33">
        <v>-0.189816733067729</v>
      </c>
      <c r="D209" s="86">
        <v>1.20752</v>
      </c>
      <c r="E209" s="34">
        <v>3</v>
      </c>
      <c r="F209" s="62"/>
      <c r="G209" t="s" s="85">
        <v>126</v>
      </c>
      <c r="H209" t="s" s="85">
        <v>126</v>
      </c>
      <c r="I209" s="33">
        <v>0.00359993355135</v>
      </c>
      <c r="J209" s="62"/>
      <c r="K209" t="s" s="39">
        <v>223</v>
      </c>
    </row>
    <row r="210" ht="20.05" customHeight="1">
      <c r="A210" t="s" s="30">
        <v>31</v>
      </c>
      <c r="B210" t="s" s="31">
        <v>8</v>
      </c>
      <c r="C210" s="33">
        <v>-0.717051792828685</v>
      </c>
      <c r="D210" s="86">
        <v>0.91694</v>
      </c>
      <c r="E210" s="34">
        <v>1</v>
      </c>
      <c r="F210" s="62"/>
      <c r="G210" t="s" s="85">
        <v>126</v>
      </c>
      <c r="H210" t="s" s="85">
        <v>126</v>
      </c>
      <c r="I210" s="33">
        <v>0.0094277757828</v>
      </c>
      <c r="J210" s="62"/>
      <c r="K210" t="s" s="39">
        <v>223</v>
      </c>
    </row>
    <row r="211" ht="20.05" customHeight="1">
      <c r="A211" t="s" s="30">
        <v>31</v>
      </c>
      <c r="B211" t="s" s="31">
        <v>13</v>
      </c>
      <c r="C211" s="33">
        <v>-0.216414342629482</v>
      </c>
      <c r="D211" s="86">
        <v>1.56386</v>
      </c>
      <c r="E211" s="34">
        <v>1</v>
      </c>
      <c r="F211" s="62"/>
      <c r="G211" t="s" s="85">
        <v>126</v>
      </c>
      <c r="H211" t="s" s="85">
        <v>126</v>
      </c>
      <c r="I211" s="33">
        <v>0.00207442870405</v>
      </c>
      <c r="J211" s="62"/>
      <c r="K211" t="s" s="39">
        <v>223</v>
      </c>
    </row>
    <row r="212" ht="20.05" customHeight="1">
      <c r="A212" t="s" s="30">
        <v>31</v>
      </c>
      <c r="B212" t="s" s="31">
        <v>16</v>
      </c>
      <c r="C212" s="33">
        <v>-0.219776892430279</v>
      </c>
      <c r="D212" s="86">
        <v>1.361</v>
      </c>
      <c r="E212" s="34">
        <v>2</v>
      </c>
      <c r="F212" s="62"/>
      <c r="G212" t="s" s="85">
        <v>126</v>
      </c>
      <c r="H212" t="s" s="85">
        <v>126</v>
      </c>
      <c r="I212" s="33">
        <v>0.0028416918944</v>
      </c>
      <c r="J212" s="62"/>
      <c r="K212" t="s" s="39">
        <v>223</v>
      </c>
    </row>
    <row r="213" ht="20.05" customHeight="1">
      <c r="A213" t="s" s="30">
        <v>31</v>
      </c>
      <c r="B213" t="s" s="31">
        <v>19</v>
      </c>
      <c r="C213" s="33">
        <v>-0.288334661354582</v>
      </c>
      <c r="D213" s="86">
        <v>1.26267</v>
      </c>
      <c r="E213" s="34">
        <v>1</v>
      </c>
      <c r="F213" s="62"/>
      <c r="G213" t="s" s="85">
        <v>126</v>
      </c>
      <c r="H213" t="s" s="85">
        <v>126</v>
      </c>
      <c r="I213" s="33">
        <v>0.0031942151465</v>
      </c>
      <c r="J213" s="62"/>
      <c r="K213" t="s" s="39">
        <v>223</v>
      </c>
    </row>
    <row r="214" ht="20.05" customHeight="1">
      <c r="A214" t="s" s="30">
        <v>31</v>
      </c>
      <c r="B214" t="s" s="31">
        <v>22</v>
      </c>
      <c r="C214" s="33">
        <v>-0.210247011952191</v>
      </c>
      <c r="D214" s="86">
        <v>1.2718</v>
      </c>
      <c r="E214" s="34">
        <v>2</v>
      </c>
      <c r="F214" s="62"/>
      <c r="G214" t="s" s="85">
        <v>126</v>
      </c>
      <c r="H214" t="s" s="85">
        <v>126</v>
      </c>
      <c r="I214" s="33">
        <v>0.0029800676365</v>
      </c>
      <c r="J214" s="62"/>
      <c r="K214" t="s" s="39">
        <v>223</v>
      </c>
    </row>
    <row r="215" ht="20.05" customHeight="1">
      <c r="A215" t="s" s="30">
        <v>31</v>
      </c>
      <c r="B215" t="s" s="31">
        <v>25</v>
      </c>
      <c r="C215" s="33">
        <v>-0.130645418326693</v>
      </c>
      <c r="D215" s="86">
        <v>1.317</v>
      </c>
      <c r="E215" s="34">
        <v>3</v>
      </c>
      <c r="F215" s="62"/>
      <c r="G215" t="s" s="85">
        <v>126</v>
      </c>
      <c r="H215" t="s" s="85">
        <v>126</v>
      </c>
      <c r="I215" s="33">
        <v>0.00260022918605</v>
      </c>
      <c r="J215" s="62"/>
      <c r="K215" t="s" s="39">
        <v>223</v>
      </c>
    </row>
    <row r="216" ht="20.05" customHeight="1">
      <c r="A216" t="s" s="30">
        <v>31</v>
      </c>
      <c r="B216" t="s" s="31">
        <v>28</v>
      </c>
      <c r="C216" s="33">
        <v>-0.08455776892430281</v>
      </c>
      <c r="D216" s="86">
        <v>1.358</v>
      </c>
      <c r="E216" s="34">
        <v>2</v>
      </c>
      <c r="F216" s="62"/>
      <c r="G216" t="s" s="85">
        <v>126</v>
      </c>
      <c r="H216" t="s" s="85">
        <v>126</v>
      </c>
      <c r="I216" s="33">
        <v>0.002353344445</v>
      </c>
      <c r="J216" s="62"/>
      <c r="K216" t="s" s="39">
        <v>223</v>
      </c>
    </row>
    <row r="217" ht="20.05" customHeight="1">
      <c r="A217" t="s" s="30">
        <v>31</v>
      </c>
      <c r="B217" t="s" s="31">
        <v>31</v>
      </c>
      <c r="C217" s="33">
        <v>-0.0604780876494024</v>
      </c>
      <c r="D217" s="86">
        <v>1.41193</v>
      </c>
      <c r="E217" s="34">
        <v>1</v>
      </c>
      <c r="F217" s="62"/>
      <c r="G217" t="s" s="85">
        <v>126</v>
      </c>
      <c r="H217" t="s" s="85">
        <v>126</v>
      </c>
      <c r="I217" s="33">
        <v>0.0020882571656</v>
      </c>
      <c r="J217" s="62"/>
      <c r="K217" t="s" s="39">
        <v>223</v>
      </c>
    </row>
    <row r="218" ht="20.05" customHeight="1">
      <c r="A218" t="s" s="30">
        <v>37</v>
      </c>
      <c r="B218" t="s" s="31">
        <v>8</v>
      </c>
      <c r="C218" s="33">
        <v>-0.570725099601594</v>
      </c>
      <c r="D218" s="86">
        <v>1.88654</v>
      </c>
      <c r="E218" s="34">
        <v>1</v>
      </c>
      <c r="F218" s="62"/>
      <c r="G218" t="s" s="85">
        <v>126</v>
      </c>
      <c r="H218" t="s" s="85">
        <v>126</v>
      </c>
      <c r="I218" s="33">
        <v>0.002670465013</v>
      </c>
      <c r="J218" s="62"/>
      <c r="K218" t="s" s="39">
        <v>223</v>
      </c>
    </row>
    <row r="219" ht="20.05" customHeight="1">
      <c r="A219" t="s" s="30">
        <v>37</v>
      </c>
      <c r="B219" t="s" s="31">
        <v>13</v>
      </c>
      <c r="C219" s="33">
        <v>-0.0332111553784861</v>
      </c>
      <c r="D219" s="86">
        <v>2.941</v>
      </c>
      <c r="E219" s="34">
        <v>1</v>
      </c>
      <c r="F219" s="62"/>
      <c r="G219" t="s" s="85">
        <v>126</v>
      </c>
      <c r="H219" t="s" s="85">
        <v>126</v>
      </c>
      <c r="I219" s="33">
        <v>0.000585032772</v>
      </c>
      <c r="J219" s="62"/>
      <c r="K219" t="s" s="39">
        <v>223</v>
      </c>
    </row>
    <row r="220" ht="20.05" customHeight="1">
      <c r="A220" t="s" s="30">
        <v>37</v>
      </c>
      <c r="B220" t="s" s="31">
        <v>28</v>
      </c>
      <c r="C220" s="33">
        <v>-0.0975458167330677</v>
      </c>
      <c r="D220" s="86">
        <v>2.056</v>
      </c>
      <c r="E220" s="34">
        <v>2</v>
      </c>
      <c r="F220" s="62"/>
      <c r="G220" t="s" s="85">
        <v>126</v>
      </c>
      <c r="H220" t="s" s="85">
        <v>126</v>
      </c>
      <c r="I220" s="33">
        <v>0.0011215406295</v>
      </c>
      <c r="J220" s="62"/>
      <c r="K220" t="s" s="39">
        <v>223</v>
      </c>
    </row>
    <row r="221" ht="20.05" customHeight="1">
      <c r="A221" t="s" s="30">
        <v>37</v>
      </c>
      <c r="B221" t="s" s="31">
        <v>31</v>
      </c>
      <c r="C221" s="33">
        <v>-0.197673306772908</v>
      </c>
      <c r="D221" s="86">
        <v>1.92595</v>
      </c>
      <c r="E221" s="34">
        <v>1</v>
      </c>
      <c r="F221" s="62"/>
      <c r="G221" t="s" s="85">
        <v>126</v>
      </c>
      <c r="H221" t="s" s="85">
        <v>126</v>
      </c>
      <c r="I221" s="33">
        <v>0.0012203218639</v>
      </c>
      <c r="J221" s="62"/>
      <c r="K221" t="s" s="39">
        <v>223</v>
      </c>
    </row>
    <row r="222" ht="20.05" customHeight="1">
      <c r="A222" t="s" s="30">
        <v>37</v>
      </c>
      <c r="B222" t="s" s="31">
        <v>37</v>
      </c>
      <c r="C222" s="33">
        <v>-0.0274103585657371</v>
      </c>
      <c r="D222" s="86">
        <v>3.08</v>
      </c>
      <c r="E222" s="34">
        <v>1</v>
      </c>
      <c r="F222" s="62"/>
      <c r="G222" t="s" s="85">
        <v>126</v>
      </c>
      <c r="H222" t="s" s="85">
        <v>126</v>
      </c>
      <c r="I222" s="33">
        <v>0.00036252439645</v>
      </c>
      <c r="J222" s="62"/>
      <c r="K222" t="s" s="39">
        <v>223</v>
      </c>
    </row>
    <row r="223" ht="20.05" customHeight="1">
      <c r="A223" t="s" s="30">
        <v>40</v>
      </c>
      <c r="B223" t="s" s="31">
        <v>8</v>
      </c>
      <c r="C223" s="33">
        <v>-0.548143426294821</v>
      </c>
      <c r="D223" s="86">
        <v>1.7297</v>
      </c>
      <c r="E223" s="34">
        <v>2</v>
      </c>
      <c r="F223" s="62"/>
      <c r="G223" t="s" s="85">
        <v>126</v>
      </c>
      <c r="H223" t="s" s="85">
        <v>126</v>
      </c>
      <c r="I223" s="33">
        <v>0.003406312308</v>
      </c>
      <c r="J223" s="62"/>
      <c r="K223" t="s" s="39">
        <v>223</v>
      </c>
    </row>
    <row r="224" ht="20.05" customHeight="1">
      <c r="A224" t="s" s="30">
        <v>40</v>
      </c>
      <c r="B224" t="s" s="31">
        <v>13</v>
      </c>
      <c r="C224" s="33">
        <v>-0.0256733067729084</v>
      </c>
      <c r="D224" s="86">
        <v>4.53</v>
      </c>
      <c r="E224" s="34">
        <v>2</v>
      </c>
      <c r="F224" s="62"/>
      <c r="G224" t="s" s="85">
        <v>126</v>
      </c>
      <c r="H224" t="s" s="39">
        <v>228</v>
      </c>
      <c r="I224" s="53">
        <v>0.000432851350</v>
      </c>
      <c r="J224" s="62"/>
      <c r="K224" t="s" s="39">
        <v>223</v>
      </c>
    </row>
    <row r="225" ht="20.05" customHeight="1">
      <c r="A225" t="s" s="30">
        <v>40</v>
      </c>
      <c r="B225" t="s" s="31">
        <v>28</v>
      </c>
      <c r="C225" s="33">
        <v>-0.138342629482072</v>
      </c>
      <c r="D225" s="86">
        <v>1.74838</v>
      </c>
      <c r="E225" s="34">
        <v>1</v>
      </c>
      <c r="F225" s="62"/>
      <c r="G225" t="s" s="85">
        <v>126</v>
      </c>
      <c r="H225" t="s" s="43">
        <v>126</v>
      </c>
      <c r="I225" s="53">
        <v>0.0017878583287</v>
      </c>
      <c r="J225" s="62"/>
      <c r="K225" t="s" s="39">
        <v>223</v>
      </c>
    </row>
    <row r="226" ht="20.05" customHeight="1">
      <c r="A226" t="s" s="30">
        <v>40</v>
      </c>
      <c r="B226" t="s" s="31">
        <v>31</v>
      </c>
      <c r="C226" s="33">
        <v>-0.17593625498008</v>
      </c>
      <c r="D226" s="86">
        <v>1.75</v>
      </c>
      <c r="E226" s="34">
        <v>2</v>
      </c>
      <c r="F226" s="62"/>
      <c r="G226" t="s" s="85">
        <v>126</v>
      </c>
      <c r="H226" t="s" s="43">
        <v>126</v>
      </c>
      <c r="I226" s="53">
        <v>0.001643923864</v>
      </c>
      <c r="J226" s="62"/>
      <c r="K226" t="s" s="39">
        <v>223</v>
      </c>
    </row>
    <row r="227" ht="20.05" customHeight="1">
      <c r="A227" t="s" s="30">
        <v>40</v>
      </c>
      <c r="B227" t="s" s="31">
        <v>40</v>
      </c>
      <c r="C227" s="33">
        <v>-0.00325737051792829</v>
      </c>
      <c r="D227" s="86">
        <v>3.891</v>
      </c>
      <c r="E227" s="34">
        <v>1</v>
      </c>
      <c r="F227" s="62"/>
      <c r="G227" t="s" s="85">
        <v>126</v>
      </c>
      <c r="H227" t="s" s="43">
        <v>126</v>
      </c>
      <c r="I227" s="53">
        <v>0.0001164597948</v>
      </c>
      <c r="J227" s="62"/>
      <c r="K227" t="s" s="39">
        <v>223</v>
      </c>
    </row>
    <row r="228" ht="20.05" customHeight="1">
      <c r="A228" t="s" s="30">
        <v>43</v>
      </c>
      <c r="B228" t="s" s="31">
        <v>8</v>
      </c>
      <c r="C228" s="33">
        <v>-0.608509960159363</v>
      </c>
      <c r="D228" s="86">
        <v>1.6478</v>
      </c>
      <c r="E228" s="34">
        <v>1</v>
      </c>
      <c r="F228" s="62"/>
      <c r="G228" t="s" s="85">
        <v>126</v>
      </c>
      <c r="H228" t="s" s="43">
        <v>126</v>
      </c>
      <c r="I228" s="53">
        <v>0.0038331493024</v>
      </c>
      <c r="J228" s="62"/>
      <c r="K228" t="s" s="39">
        <v>223</v>
      </c>
    </row>
    <row r="229" ht="20.05" customHeight="1">
      <c r="A229" t="s" s="30">
        <v>43</v>
      </c>
      <c r="B229" t="s" s="31">
        <v>13</v>
      </c>
      <c r="C229" s="33">
        <v>-0.0669163346613546</v>
      </c>
      <c r="D229" s="86">
        <v>2.869</v>
      </c>
      <c r="E229" s="34">
        <v>1</v>
      </c>
      <c r="F229" s="62"/>
      <c r="G229" t="s" s="85">
        <v>126</v>
      </c>
      <c r="H229" t="s" s="39">
        <v>228</v>
      </c>
      <c r="I229" s="53">
        <v>0.0007251399195</v>
      </c>
      <c r="J229" s="62"/>
      <c r="K229" t="s" s="39">
        <v>223</v>
      </c>
    </row>
    <row r="230" ht="20.05" customHeight="1">
      <c r="A230" t="s" s="30">
        <v>43</v>
      </c>
      <c r="B230" t="s" s="31">
        <v>22</v>
      </c>
      <c r="C230" s="33">
        <v>-0.103426294820717</v>
      </c>
      <c r="D230" s="86">
        <v>1.955</v>
      </c>
      <c r="E230" s="34">
        <v>4</v>
      </c>
      <c r="F230" s="62"/>
      <c r="G230" t="s" s="64">
        <v>220</v>
      </c>
      <c r="H230" t="s" s="65">
        <v>220</v>
      </c>
      <c r="I230" s="53">
        <v>0.0014564308845</v>
      </c>
      <c r="J230" s="62"/>
      <c r="K230" t="s" s="39">
        <v>223</v>
      </c>
    </row>
    <row r="231" ht="20.05" customHeight="1">
      <c r="A231" t="s" s="30">
        <v>43</v>
      </c>
      <c r="B231" t="s" s="31">
        <v>25</v>
      </c>
      <c r="C231" s="33">
        <v>-0.113115537848606</v>
      </c>
      <c r="D231" s="86">
        <v>1.79</v>
      </c>
      <c r="E231" s="34">
        <v>1</v>
      </c>
      <c r="F231" s="62"/>
      <c r="G231" t="s" s="43">
        <v>126</v>
      </c>
      <c r="H231" t="s" s="56">
        <v>229</v>
      </c>
      <c r="I231" s="53">
        <v>0.001701789255</v>
      </c>
      <c r="J231" s="62"/>
      <c r="K231" t="s" s="39">
        <v>223</v>
      </c>
    </row>
    <row r="232" ht="20.05" customHeight="1">
      <c r="A232" t="s" s="30">
        <v>43</v>
      </c>
      <c r="B232" t="s" s="31">
        <v>28</v>
      </c>
      <c r="C232" s="33">
        <v>-0.194629482071713</v>
      </c>
      <c r="D232" s="86">
        <v>1.6179</v>
      </c>
      <c r="E232" s="34">
        <v>2</v>
      </c>
      <c r="F232" s="62"/>
      <c r="G232" t="s" s="85">
        <v>126</v>
      </c>
      <c r="H232" t="s" s="43">
        <v>126</v>
      </c>
      <c r="I232" s="53">
        <v>0.00223084751295</v>
      </c>
      <c r="J232" s="62"/>
      <c r="K232" t="s" s="39">
        <v>223</v>
      </c>
    </row>
    <row r="233" ht="20.05" customHeight="1">
      <c r="A233" t="s" s="30">
        <v>43</v>
      </c>
      <c r="B233" t="s" s="31">
        <v>31</v>
      </c>
      <c r="C233" s="33">
        <v>-0.252749003984064</v>
      </c>
      <c r="D233" s="86">
        <v>1.65437</v>
      </c>
      <c r="E233" s="34">
        <v>1</v>
      </c>
      <c r="F233" s="62"/>
      <c r="G233" t="s" s="85">
        <v>126</v>
      </c>
      <c r="H233" t="s" s="85">
        <v>126</v>
      </c>
      <c r="I233" s="33">
        <v>0.0018277717795</v>
      </c>
      <c r="J233" s="62"/>
      <c r="K233" t="s" s="39">
        <v>223</v>
      </c>
    </row>
    <row r="234" ht="20.05" customHeight="1">
      <c r="A234" t="s" s="30">
        <v>43</v>
      </c>
      <c r="B234" t="s" s="31">
        <v>43</v>
      </c>
      <c r="C234" s="33">
        <v>-0.0506613545816733</v>
      </c>
      <c r="D234" s="86">
        <v>2.466</v>
      </c>
      <c r="E234" s="34">
        <v>3</v>
      </c>
      <c r="F234" s="62"/>
      <c r="G234" t="s" s="85">
        <v>126</v>
      </c>
      <c r="H234" t="s" s="85">
        <v>126</v>
      </c>
      <c r="I234" s="33">
        <v>0.0007973805316500001</v>
      </c>
      <c r="J234" s="62"/>
      <c r="K234" t="s" s="39">
        <v>223</v>
      </c>
    </row>
    <row r="235" ht="20.05" customHeight="1">
      <c r="A235" t="s" s="30">
        <v>46</v>
      </c>
      <c r="B235" t="s" s="31">
        <v>13</v>
      </c>
      <c r="C235" s="33">
        <v>-0.0565737051792829</v>
      </c>
      <c r="D235" s="86">
        <v>2.383</v>
      </c>
      <c r="E235" s="34">
        <v>4</v>
      </c>
      <c r="F235" s="62"/>
      <c r="G235" t="s" s="39">
        <v>230</v>
      </c>
      <c r="H235" t="s" s="71">
        <v>231</v>
      </c>
      <c r="I235" s="33">
        <v>0.004651557297</v>
      </c>
      <c r="J235" s="62"/>
      <c r="K235" t="s" s="39">
        <v>223</v>
      </c>
    </row>
    <row r="236" ht="20.05" customHeight="1">
      <c r="A236" t="s" s="30">
        <v>46</v>
      </c>
      <c r="B236" t="s" s="31">
        <v>19</v>
      </c>
      <c r="C236" s="33">
        <v>-0.109816733067729</v>
      </c>
      <c r="D236" s="86">
        <v>1.918</v>
      </c>
      <c r="E236" s="34">
        <v>4</v>
      </c>
      <c r="F236" s="62"/>
      <c r="G236" t="s" s="85">
        <v>126</v>
      </c>
      <c r="H236" t="s" s="43">
        <v>126</v>
      </c>
      <c r="I236" s="53">
        <v>0.001669894945</v>
      </c>
      <c r="J236" s="62"/>
      <c r="K236" t="s" s="39">
        <v>223</v>
      </c>
    </row>
    <row r="237" ht="20.05" customHeight="1">
      <c r="A237" t="s" s="30">
        <v>46</v>
      </c>
      <c r="B237" t="s" s="31">
        <v>22</v>
      </c>
      <c r="C237" s="33">
        <v>-0.17196812749004</v>
      </c>
      <c r="D237" s="86">
        <v>1.72</v>
      </c>
      <c r="E237" s="34">
        <v>3</v>
      </c>
      <c r="F237" s="62"/>
      <c r="G237" t="s" s="85">
        <v>126</v>
      </c>
      <c r="H237" t="s" s="43">
        <v>126</v>
      </c>
      <c r="I237" s="53">
        <v>0.002223489040</v>
      </c>
      <c r="J237" s="62"/>
      <c r="K237" t="s" s="39">
        <v>223</v>
      </c>
    </row>
    <row r="238" ht="20.05" customHeight="1">
      <c r="A238" t="s" s="30">
        <v>46</v>
      </c>
      <c r="B238" t="s" s="31">
        <v>25</v>
      </c>
      <c r="C238" s="33">
        <v>-0.179011952191235</v>
      </c>
      <c r="D238" s="86">
        <v>1.572</v>
      </c>
      <c r="E238" s="34">
        <v>2</v>
      </c>
      <c r="F238" s="62"/>
      <c r="G238" t="s" s="85">
        <v>126</v>
      </c>
      <c r="H238" t="s" s="43">
        <v>126</v>
      </c>
      <c r="I238" s="53">
        <v>0.002623079181</v>
      </c>
      <c r="J238" s="62"/>
      <c r="K238" t="s" s="39">
        <v>223</v>
      </c>
    </row>
    <row r="239" ht="20.05" customHeight="1">
      <c r="A239" t="s" s="30">
        <v>46</v>
      </c>
      <c r="B239" t="s" s="31">
        <v>28</v>
      </c>
      <c r="C239" s="33">
        <v>-0.304557768924303</v>
      </c>
      <c r="D239" s="86">
        <v>1.50975</v>
      </c>
      <c r="E239" s="34">
        <v>1</v>
      </c>
      <c r="F239" s="62"/>
      <c r="G239" t="s" s="85">
        <v>126</v>
      </c>
      <c r="H239" t="s" s="43">
        <v>126</v>
      </c>
      <c r="I239" s="53">
        <v>0.0028284329741</v>
      </c>
      <c r="J239" s="62"/>
      <c r="K239" t="s" s="39">
        <v>223</v>
      </c>
    </row>
    <row r="240" ht="20.05" customHeight="1">
      <c r="A240" t="s" s="30">
        <v>46</v>
      </c>
      <c r="B240" t="s" s="31">
        <v>31</v>
      </c>
      <c r="C240" s="33">
        <v>-0.210517928286853</v>
      </c>
      <c r="D240" s="86">
        <v>1.6011</v>
      </c>
      <c r="E240" s="34">
        <v>2</v>
      </c>
      <c r="F240" s="62"/>
      <c r="G240" t="s" s="43">
        <v>126</v>
      </c>
      <c r="H240" t="s" s="89">
        <v>126</v>
      </c>
      <c r="I240" s="33">
        <v>0.00195282025635</v>
      </c>
      <c r="J240" s="62"/>
      <c r="K240" t="s" s="39">
        <v>223</v>
      </c>
    </row>
    <row r="241" ht="20.05" customHeight="1">
      <c r="A241" t="s" s="30">
        <v>46</v>
      </c>
      <c r="B241" t="s" s="31">
        <v>43</v>
      </c>
      <c r="C241" s="33">
        <v>-0.0873306772908367</v>
      </c>
      <c r="D241" s="86">
        <v>2.43</v>
      </c>
      <c r="E241" s="34">
        <v>4</v>
      </c>
      <c r="F241" s="62"/>
      <c r="G241" t="s" s="43">
        <v>126</v>
      </c>
      <c r="H241" t="s" s="56">
        <v>232</v>
      </c>
      <c r="I241" s="53">
        <v>0.000872537195</v>
      </c>
      <c r="J241" s="62"/>
      <c r="K241" t="s" s="39">
        <v>223</v>
      </c>
    </row>
    <row r="242" ht="20.05" customHeight="1">
      <c r="A242" t="s" s="30">
        <v>46</v>
      </c>
      <c r="B242" t="s" s="31">
        <v>46</v>
      </c>
      <c r="C242" s="33">
        <v>-0.124478087649402</v>
      </c>
      <c r="D242" s="86">
        <v>2.246</v>
      </c>
      <c r="E242" s="34">
        <v>3</v>
      </c>
      <c r="F242" s="62"/>
      <c r="G242" t="s" s="85">
        <v>126</v>
      </c>
      <c r="H242" t="s" s="43">
        <v>126</v>
      </c>
      <c r="I242" s="53">
        <v>0.0011640967517</v>
      </c>
      <c r="J242" s="62"/>
      <c r="K242" t="s" s="39">
        <v>223</v>
      </c>
    </row>
    <row r="243" ht="20.05" customHeight="1">
      <c r="A243" t="s" s="30">
        <v>49</v>
      </c>
      <c r="B243" t="s" s="31">
        <v>8</v>
      </c>
      <c r="C243" s="33">
        <v>-0.613115537848606</v>
      </c>
      <c r="D243" s="86">
        <v>1.4214</v>
      </c>
      <c r="E243" s="34">
        <v>3</v>
      </c>
      <c r="F243" s="62"/>
      <c r="G243" t="s" s="85">
        <v>126</v>
      </c>
      <c r="H243" t="s" s="43">
        <v>126</v>
      </c>
      <c r="I243" s="53">
        <v>0.005388315858</v>
      </c>
      <c r="J243" s="62"/>
      <c r="K243" t="s" s="39">
        <v>223</v>
      </c>
    </row>
    <row r="244" ht="20.05" customHeight="1">
      <c r="A244" t="s" s="30">
        <v>49</v>
      </c>
      <c r="B244" t="s" s="31">
        <v>19</v>
      </c>
      <c r="C244" s="33">
        <v>-0.132127490039841</v>
      </c>
      <c r="D244" s="86">
        <v>1.7417</v>
      </c>
      <c r="E244" s="34">
        <v>3</v>
      </c>
      <c r="F244" s="62"/>
      <c r="G244" t="s" s="85">
        <v>126</v>
      </c>
      <c r="H244" t="s" s="12">
        <v>182</v>
      </c>
      <c r="I244" s="33">
        <v>0.002177925740</v>
      </c>
      <c r="J244" s="62"/>
      <c r="K244" t="s" s="39">
        <v>223</v>
      </c>
    </row>
    <row r="245" ht="20.05" customHeight="1">
      <c r="A245" t="s" s="30">
        <v>49</v>
      </c>
      <c r="B245" t="s" s="31">
        <v>22</v>
      </c>
      <c r="C245" s="33">
        <v>-0.195553784860558</v>
      </c>
      <c r="D245" s="86">
        <v>1.562</v>
      </c>
      <c r="E245" s="34">
        <v>2</v>
      </c>
      <c r="F245" s="62"/>
      <c r="G245" t="s" s="85">
        <v>126</v>
      </c>
      <c r="H245" t="s" s="43">
        <v>126</v>
      </c>
      <c r="I245" s="53">
        <v>0.00282417280555</v>
      </c>
      <c r="J245" s="62"/>
      <c r="K245" t="s" s="39">
        <v>223</v>
      </c>
    </row>
    <row r="246" ht="20.05" customHeight="1">
      <c r="A246" t="s" s="30">
        <v>49</v>
      </c>
      <c r="B246" t="s" s="31">
        <v>25</v>
      </c>
      <c r="C246" s="33">
        <v>-0.235043824701195</v>
      </c>
      <c r="D246" s="86">
        <v>1.49087</v>
      </c>
      <c r="E246" s="34">
        <v>1</v>
      </c>
      <c r="F246" s="62"/>
      <c r="G246" t="s" s="85">
        <v>126</v>
      </c>
      <c r="H246" t="s" s="85">
        <v>126</v>
      </c>
      <c r="I246" s="33">
        <v>0.0030464533646</v>
      </c>
      <c r="J246" s="62"/>
      <c r="K246" t="s" s="39">
        <v>223</v>
      </c>
    </row>
    <row r="247" ht="20.05" customHeight="1">
      <c r="A247" t="s" s="30">
        <v>49</v>
      </c>
      <c r="B247" t="s" s="31">
        <v>28</v>
      </c>
      <c r="C247" s="33">
        <v>-0.228191235059761</v>
      </c>
      <c r="D247" s="86">
        <v>1.4759</v>
      </c>
      <c r="E247" s="34">
        <v>2</v>
      </c>
      <c r="F247" s="62"/>
      <c r="G247" t="s" s="85">
        <v>126</v>
      </c>
      <c r="H247" t="s" s="85">
        <v>126</v>
      </c>
      <c r="I247" s="33">
        <v>0.0028097520211</v>
      </c>
      <c r="J247" s="62"/>
      <c r="K247" t="s" s="39">
        <v>223</v>
      </c>
    </row>
    <row r="248" ht="20.05" customHeight="1">
      <c r="A248" t="s" s="30">
        <v>49</v>
      </c>
      <c r="B248" t="s" s="31">
        <v>31</v>
      </c>
      <c r="C248" s="33">
        <v>-0.167203187250996</v>
      </c>
      <c r="D248" s="86">
        <v>1.58938</v>
      </c>
      <c r="E248" s="34">
        <v>3</v>
      </c>
      <c r="F248" s="62"/>
      <c r="G248" t="s" s="85">
        <v>126</v>
      </c>
      <c r="H248" t="s" s="43">
        <v>126</v>
      </c>
      <c r="I248" s="53">
        <v>0.00192903621375</v>
      </c>
      <c r="J248" s="62"/>
      <c r="K248" t="s" s="39">
        <v>223</v>
      </c>
    </row>
    <row r="249" ht="20.05" customHeight="1">
      <c r="A249" t="s" s="30">
        <v>49</v>
      </c>
      <c r="B249" t="s" s="31">
        <v>43</v>
      </c>
      <c r="C249" s="33">
        <v>-0.0825338645418327</v>
      </c>
      <c r="D249" s="86">
        <v>2.43</v>
      </c>
      <c r="E249" s="34">
        <v>3</v>
      </c>
      <c r="F249" s="62"/>
      <c r="G249" t="s" s="85">
        <v>126</v>
      </c>
      <c r="H249" t="s" s="39">
        <v>233</v>
      </c>
      <c r="I249" s="53">
        <v>0.000867980865</v>
      </c>
      <c r="J249" s="62"/>
      <c r="K249" t="s" s="39">
        <v>223</v>
      </c>
    </row>
    <row r="250" ht="20.05" customHeight="1">
      <c r="A250" t="s" s="30">
        <v>49</v>
      </c>
      <c r="B250" t="s" s="31">
        <v>46</v>
      </c>
      <c r="C250" s="33">
        <v>-0.138486055776892</v>
      </c>
      <c r="D250" s="86">
        <v>2.0775</v>
      </c>
      <c r="E250" s="34">
        <v>2</v>
      </c>
      <c r="F250" s="62"/>
      <c r="G250" t="s" s="85">
        <v>126</v>
      </c>
      <c r="H250" t="s" s="39">
        <v>234</v>
      </c>
      <c r="I250" s="53">
        <v>0.0014026661905</v>
      </c>
      <c r="J250" s="62"/>
      <c r="K250" t="s" s="39">
        <v>223</v>
      </c>
    </row>
    <row r="251" ht="20.05" customHeight="1">
      <c r="A251" t="s" s="30">
        <v>49</v>
      </c>
      <c r="B251" t="s" s="31">
        <v>49</v>
      </c>
      <c r="C251" s="33">
        <v>-0.186438247011952</v>
      </c>
      <c r="D251" s="86">
        <v>1.8934</v>
      </c>
      <c r="E251" s="34">
        <v>1</v>
      </c>
      <c r="F251" s="62"/>
      <c r="G251" t="s" s="85">
        <v>126</v>
      </c>
      <c r="H251" t="s" s="43">
        <v>126</v>
      </c>
      <c r="I251" s="53">
        <v>0.00177872288705</v>
      </c>
      <c r="J251" s="62"/>
      <c r="K251" t="s" s="39">
        <v>223</v>
      </c>
    </row>
    <row r="252" ht="20.05" customHeight="1">
      <c r="A252" t="s" s="30">
        <v>52</v>
      </c>
      <c r="B252" t="s" s="31">
        <v>8</v>
      </c>
      <c r="C252" s="33">
        <v>-0.631139442231076</v>
      </c>
      <c r="D252" s="86">
        <v>1.34066</v>
      </c>
      <c r="E252" s="34">
        <v>2</v>
      </c>
      <c r="F252" s="62"/>
      <c r="G252" t="s" s="85">
        <v>126</v>
      </c>
      <c r="H252" t="s" s="43">
        <v>126</v>
      </c>
      <c r="I252" s="53">
        <v>0.006177472214</v>
      </c>
      <c r="J252" s="62"/>
      <c r="K252" t="s" s="39">
        <v>223</v>
      </c>
    </row>
    <row r="253" ht="20.05" customHeight="1">
      <c r="A253" t="s" s="30">
        <v>52</v>
      </c>
      <c r="B253" t="s" s="31">
        <v>13</v>
      </c>
      <c r="C253" s="33">
        <v>-0.119027888446215</v>
      </c>
      <c r="D253" s="86">
        <v>2.16</v>
      </c>
      <c r="E253" s="34">
        <v>2</v>
      </c>
      <c r="F253" s="62"/>
      <c r="G253" t="s" s="85">
        <v>126</v>
      </c>
      <c r="H253" t="s" s="39">
        <v>235</v>
      </c>
      <c r="I253" s="53">
        <v>0.001330448360</v>
      </c>
      <c r="J253" s="62"/>
      <c r="K253" t="s" s="39">
        <v>223</v>
      </c>
    </row>
    <row r="254" ht="20.05" customHeight="1">
      <c r="A254" t="s" s="30">
        <v>52</v>
      </c>
      <c r="B254" t="s" s="31">
        <v>16</v>
      </c>
      <c r="C254" s="33">
        <v>-0.141689243027888</v>
      </c>
      <c r="D254" s="86">
        <v>1.7415</v>
      </c>
      <c r="E254" s="34">
        <v>1</v>
      </c>
      <c r="F254" s="62"/>
      <c r="G254" t="s" s="85">
        <v>126</v>
      </c>
      <c r="H254" t="s" s="43">
        <v>126</v>
      </c>
      <c r="I254" s="53">
        <v>0.0022734719801</v>
      </c>
      <c r="J254" s="62"/>
      <c r="K254" t="s" s="39">
        <v>223</v>
      </c>
    </row>
    <row r="255" ht="20.05" customHeight="1">
      <c r="A255" t="s" s="30">
        <v>52</v>
      </c>
      <c r="B255" t="s" s="31">
        <v>19</v>
      </c>
      <c r="C255" s="33">
        <v>-0.221179282868526</v>
      </c>
      <c r="D255" s="86">
        <v>1.6092</v>
      </c>
      <c r="E255" s="34">
        <v>2</v>
      </c>
      <c r="F255" s="62"/>
      <c r="G255" t="s" s="85">
        <v>126</v>
      </c>
      <c r="H255" t="s" s="85">
        <v>126</v>
      </c>
      <c r="I255" s="33">
        <v>0.00268862198805</v>
      </c>
      <c r="J255" s="62"/>
      <c r="K255" t="s" s="39">
        <v>223</v>
      </c>
    </row>
    <row r="256" ht="20.05" customHeight="1">
      <c r="A256" t="s" s="30">
        <v>52</v>
      </c>
      <c r="B256" t="s" s="31">
        <v>22</v>
      </c>
      <c r="C256" s="33">
        <v>-0.27198406374502</v>
      </c>
      <c r="D256" s="86">
        <v>1.53482</v>
      </c>
      <c r="E256" s="34">
        <v>1</v>
      </c>
      <c r="F256" s="62"/>
      <c r="G256" t="s" s="85">
        <v>126</v>
      </c>
      <c r="H256" t="s" s="85">
        <v>126</v>
      </c>
      <c r="I256" s="33">
        <v>0.00292778374975</v>
      </c>
      <c r="J256" s="62"/>
      <c r="K256" t="s" s="39">
        <v>223</v>
      </c>
    </row>
    <row r="257" ht="20.05" customHeight="1">
      <c r="A257" t="s" s="30">
        <v>52</v>
      </c>
      <c r="B257" t="s" s="31">
        <v>25</v>
      </c>
      <c r="C257" s="33">
        <v>-0.176733067729084</v>
      </c>
      <c r="D257" s="86">
        <v>1.494</v>
      </c>
      <c r="E257" s="34">
        <v>2</v>
      </c>
      <c r="F257" s="62"/>
      <c r="G257" t="s" s="85">
        <v>126</v>
      </c>
      <c r="H257" t="s" s="85">
        <v>126</v>
      </c>
      <c r="I257" s="33">
        <v>0.0027763996855</v>
      </c>
      <c r="J257" s="62"/>
      <c r="K257" t="s" s="39">
        <v>223</v>
      </c>
    </row>
    <row r="258" ht="20.05" customHeight="1">
      <c r="A258" t="s" s="30">
        <v>52</v>
      </c>
      <c r="B258" t="s" s="31">
        <v>28</v>
      </c>
      <c r="C258" s="33">
        <v>-0.198709163346614</v>
      </c>
      <c r="D258" s="86">
        <v>1.48109</v>
      </c>
      <c r="E258" s="34">
        <v>3</v>
      </c>
      <c r="F258" s="62"/>
      <c r="G258" t="s" s="85">
        <v>126</v>
      </c>
      <c r="H258" t="s" s="85">
        <v>126</v>
      </c>
      <c r="I258" s="33">
        <v>0.002618067218</v>
      </c>
      <c r="J258" s="62"/>
      <c r="K258" t="s" s="39">
        <v>223</v>
      </c>
    </row>
    <row r="259" ht="20.05" customHeight="1">
      <c r="A259" t="s" s="30">
        <v>52</v>
      </c>
      <c r="B259" t="s" s="31">
        <v>31</v>
      </c>
      <c r="C259" s="33">
        <v>-0.130533864541833</v>
      </c>
      <c r="D259" s="86">
        <v>1.60058</v>
      </c>
      <c r="E259" s="34">
        <v>2</v>
      </c>
      <c r="F259" s="62"/>
      <c r="G259" t="s" s="85">
        <v>126</v>
      </c>
      <c r="H259" t="s" s="39">
        <v>236</v>
      </c>
      <c r="I259" s="53">
        <v>0.001895433280</v>
      </c>
      <c r="J259" s="62"/>
      <c r="K259" t="s" s="39">
        <v>223</v>
      </c>
    </row>
    <row r="260" ht="20.05" customHeight="1">
      <c r="A260" t="s" s="30">
        <v>52</v>
      </c>
      <c r="B260" t="s" s="31">
        <v>40</v>
      </c>
      <c r="C260" s="33">
        <v>-0.0891155378486056</v>
      </c>
      <c r="D260" s="86">
        <v>2.1425</v>
      </c>
      <c r="E260" s="34">
        <v>1</v>
      </c>
      <c r="F260" s="62"/>
      <c r="G260" t="s" s="85">
        <v>126</v>
      </c>
      <c r="H260" t="s" s="12">
        <v>226</v>
      </c>
      <c r="I260" s="33">
        <v>0.00119938552755</v>
      </c>
      <c r="J260" s="62"/>
      <c r="K260" t="s" s="39">
        <v>223</v>
      </c>
    </row>
    <row r="261" ht="20.05" customHeight="1">
      <c r="A261" t="s" s="30">
        <v>52</v>
      </c>
      <c r="B261" t="s" s="31">
        <v>43</v>
      </c>
      <c r="C261" s="33">
        <v>-0.142294820717131</v>
      </c>
      <c r="D261" s="86">
        <v>2.029</v>
      </c>
      <c r="E261" s="34">
        <v>2</v>
      </c>
      <c r="F261" s="62"/>
      <c r="G261" t="s" s="85">
        <v>126</v>
      </c>
      <c r="H261" t="s" s="43">
        <v>126</v>
      </c>
      <c r="I261" s="53">
        <v>0.0014058556215</v>
      </c>
      <c r="J261" s="62"/>
      <c r="K261" t="s" s="39">
        <v>223</v>
      </c>
    </row>
    <row r="262" ht="20.05" customHeight="1">
      <c r="A262" t="s" s="30">
        <v>52</v>
      </c>
      <c r="B262" t="s" s="31">
        <v>46</v>
      </c>
      <c r="C262" s="33">
        <v>-0.237290836653386</v>
      </c>
      <c r="D262" s="86">
        <v>1.92926</v>
      </c>
      <c r="E262" s="34">
        <v>1</v>
      </c>
      <c r="F262" s="62"/>
      <c r="G262" t="s" s="85">
        <v>126</v>
      </c>
      <c r="H262" t="s" s="43">
        <v>126</v>
      </c>
      <c r="I262" s="53">
        <v>0.0017078036106</v>
      </c>
      <c r="J262" s="62"/>
      <c r="K262" t="s" s="39">
        <v>223</v>
      </c>
    </row>
    <row r="263" ht="20.05" customHeight="1">
      <c r="A263" t="s" s="30">
        <v>52</v>
      </c>
      <c r="B263" t="s" s="31">
        <v>49</v>
      </c>
      <c r="C263" s="33">
        <v>-0.169115537848606</v>
      </c>
      <c r="D263" s="86">
        <v>1.897</v>
      </c>
      <c r="E263" s="34">
        <v>2</v>
      </c>
      <c r="F263" s="62"/>
      <c r="G263" t="s" s="43">
        <v>126</v>
      </c>
      <c r="H263" t="s" s="90">
        <v>237</v>
      </c>
      <c r="I263" s="53">
        <v>0.0008636523515</v>
      </c>
      <c r="J263" s="62"/>
      <c r="K263" t="s" s="39">
        <v>223</v>
      </c>
    </row>
    <row r="264" ht="20.05" customHeight="1">
      <c r="A264" t="s" s="30">
        <v>52</v>
      </c>
      <c r="B264" t="s" s="31">
        <v>52</v>
      </c>
      <c r="C264" s="33">
        <v>-0.16199203187251</v>
      </c>
      <c r="D264" s="86">
        <v>1.8892</v>
      </c>
      <c r="E264" s="34">
        <v>3</v>
      </c>
      <c r="F264" s="62"/>
      <c r="G264" t="s" s="85">
        <v>126</v>
      </c>
      <c r="H264" t="s" s="43">
        <v>126</v>
      </c>
      <c r="I264" s="53">
        <v>0.00165315043225</v>
      </c>
      <c r="J264" s="62"/>
      <c r="K264" t="s" s="39">
        <v>223</v>
      </c>
    </row>
    <row r="265" ht="20.05" customHeight="1">
      <c r="A265" t="s" s="30">
        <v>55</v>
      </c>
      <c r="B265" t="s" s="31">
        <v>8</v>
      </c>
      <c r="C265" s="33">
        <v>-0.664398406374502</v>
      </c>
      <c r="D265" s="86">
        <v>1.27455</v>
      </c>
      <c r="E265" s="34">
        <v>1</v>
      </c>
      <c r="F265" s="62"/>
      <c r="G265" t="s" s="85">
        <v>126</v>
      </c>
      <c r="H265" t="s" s="43">
        <v>126</v>
      </c>
      <c r="I265" s="53">
        <v>0.00681387760675</v>
      </c>
      <c r="J265" s="62"/>
      <c r="K265" t="s" s="39">
        <v>223</v>
      </c>
    </row>
    <row r="266" ht="20.05" customHeight="1">
      <c r="A266" t="s" s="30">
        <v>55</v>
      </c>
      <c r="B266" t="s" s="31">
        <v>13</v>
      </c>
      <c r="C266" s="35"/>
      <c r="D266" s="91"/>
      <c r="E266" s="38"/>
      <c r="F266" s="62"/>
      <c r="G266" s="12"/>
      <c r="H266" s="12"/>
      <c r="I266" s="35"/>
      <c r="J266" s="62"/>
      <c r="K266" s="39"/>
    </row>
    <row r="267" ht="20.05" customHeight="1">
      <c r="A267" t="s" s="30">
        <v>55</v>
      </c>
      <c r="B267" t="s" s="31">
        <v>16</v>
      </c>
      <c r="C267" s="33">
        <v>-0.14790438247012</v>
      </c>
      <c r="D267" s="86">
        <v>1.7</v>
      </c>
      <c r="E267" s="34">
        <v>2</v>
      </c>
      <c r="F267" s="62"/>
      <c r="G267" t="s" s="85">
        <v>126</v>
      </c>
      <c r="H267" t="s" s="54">
        <v>237</v>
      </c>
      <c r="I267" s="53">
        <v>0.00191431926785</v>
      </c>
      <c r="J267" s="62"/>
      <c r="K267" t="s" s="39">
        <v>223</v>
      </c>
    </row>
    <row r="268" ht="20.05" customHeight="1">
      <c r="A268" t="s" s="30">
        <v>55</v>
      </c>
      <c r="B268" t="s" s="31">
        <v>19</v>
      </c>
      <c r="C268" s="33">
        <v>-0.204159362549801</v>
      </c>
      <c r="D268" s="86">
        <v>1.71528</v>
      </c>
      <c r="E268" s="34">
        <v>1</v>
      </c>
      <c r="F268" s="62"/>
      <c r="G268" t="s" s="85">
        <v>126</v>
      </c>
      <c r="H268" t="s" s="43">
        <v>126</v>
      </c>
      <c r="I268" s="53">
        <v>0.00191431926785</v>
      </c>
      <c r="J268" s="62"/>
      <c r="K268" t="s" s="39">
        <v>223</v>
      </c>
    </row>
    <row r="269" ht="20.05" customHeight="1">
      <c r="A269" t="s" s="30">
        <v>55</v>
      </c>
      <c r="B269" t="s" s="31">
        <v>22</v>
      </c>
      <c r="C269" s="33">
        <v>-0.151219123505976</v>
      </c>
      <c r="D269" s="86">
        <v>1.645</v>
      </c>
      <c r="E269" s="34">
        <v>2</v>
      </c>
      <c r="F269" s="62"/>
      <c r="G269" t="s" s="85">
        <v>126</v>
      </c>
      <c r="H269" t="s" s="85">
        <v>126</v>
      </c>
      <c r="I269" s="33">
        <v>0.0019745311688</v>
      </c>
      <c r="J269" s="62"/>
      <c r="K269" t="s" s="39">
        <v>223</v>
      </c>
    </row>
    <row r="270" ht="20.05" customHeight="1">
      <c r="A270" t="s" s="30">
        <v>55</v>
      </c>
      <c r="B270" t="s" s="31">
        <v>25</v>
      </c>
      <c r="C270" s="33">
        <v>-0.127171314741036</v>
      </c>
      <c r="D270" s="86">
        <v>1.61071</v>
      </c>
      <c r="E270" s="34">
        <v>3</v>
      </c>
      <c r="F270" s="62"/>
      <c r="G270" t="s" s="85">
        <v>126</v>
      </c>
      <c r="H270" t="s" s="85">
        <v>126</v>
      </c>
      <c r="I270" s="33">
        <v>0.0018862294934</v>
      </c>
      <c r="J270" s="62"/>
      <c r="K270" t="s" s="39">
        <v>223</v>
      </c>
    </row>
    <row r="271" ht="20.05" customHeight="1">
      <c r="A271" t="s" s="30">
        <v>55</v>
      </c>
      <c r="B271" t="s" s="31">
        <v>28</v>
      </c>
      <c r="C271" s="33">
        <v>-0.102501992031873</v>
      </c>
      <c r="D271" s="86">
        <v>1.56963</v>
      </c>
      <c r="E271" s="34">
        <v>2</v>
      </c>
      <c r="F271" s="62"/>
      <c r="G271" t="s" s="85">
        <v>126</v>
      </c>
      <c r="H271" t="s" s="85">
        <v>126</v>
      </c>
      <c r="I271" s="33">
        <v>0.001945097277</v>
      </c>
      <c r="J271" s="62"/>
      <c r="K271" t="s" s="39">
        <v>223</v>
      </c>
    </row>
    <row r="272" ht="20.05" customHeight="1">
      <c r="A272" t="s" s="30">
        <v>55</v>
      </c>
      <c r="B272" t="s" s="31">
        <v>31</v>
      </c>
      <c r="C272" s="33">
        <v>-0.097593625498008</v>
      </c>
      <c r="D272" s="86">
        <v>1.62831</v>
      </c>
      <c r="E272" s="34">
        <v>1</v>
      </c>
      <c r="F272" s="62"/>
      <c r="G272" t="s" s="85">
        <v>126</v>
      </c>
      <c r="H272" t="s" s="85">
        <v>126</v>
      </c>
      <c r="I272" s="33">
        <v>0.00179097941475</v>
      </c>
      <c r="J272" s="62"/>
      <c r="K272" t="s" s="39">
        <v>223</v>
      </c>
    </row>
    <row r="273" ht="20.05" customHeight="1">
      <c r="A273" t="s" s="30">
        <v>55</v>
      </c>
      <c r="B273" t="s" s="31">
        <v>37</v>
      </c>
      <c r="C273" s="33">
        <v>-0.156956175298805</v>
      </c>
      <c r="D273" s="86">
        <v>2.3608</v>
      </c>
      <c r="E273" s="34">
        <v>1</v>
      </c>
      <c r="F273" s="62"/>
      <c r="G273" t="s" s="85">
        <v>126</v>
      </c>
      <c r="H273" t="s" s="85">
        <v>126</v>
      </c>
      <c r="I273" s="33">
        <v>0.000833808390</v>
      </c>
      <c r="J273" s="62"/>
      <c r="K273" t="s" s="39">
        <v>223</v>
      </c>
    </row>
    <row r="274" ht="20.05" customHeight="1">
      <c r="A274" t="s" s="30">
        <v>55</v>
      </c>
      <c r="B274" t="s" s="31">
        <v>40</v>
      </c>
      <c r="C274" s="33">
        <v>-0.124780876494024</v>
      </c>
      <c r="D274" s="86">
        <v>2.19639</v>
      </c>
      <c r="E274" s="34">
        <v>2</v>
      </c>
      <c r="F274" s="62"/>
      <c r="G274" t="s" s="85">
        <v>126</v>
      </c>
      <c r="H274" t="s" s="85">
        <v>126</v>
      </c>
      <c r="I274" s="33">
        <v>0.0010527856098</v>
      </c>
      <c r="J274" s="62"/>
      <c r="K274" t="s" s="39">
        <v>223</v>
      </c>
    </row>
    <row r="275" ht="20.05" customHeight="1">
      <c r="A275" t="s" s="30">
        <v>55</v>
      </c>
      <c r="B275" t="s" s="31">
        <v>43</v>
      </c>
      <c r="C275" s="33">
        <v>-0.194741035856574</v>
      </c>
      <c r="D275" s="86">
        <v>2.13011</v>
      </c>
      <c r="E275" s="34">
        <v>1</v>
      </c>
      <c r="F275" s="62"/>
      <c r="G275" t="s" s="85">
        <v>126</v>
      </c>
      <c r="H275" t="s" s="85">
        <v>126</v>
      </c>
      <c r="I275" s="33">
        <v>0.0010964808145</v>
      </c>
      <c r="J275" s="62"/>
      <c r="K275" t="s" s="39">
        <v>223</v>
      </c>
    </row>
    <row r="276" ht="20.05" customHeight="1">
      <c r="A276" t="s" s="30">
        <v>55</v>
      </c>
      <c r="B276" t="s" s="31">
        <v>46</v>
      </c>
      <c r="C276" s="33">
        <v>-0.154645418326693</v>
      </c>
      <c r="D276" s="86">
        <v>2.058</v>
      </c>
      <c r="E276" s="34">
        <v>2</v>
      </c>
      <c r="F276" s="62"/>
      <c r="G276" t="s" s="85">
        <v>126</v>
      </c>
      <c r="H276" t="s" s="85">
        <v>126</v>
      </c>
      <c r="I276" s="33">
        <v>0.001220185174</v>
      </c>
      <c r="J276" s="62"/>
      <c r="K276" t="s" s="39">
        <v>223</v>
      </c>
    </row>
    <row r="277" ht="20.05" customHeight="1">
      <c r="A277" t="s" s="30">
        <v>55</v>
      </c>
      <c r="B277" t="s" s="31">
        <v>49</v>
      </c>
      <c r="C277" s="33">
        <v>-0.11007171314741</v>
      </c>
      <c r="D277" s="86">
        <v>2.0146</v>
      </c>
      <c r="E277" s="34">
        <v>3</v>
      </c>
      <c r="F277" s="62"/>
      <c r="G277" t="s" s="85">
        <v>126</v>
      </c>
      <c r="H277" t="s" s="85">
        <v>126</v>
      </c>
      <c r="I277" s="33">
        <v>0.0012561346177</v>
      </c>
      <c r="J277" s="62"/>
      <c r="K277" t="s" s="39">
        <v>223</v>
      </c>
    </row>
    <row r="278" ht="20.05" customHeight="1">
      <c r="A278" t="s" s="30">
        <v>55</v>
      </c>
      <c r="B278" t="s" s="31">
        <v>52</v>
      </c>
      <c r="C278" s="33">
        <v>0.105498007968128</v>
      </c>
      <c r="D278" t="s" s="92">
        <v>238</v>
      </c>
      <c r="E278" s="34">
        <v>2</v>
      </c>
      <c r="F278" s="62"/>
      <c r="G278" t="s" s="85">
        <v>126</v>
      </c>
      <c r="H278" t="s" s="85">
        <v>226</v>
      </c>
      <c r="I278" t="s" s="40">
        <v>239</v>
      </c>
      <c r="J278" s="62"/>
      <c r="K278" t="s" s="39">
        <v>223</v>
      </c>
    </row>
    <row r="279" ht="20.05" customHeight="1">
      <c r="A279" t="s" s="30">
        <v>55</v>
      </c>
      <c r="B279" t="s" s="31">
        <v>55</v>
      </c>
      <c r="C279" s="33">
        <f>-0.092398406374502+707*2.194*10^(-5)</f>
        <v>-0.076886826374502</v>
      </c>
      <c r="D279" s="86">
        <v>1.988</v>
      </c>
      <c r="E279" s="34">
        <v>1</v>
      </c>
      <c r="F279" s="62"/>
      <c r="G279" t="s" s="85">
        <v>126</v>
      </c>
      <c r="H279" t="s" s="85">
        <v>126</v>
      </c>
      <c r="I279" s="33">
        <v>0.0012750889505</v>
      </c>
      <c r="J279" s="62"/>
      <c r="K279" t="s" s="39">
        <v>223</v>
      </c>
    </row>
    <row r="280" ht="20.05" customHeight="1">
      <c r="A280" t="s" s="30">
        <v>61</v>
      </c>
      <c r="B280" t="s" s="31">
        <v>8</v>
      </c>
      <c r="C280" s="33">
        <v>-0.567250996015936</v>
      </c>
      <c r="D280" s="33">
        <v>2.243</v>
      </c>
      <c r="E280" s="34">
        <v>1</v>
      </c>
      <c r="F280" s="62"/>
      <c r="G280" t="s" s="65">
        <v>229</v>
      </c>
      <c r="H280" t="s" s="71">
        <v>240</v>
      </c>
      <c r="I280" s="63">
        <f>707*2.194*10^(-5)</f>
        <v>0.01551158</v>
      </c>
      <c r="J280" s="62"/>
      <c r="K280" t="s" s="93">
        <v>241</v>
      </c>
    </row>
    <row r="281" ht="20.05" customHeight="1">
      <c r="A281" t="s" s="30">
        <v>61</v>
      </c>
      <c r="B281" t="s" s="31">
        <v>31</v>
      </c>
      <c r="C281" s="33">
        <f>-0.187250996015936+428*2.194*10^(-5)</f>
        <v>-0.177860676015936</v>
      </c>
      <c r="D281" s="86">
        <v>2.171</v>
      </c>
      <c r="E281" s="34">
        <v>1</v>
      </c>
      <c r="F281" s="62"/>
      <c r="G281" t="s" s="64">
        <v>229</v>
      </c>
      <c r="H281" t="s" s="65">
        <v>229</v>
      </c>
      <c r="I281" s="94">
        <f>428*2.194*10^(-5)</f>
        <v>0.009390320000000001</v>
      </c>
      <c r="J281" s="62"/>
      <c r="K281" t="s" s="93">
        <v>241</v>
      </c>
    </row>
    <row r="282" ht="20.05" customHeight="1">
      <c r="A282" t="s" s="30">
        <v>61</v>
      </c>
      <c r="B282" t="s" s="31">
        <v>61</v>
      </c>
      <c r="C282" s="33">
        <f>-0.0191235059760956+92*2.194*10^(-5)</f>
        <v>-0.0171050259760956</v>
      </c>
      <c r="D282" s="86">
        <v>3.905</v>
      </c>
      <c r="E282" s="34">
        <v>1</v>
      </c>
      <c r="F282" s="62"/>
      <c r="G282" t="s" s="64">
        <v>229</v>
      </c>
      <c r="H282" t="s" s="65">
        <v>229</v>
      </c>
      <c r="I282" s="95">
        <f>92*2.194*10^(-5)</f>
        <v>0.00201848</v>
      </c>
      <c r="J282" s="62"/>
      <c r="K282" t="s" s="93">
        <v>241</v>
      </c>
    </row>
    <row r="283" ht="20.05" customHeight="1">
      <c r="A283" t="s" s="30">
        <v>64</v>
      </c>
      <c r="B283" t="s" s="31">
        <v>8</v>
      </c>
      <c r="C283" s="33">
        <f>-0.565338645418327+1298*2.194*10^(-5)</f>
        <v>-0.536860525418327</v>
      </c>
      <c r="D283" s="33">
        <v>2.003</v>
      </c>
      <c r="E283" s="34">
        <v>2</v>
      </c>
      <c r="F283" s="62"/>
      <c r="G283" t="s" s="64">
        <v>229</v>
      </c>
      <c r="H283" t="s" s="65">
        <v>229</v>
      </c>
      <c r="I283" s="94">
        <f>1298*2.194*10^(-5)</f>
        <v>0.02847812</v>
      </c>
      <c r="J283" s="62"/>
      <c r="K283" t="s" s="93">
        <v>241</v>
      </c>
    </row>
    <row r="284" ht="20.05" customHeight="1">
      <c r="A284" t="s" s="30">
        <v>64</v>
      </c>
      <c r="B284" t="s" s="31">
        <v>28</v>
      </c>
      <c r="C284" s="33">
        <f>-0.176573705179283+732*2.194*10^(-5)</f>
        <v>-0.160513625179283</v>
      </c>
      <c r="D284" s="86">
        <v>1.822</v>
      </c>
      <c r="E284" s="34">
        <v>1</v>
      </c>
      <c r="F284" s="62"/>
      <c r="G284" t="s" s="96">
        <v>240</v>
      </c>
      <c r="H284" t="s" s="97">
        <v>240</v>
      </c>
      <c r="I284" s="63">
        <f>732*2.194*10^(-5)</f>
        <v>0.01606008</v>
      </c>
      <c r="J284" s="62"/>
      <c r="K284" t="s" s="93">
        <v>241</v>
      </c>
    </row>
    <row r="285" ht="20.05" customHeight="1">
      <c r="A285" t="s" s="30">
        <v>64</v>
      </c>
      <c r="B285" t="s" s="31">
        <v>31</v>
      </c>
      <c r="C285" s="33">
        <f>-0.202709163346614+581*2.194*10^(-5)</f>
        <v>-0.189962023346614</v>
      </c>
      <c r="D285" s="33">
        <v>1.967</v>
      </c>
      <c r="E285" s="34">
        <v>2</v>
      </c>
      <c r="F285" s="62"/>
      <c r="G285" t="s" s="64">
        <v>229</v>
      </c>
      <c r="H285" t="s" s="65">
        <v>229</v>
      </c>
      <c r="I285" s="95">
        <f>581*2.194*10^(-5)</f>
        <v>0.01274714</v>
      </c>
      <c r="J285" s="62"/>
      <c r="K285" t="s" s="93">
        <v>241</v>
      </c>
    </row>
    <row r="286" ht="20.05" customHeight="1">
      <c r="A286" t="s" s="30">
        <v>64</v>
      </c>
      <c r="B286" t="s" s="31">
        <v>64</v>
      </c>
      <c r="C286" s="33">
        <f>-0.0049402390438247+65*2.194*10^(-5)</f>
        <v>-0.0035141390438247</v>
      </c>
      <c r="D286" s="86">
        <v>4.277</v>
      </c>
      <c r="E286" s="34">
        <v>1</v>
      </c>
      <c r="F286" s="62"/>
      <c r="G286" t="s" s="64">
        <v>229</v>
      </c>
      <c r="H286" t="s" s="65">
        <v>229</v>
      </c>
      <c r="I286" s="95">
        <f>65*2.194*10^(-5)</f>
        <v>0.0014261</v>
      </c>
      <c r="J286" s="62"/>
      <c r="K286" t="s" s="93">
        <v>241</v>
      </c>
    </row>
    <row r="287" ht="20.05" customHeight="1">
      <c r="A287" t="s" s="30">
        <v>97</v>
      </c>
      <c r="B287" t="s" s="31">
        <v>31</v>
      </c>
      <c r="C287" s="33">
        <v>-0.219760835532167</v>
      </c>
      <c r="D287" s="86">
        <v>3.29568212408164</v>
      </c>
      <c r="E287" s="34">
        <v>1</v>
      </c>
      <c r="F287" s="62"/>
      <c r="G287" t="s" s="64">
        <v>242</v>
      </c>
      <c r="H287" t="s" s="65">
        <v>242</v>
      </c>
      <c r="I287" s="94">
        <v>0.0014172464465</v>
      </c>
      <c r="J287" s="62"/>
      <c r="K287" t="s" s="98">
        <v>243</v>
      </c>
    </row>
    <row r="288" ht="20.05" customHeight="1">
      <c r="A288" t="s" s="30">
        <v>97</v>
      </c>
      <c r="B288" t="s" s="31">
        <v>55</v>
      </c>
      <c r="C288" s="33">
        <v>-0.180806573715428</v>
      </c>
      <c r="D288" s="86">
        <v>4.16117662685079</v>
      </c>
      <c r="E288" s="34">
        <v>1</v>
      </c>
      <c r="F288" s="62"/>
      <c r="G288" t="s" s="64">
        <v>242</v>
      </c>
      <c r="H288" t="s" s="64">
        <v>242</v>
      </c>
      <c r="I288" s="63">
        <v>0.0008331249405</v>
      </c>
      <c r="J288" s="62"/>
      <c r="K288" t="s" s="98">
        <v>243</v>
      </c>
    </row>
    <row r="289" ht="20.05" customHeight="1">
      <c r="A289" t="s" s="30">
        <v>97</v>
      </c>
      <c r="B289" t="s" s="31">
        <v>109</v>
      </c>
      <c r="C289" s="33">
        <v>-0.158389498519003</v>
      </c>
      <c r="D289" s="86">
        <v>4.43896634717189</v>
      </c>
      <c r="E289" s="34">
        <v>1</v>
      </c>
      <c r="F289" s="62"/>
      <c r="G289" t="s" s="64">
        <v>242</v>
      </c>
      <c r="H289" t="s" s="64">
        <v>242</v>
      </c>
      <c r="I289" s="63">
        <v>0.0006075866055</v>
      </c>
      <c r="J289" s="62"/>
      <c r="K289" t="s" s="98">
        <v>243</v>
      </c>
    </row>
    <row r="290" ht="20.05" customHeight="1">
      <c r="A290" t="s" s="30">
        <v>46</v>
      </c>
      <c r="B290" t="s" s="31">
        <v>8</v>
      </c>
      <c r="C290" s="33">
        <v>-0.612452869018132</v>
      </c>
      <c r="D290" s="99">
        <v>1.52</v>
      </c>
      <c r="E290" s="34">
        <v>2</v>
      </c>
      <c r="F290" s="62"/>
      <c r="G290" t="s" s="100">
        <v>244</v>
      </c>
      <c r="H290" t="s" s="101">
        <v>229</v>
      </c>
      <c r="I290" s="94">
        <f>0.02/27.2114</f>
        <v>0.000734986072013935</v>
      </c>
      <c r="J290" s="62"/>
      <c r="K290" t="s" s="39">
        <v>245</v>
      </c>
    </row>
    <row r="291" ht="20.05" customHeight="1">
      <c r="A291" t="s" s="30">
        <v>46</v>
      </c>
      <c r="B291" t="s" s="31">
        <v>109</v>
      </c>
      <c r="C291" s="33">
        <v>-0.136413414965786</v>
      </c>
      <c r="D291" s="86">
        <v>2.22</v>
      </c>
      <c r="E291" s="34">
        <v>2</v>
      </c>
      <c r="F291" s="62"/>
      <c r="G291" t="s" s="100">
        <v>244</v>
      </c>
      <c r="H291" t="s" s="101">
        <v>246</v>
      </c>
      <c r="I291" s="94">
        <v>0.000969131391</v>
      </c>
      <c r="J291" s="62"/>
      <c r="K291" t="s" s="39">
        <v>245</v>
      </c>
    </row>
    <row r="292" ht="20.05" customHeight="1">
      <c r="A292" t="s" s="30">
        <v>100</v>
      </c>
      <c r="B292" t="s" s="31">
        <v>8</v>
      </c>
      <c r="C292" s="33">
        <f>-2.728/27.2114</f>
        <v>-0.100252100222701</v>
      </c>
      <c r="D292" s="99">
        <v>1.588</v>
      </c>
      <c r="E292" s="34">
        <v>2</v>
      </c>
      <c r="F292" s="62"/>
      <c r="G292" t="s" s="100">
        <v>244</v>
      </c>
      <c r="H292" t="s" s="101">
        <v>229</v>
      </c>
      <c r="I292" s="94">
        <f>(3.1-2.728)/27.2114</f>
        <v>0.0136707409394592</v>
      </c>
      <c r="J292" s="62"/>
      <c r="K292" t="s" s="39">
        <v>245</v>
      </c>
    </row>
    <row r="293" ht="20.05" customHeight="1">
      <c r="A293" t="s" s="30">
        <v>100</v>
      </c>
      <c r="B293" t="s" s="31">
        <v>31</v>
      </c>
      <c r="C293" s="33">
        <v>-0.199217974819377</v>
      </c>
      <c r="D293" s="99">
        <v>1.7462</v>
      </c>
      <c r="E293" s="34">
        <v>2</v>
      </c>
      <c r="F293" s="62"/>
      <c r="G293" t="s" s="101">
        <v>244</v>
      </c>
      <c r="H293" t="s" s="102">
        <v>247</v>
      </c>
      <c r="I293" s="63">
        <v>0.001517257890</v>
      </c>
      <c r="J293" s="62"/>
      <c r="K293" t="s" s="39">
        <v>245</v>
      </c>
    </row>
    <row r="294" ht="20.05" customHeight="1">
      <c r="A294" t="s" s="30">
        <v>100</v>
      </c>
      <c r="B294" t="s" s="31">
        <v>55</v>
      </c>
      <c r="C294" s="33">
        <v>-0.148834679582822</v>
      </c>
      <c r="D294" s="86">
        <v>2.163</v>
      </c>
      <c r="E294" s="34">
        <v>2</v>
      </c>
      <c r="F294" s="62"/>
      <c r="G294" t="s" s="101">
        <v>244</v>
      </c>
      <c r="H294" t="s" s="102">
        <v>247</v>
      </c>
      <c r="I294" s="63">
        <v>0.000920378660</v>
      </c>
      <c r="J294" s="62"/>
      <c r="K294" t="s" s="39">
        <v>245</v>
      </c>
    </row>
    <row r="295" ht="20.05" customHeight="1">
      <c r="A295" t="s" s="30">
        <v>100</v>
      </c>
      <c r="B295" t="s" s="31">
        <v>109</v>
      </c>
      <c r="C295" s="33">
        <v>-0.132150495748106</v>
      </c>
      <c r="D295" s="86">
        <v>2.308</v>
      </c>
      <c r="E295" s="34">
        <v>2</v>
      </c>
      <c r="F295" s="62"/>
      <c r="G295" t="s" s="100">
        <v>244</v>
      </c>
      <c r="H295" t="s" s="103">
        <v>247</v>
      </c>
      <c r="I295" s="94">
        <v>0.000672058675</v>
      </c>
      <c r="J295" s="62"/>
      <c r="K295" t="s" s="39">
        <v>245</v>
      </c>
    </row>
    <row r="296" ht="20.05" customHeight="1">
      <c r="A296" t="s" s="30">
        <v>97</v>
      </c>
      <c r="B296" t="s" s="31">
        <v>8</v>
      </c>
      <c r="C296" s="33">
        <v>-0.602898050081951</v>
      </c>
      <c r="D296" s="99">
        <v>1.663</v>
      </c>
      <c r="E296" s="34">
        <v>1</v>
      </c>
      <c r="F296" s="62"/>
      <c r="G296" t="s" s="12">
        <v>248</v>
      </c>
      <c r="H296" t="s" s="39">
        <v>248</v>
      </c>
      <c r="I296" s="94">
        <v>0.003656454825</v>
      </c>
      <c r="J296" s="62"/>
      <c r="K296" t="s" s="39">
        <v>249</v>
      </c>
    </row>
    <row r="297" ht="20.05" customHeight="1">
      <c r="A297" t="s" s="30">
        <v>100</v>
      </c>
      <c r="B297" t="s" s="31">
        <v>8</v>
      </c>
      <c r="C297" s="33">
        <f>-0.604735515261986+1430*2.194*10^(-5)</f>
        <v>-0.573361315261986</v>
      </c>
      <c r="D297" s="86">
        <v>1.79</v>
      </c>
      <c r="E297" s="34">
        <v>2</v>
      </c>
      <c r="F297" s="62"/>
      <c r="G297" t="s" s="12">
        <v>248</v>
      </c>
      <c r="H297" t="s" s="12">
        <v>248</v>
      </c>
      <c r="I297" s="63">
        <f>1430*2.194*10^(-5)</f>
        <v>0.0313742</v>
      </c>
      <c r="J297" s="62"/>
      <c r="K297" t="s" s="39">
        <v>249</v>
      </c>
    </row>
    <row r="298" ht="20.05" customHeight="1">
      <c r="A298" t="s" s="30">
        <v>103</v>
      </c>
      <c r="B298" t="s" s="31">
        <v>8</v>
      </c>
      <c r="C298" s="33">
        <f>-0.602898050081951+2130*2.194*10^(-5)</f>
        <v>-0.556165850081951</v>
      </c>
      <c r="D298" s="99">
        <v>1.534</v>
      </c>
      <c r="E298" s="34">
        <v>3</v>
      </c>
      <c r="F298" s="62"/>
      <c r="G298" t="s" s="12">
        <v>248</v>
      </c>
      <c r="H298" t="s" s="12">
        <v>248</v>
      </c>
      <c r="I298" s="63">
        <f>2130*2.194*10^(-5)</f>
        <v>0.0467322</v>
      </c>
      <c r="J298" s="62"/>
      <c r="K298" t="s" s="39">
        <v>249</v>
      </c>
    </row>
    <row r="299" ht="20.05" customHeight="1">
      <c r="A299" t="s" s="30">
        <v>106</v>
      </c>
      <c r="B299" t="s" s="31">
        <v>8</v>
      </c>
      <c r="C299" s="33">
        <f>-0.618332757594244+2400*2.194*10^(-5)</f>
        <v>-0.565676757594244</v>
      </c>
      <c r="D299" s="99">
        <v>1.464</v>
      </c>
      <c r="E299" s="34">
        <v>2</v>
      </c>
      <c r="F299" s="62"/>
      <c r="G299" t="s" s="12">
        <v>250</v>
      </c>
      <c r="H299" t="s" s="12">
        <v>250</v>
      </c>
      <c r="I299" s="34">
        <f>2400*2.194*10^(-5)</f>
        <v>0.052656</v>
      </c>
      <c r="J299" s="62"/>
      <c r="K299" t="s" s="39">
        <v>249</v>
      </c>
    </row>
    <row r="300" ht="20.05" customHeight="1">
      <c r="A300" t="s" s="30">
        <v>109</v>
      </c>
      <c r="B300" t="s" s="31">
        <v>8</v>
      </c>
      <c r="C300" s="33">
        <f>-0.63817738153862+2648*2.194*10^(-5)</f>
        <v>-0.58008026153862</v>
      </c>
      <c r="D300" s="99">
        <v>1.414</v>
      </c>
      <c r="E300" s="34">
        <v>1</v>
      </c>
      <c r="F300" s="62"/>
      <c r="G300" t="s" s="12">
        <v>229</v>
      </c>
      <c r="H300" t="s" s="12">
        <v>229</v>
      </c>
      <c r="I300" s="63">
        <f>2648*2.194*10^(-5)</f>
        <v>0.05809712</v>
      </c>
      <c r="J300" s="62"/>
      <c r="K300" t="s" s="39">
        <v>249</v>
      </c>
    </row>
    <row r="301" ht="20.05" customHeight="1">
      <c r="A301" t="s" s="30">
        <v>97</v>
      </c>
      <c r="B301" t="s" s="31">
        <v>103</v>
      </c>
      <c r="C301" s="33">
        <v>-0.0757035654174353</v>
      </c>
      <c r="D301" s="86">
        <v>2.53</v>
      </c>
      <c r="E301" s="34">
        <v>3</v>
      </c>
      <c r="F301" s="62"/>
      <c r="G301" t="s" s="12">
        <v>181</v>
      </c>
      <c r="H301" t="s" s="39">
        <v>251</v>
      </c>
      <c r="I301" s="94">
        <v>0.000576375745</v>
      </c>
      <c r="J301" s="62"/>
      <c r="K301" t="s" s="39">
        <v>252</v>
      </c>
    </row>
    <row r="302" ht="20.05" customHeight="1">
      <c r="A302" s="30"/>
      <c r="B302" s="31"/>
      <c r="C302" s="35"/>
      <c r="D302" s="91"/>
      <c r="E302" s="38"/>
      <c r="F302" s="62"/>
      <c r="G302" s="38"/>
      <c r="H302" s="38"/>
      <c r="I302" s="38"/>
      <c r="J302" s="62"/>
      <c r="K302" s="51"/>
    </row>
    <row r="303" ht="20.05" customHeight="1">
      <c r="A303" s="30"/>
      <c r="B303" s="31"/>
      <c r="C303" s="35"/>
      <c r="D303" s="91"/>
      <c r="E303" s="38"/>
      <c r="F303" s="62"/>
      <c r="G303" s="12"/>
      <c r="H303" s="12"/>
      <c r="I303" s="62"/>
      <c r="J303" s="62"/>
      <c r="K303" s="39"/>
    </row>
  </sheetData>
  <hyperlinks>
    <hyperlink ref="K2" r:id="rId1" location="" tooltip="" display="https://pubs.acs.org/doi/abs/10.1021/acs.jctc.9b00674 experimental dissociation energy from https://pubs.acs.org/doi/10.1021/acs.jctc.8b00143"/>
    <hyperlink ref="K3" r:id="rId2" location="" tooltip="" display="https://pubs.acs.org/doi/abs/10.1021/acs.jctc.9b00674 experimental dissociation energy from https://pubs.acs.org/doi/10.1021/acs.jctc.8b00143"/>
    <hyperlink ref="K4" r:id="rId3" location="" tooltip="" display="https://pubs.acs.org/doi/abs/10.1021/acs.jctc.9b00674 experimental dissociation energy from https://pubs.acs.org/doi/10.1021/acs.jctc.8b00143"/>
    <hyperlink ref="K5" r:id="rId4" location="" tooltip="" display="https://pubs.acs.org/doi/abs/10.1021/acs.jctc.9b00674 experimental dissociation energy from https://doi.org/10.1063/1.1788656 and https://pubs.acs.org/doi/10.1021/acs.jctc.8b00143"/>
    <hyperlink ref="K6" r:id="rId5" location="" tooltip="" display="https://pubs.acs.org/doi/abs/10.1021/acs.jctc.9b00674 experimental dissociation energy from https://doi.org/10.1063/1.1788656 and https://pubs.acs.org/doi/10.1021/acs.jctc.8b00143"/>
    <hyperlink ref="K7" r:id="rId6" location="" tooltip="" display="https://pubs.acs.org/doi/abs/10.1021/acs.jctc.9b00674 experimental dissociation energy from https://pubs.acs.org/doi/10.1021/acs.jctc.8b00143"/>
    <hyperlink ref="K8" r:id="rId7" location="" tooltip="" display="https://pubs.acs.org/doi/abs/10.1021/acs.jctc.9b00674 experimental dissociation energy from https://doi.org/10.1063/1.1788656 and https://pubs.acs.org/doi/10.1021/acs.jctc.8b00143"/>
    <hyperlink ref="K9" r:id="rId8" location="" tooltip="" display="https://pubs.acs.org/doi/abs/10.1021/acs.jctc.9b00674 experimental dissociation energy from https://pubs.acs.org/doi/10.1021/acs.jctc.8b00143"/>
    <hyperlink ref="K10" r:id="rId9" location="" tooltip="" display="https://pubs.acs.org/doi/abs/10.1021/acs.jctc.9b00674 experimental dissociation energy from https://pubs.acs.org/doi/10.1021/acs.jctc.8b00143"/>
    <hyperlink ref="K11" r:id="rId10" location="" tooltip="" display="https://pubs.acs.org/doi/abs/10.1021/acs.jctc.9b00674 experimental dissociation energy from https://pubs.acs.org/doi/10.1021/acs.jctc.8b00143"/>
    <hyperlink ref="K13" r:id="rId11" location="" tooltip="" display="https://pubs.acs.org/doi/abs/10.1021/acs.jctc.9b00674, experimental data from https://doi.org/10.1063/1.2406071, frequency from https://doi.org/10.1021/cr980411m"/>
    <hyperlink ref="K14" r:id="rId12" location="" tooltip="" display="https://pubs.acs.org/doi/abs/10.1021/acs.jctc.9b00674, experimental data from https://doi.org/10.1063/1.2406071, frequency from https://doi.org/10.1021/cr980411m"/>
    <hyperlink ref="K15" r:id="rId13" location="" tooltip="" display="https://pubs.acs.org/doi/abs/10.1021/acs.jctc.9b00674, experimental data from https://doi.org/10.1063/1.2406071, frequency from https://doi.org/10.1021/cr980411m"/>
    <hyperlink ref="K16" r:id="rId14" location="" tooltip="" display="https://pubs.acs.org/doi/abs/10.1021/acs.jctc.9b00674"/>
    <hyperlink ref="K17" r:id="rId15" location="" tooltip="" display="https://pubs.acs.org/doi/abs/10.1021/acs.jctc.9b00674"/>
    <hyperlink ref="K18" r:id="rId16" location="" tooltip="" display="https://pubs.acs.org/doi/abs/10.1021/acs.jctc.9b00674, experimental data from http://dx.doi.org/10.1063/1.4979679"/>
    <hyperlink ref="K19" r:id="rId17" location="" tooltip="" display="https://pubs.acs.org/doi/abs/10.1021/acs.jctc.9b00674"/>
    <hyperlink ref="K20" r:id="rId18" location="" tooltip="" display="https://pubs.acs.org/doi/abs/10.1021/acs.jctc.9b00674, experimental data from http://dx.doi.org/10.1063/1.4979679"/>
    <hyperlink ref="K21" r:id="rId19" location="" tooltip="" display="https://pubs.acs.org/doi/abs/10.1021/acs.jctc.9b00674"/>
    <hyperlink ref="K22" r:id="rId20" location="" tooltip="" display="https://pubs.acs.org/doi/abs/10.1021/acs.jctc.9b00674, experimental data from https://doi.org/10.1063/1.2406071"/>
    <hyperlink ref="K24" r:id="rId21" location="" tooltip="" display="https://pubs.acs.org/doi/abs/10.1021/acs.jctc.9b00674, experimental data from https://doi.org/10.1063/1.2406071"/>
    <hyperlink ref="K25" r:id="rId22" location="" tooltip="" display="https://pubs.acs.org/doi/abs/10.1021/acs.jctc.9b00674, experimental data from https://doi.org/10.1063/1.2406071"/>
    <hyperlink ref="K26" r:id="rId23" location="" tooltip="" display="https://pubs.acs.org/doi/abs/10.1021/acs.jctc.9b00674, experimental data from https://doi.org/10.1063/1.2406071"/>
    <hyperlink ref="K27" r:id="rId24" location="" tooltip="" display="https://pubs.acs.org/doi/abs/10.1021/acs.jctc.9b00674, experimental data from https://doi.org/10.1063/1.2406071"/>
    <hyperlink ref="K28" r:id="rId25" location="" tooltip="" display="https://pubs.acs.org/doi/abs/10.1021/acs.jctc.9b00674"/>
    <hyperlink ref="K29" r:id="rId26" location="" tooltip="" display="https://pubs.acs.org/doi/abs/10.1021/acs.jctc.9b00674"/>
    <hyperlink ref="K30" r:id="rId27" location="" tooltip="" display="https://pubs.acs.org/doi/abs/10.1021/acs.jctc.9b00674"/>
    <hyperlink ref="K31" r:id="rId28" location="" tooltip="" display="https://pubs.acs.org/doi/abs/10.1021/acs.jctc.9b00674"/>
    <hyperlink ref="K32" r:id="rId29" location="" tooltip="" display="https://pubs.acs.org/doi/abs/10.1021/acs.jctc.9b00674"/>
    <hyperlink ref="K33" r:id="rId30" location="" tooltip="" display="https://pubs.acs.org/doi/abs/10.1021/acs.jctc.9b00674"/>
    <hyperlink ref="K35" r:id="rId31" location="" tooltip="" display="https://pubs.acs.org/doi/abs/10.1021/acs.jctc.9b00674 experimental dissociation energy from https://pubs.acs.org/doi/10.1021/acs.jctc.8b00143"/>
    <hyperlink ref="K36" r:id="rId32" location="" tooltip="" display="https://pubs.acs.org/doi/abs/10.1021/acs.jctc.9b00674 experimental dissociation energy from https://doi.org/10.1063/1.1788656 and https://pubs.acs.org/doi/10.1021/acs.jctc.8b00143"/>
    <hyperlink ref="K37" r:id="rId33" location="" tooltip="" display="https://pubs.acs.org/doi/abs/10.1021/acs.jctc.9b00674 experimental dissociation energy from https://pubs.acs.org/doi/10.1021/acs.jctc.8b00143"/>
    <hyperlink ref="K38" r:id="rId34" location="" tooltip="" display="https://pubs.acs.org/doi/abs/10.1021/acs.jctc.9b00674 experimental dissociation energy from https://pubs.acs.org/doi/10.1021/acs.jctc.8b00143"/>
    <hyperlink ref="K39" r:id="rId35" location="" tooltip="" display="https://pubs.acs.org/doi/abs/10.1021/acs.jctc.9b00674 experimental dissociation energy from https://doi.org/10.1063/1.1788656 and https://pubs.acs.org/doi/10.1021/acs.jctc.8b00143"/>
    <hyperlink ref="K40" r:id="rId36" location="" tooltip="" display="https://pubs.acs.org/doi/abs/10.1021/acs.jctc.9b00674 experimental dissociation energy from https://pubs.acs.org/doi/10.1021/acs.jctc.8b00143"/>
    <hyperlink ref="K41" r:id="rId37" location="" tooltip="" display="https://pubs.acs.org/doi/abs/10.1021/acs.jctc.9b00674 experimental dissociation energy from https://pubs.acs.org/doi/10.1021/acs.jctc.8b00143"/>
    <hyperlink ref="K42" r:id="rId38" location="" tooltip="" display="https://pubs.acs.org/doi/abs/10.1021/acs.jctc.9b00674 experimental dissociation energy from https://pubs.acs.org/doi/10.1021/acs.jctc.8b00143"/>
    <hyperlink ref="K43" r:id="rId39" location="" tooltip="" display="https://pubs.acs.org/doi/abs/10.1021/acs.jctc.9b00674 experimental dissociation energy from https://doi.org/10.1063/1.1788656 and https://pubs.acs.org/doi/10.1021/acs.jctc.8b00143"/>
    <hyperlink ref="K44" r:id="rId40" location="" tooltip="" display="https://pubs.acs.org/doi/abs/10.1021/acs.jctc.9b00674 experimental dissociation energy from https://pubs.acs.org/doi/10.1021/acs.jctc.8b00143"/>
    <hyperlink ref="K46" r:id="rId41" location="" tooltip="" display="https://pubs.acs.org/doi/abs/10.1021/acs.jctc.9b00674 experimental dissociation energy from https://doi.org/10.1063/1.1788656 and https://pubs.acs.org/doi/10.1021/acs.jctc.8b00143"/>
    <hyperlink ref="K47" r:id="rId42" location="" tooltip="" display="https://pubs.acs.org/doi/abs/10.1021/acs.jctc.9b00674 experimental dissociation energy from https://pubs.acs.org/doi/10.1021/acs.jctc.8b00143"/>
    <hyperlink ref="K48" r:id="rId43" location="" tooltip="" display="https://pubs.acs.org/doi/abs/10.1021/acs.jctc.9b00674 experimental dissociation energy from https://pubs.acs.org/doi/10.1021/acs.jctc.8b00143"/>
    <hyperlink ref="K49" r:id="rId44" location="" tooltip="" display="https://pubs.acs.org/doi/abs/10.1021/acs.jctc.9b00674 experimental dissociation energy from https://doi.org/10.1063/1.1788656 and https://pubs.acs.org/doi/10.1021/acs.jctc.8b00143"/>
    <hyperlink ref="K50" r:id="rId45" location="" tooltip="" display="https://pubs.acs.org/doi/abs/10.1021/acs.jctc.9b00674 experimental dissociation energy from https://pubs.acs.org/doi/10.1021/acs.jctc.8b00143"/>
    <hyperlink ref="K51" r:id="rId46" location="" tooltip="" display="https://pubs.acs.org/doi/abs/10.1021/acs.jctc.9b00674 experimental dissociation energy from https://pubs.acs.org/doi/10.1021/acs.jctc.8b00143"/>
    <hyperlink ref="K52" r:id="rId47" location="" tooltip="" display="https://pubs.acs.org/doi/abs/10.1021/acs.jctc.9b00674 experimental dissociation energy from https://pubs.acs.org/doi/10.1021/acs.jctc.8b00143"/>
    <hyperlink ref="K53" r:id="rId48" location="" tooltip="" display="https://pubs.acs.org/doi/abs/10.1021/acs.jctc.9b00674 experimental dissociation energy from https://pubs.acs.org/doi/10.1021/acs.jctc.8b00143"/>
    <hyperlink ref="K54" r:id="rId49" location="" tooltip="" display="https://pubs.acs.org/doi/abs/10.1021/acs.jctc.9b00674 experimental dissociation energy from https://doi.org/10.1063/1.1788656 and https://pubs.acs.org/doi/10.1021/acs.jctc.8b00143"/>
    <hyperlink ref="K55" r:id="rId50" location="" tooltip="" display="https://pubs.acs.org/doi/abs/10.1021/acs.jctc.9b00674 experimental dissociation energy from https://pubs.acs.org/doi/10.1021/acs.jctc.8b00143"/>
    <hyperlink ref="K57" r:id="rId51" location="" tooltip="" display="https://pubs.acs.org/doi/abs/10.1021/acs.jctc.9b00674 experimental dissociation energy from https://pubs.acs.org/doi/10.1021/acs.jctc.8b00143"/>
    <hyperlink ref="K58" r:id="rId52" location="" tooltip="" display="https://pubs.acs.org/doi/abs/10.1021/acs.jctc.9b00674 experimental dissociation energy from https://pubs.acs.org/doi/10.1021/acs.jctc.8b00143"/>
    <hyperlink ref="K59" r:id="rId53" location="" tooltip="" display="https://pubs.acs.org/doi/abs/10.1021/acs.jctc.9b00674 experimental dissociation energy from https://pubs.acs.org/doi/10.1021/acs.jctc.8b00143"/>
    <hyperlink ref="K60" r:id="rId54" location="" tooltip="" display="https://pubs.acs.org/doi/abs/10.1021/acs.jctc.9b00674 experimental dissociation energy from https://pubs.acs.org/doi/10.1021/acs.jctc.8b00143"/>
    <hyperlink ref="K61" r:id="rId55" location="" tooltip="" display="https://pubs.acs.org/doi/abs/10.1021/acs.jctc.9b00674 experimental dissociation energy from https://pubs.acs.org/doi/10.1021/acs.jctc.8b00143"/>
    <hyperlink ref="K62" r:id="rId56" location="" tooltip="" display="https://pubs.acs.org/doi/abs/10.1021/acs.jctc.9b00674 experimental dissociation energy from https://pubs.acs.org/doi/10.1021/acs.jctc.8b00143"/>
    <hyperlink ref="K63" r:id="rId57" location="" tooltip="" display="https://pubs.acs.org/doi/abs/10.1021/acs.jctc.9b00674 experimental dissociation energy from https://pubs.acs.org/doi/10.1021/acs.jctc.8b00143"/>
    <hyperlink ref="K64" r:id="rId58" location="" tooltip="" display="https://pubs.acs.org/doi/abs/10.1021/acs.jctc.9b00674 experimental dissociation energy from https://pubs.acs.org/doi/10.1021/acs.jctc.8b00143"/>
    <hyperlink ref="K65" r:id="rId59" location="" tooltip="" display="https://pubs.acs.org/doi/abs/10.1021/acs.jctc.9b00674 experimental dissociation energy from https://pubs.acs.org/doi/10.1021/acs.jctc.8b00143"/>
    <hyperlink ref="K66" r:id="rId60" location="" tooltip="" display="https://pubs.acs.org/doi/abs/10.1021/acs.jctc.9b00674 experimental dissociation energy from https://pubs.acs.org/doi/10.1021/acs.jctc.8b00143"/>
    <hyperlink ref="K68" r:id="rId61" location="" tooltip="" display="https://pubs.acs.org/doi/abs/10.1021/acs.jctc.9b00674 experimental dissociation energy from https://pubs.acs.org/doi/10.1021/acs.jctc.8b00143"/>
    <hyperlink ref="K69" r:id="rId62" location="" tooltip="" display="https://pubs.acs.org/doi/abs/10.1021/acs.jctc.9b00674 experimental dissociation energy from https://pubs.acs.org/doi/10.1021/acs.jctc.8b00143"/>
    <hyperlink ref="K70" r:id="rId63" location="" tooltip="" display="https://pubs.acs.org/doi/abs/10.1021/acs.jctc.9b00674 experimental dissociation energy from https://pubs.acs.org/doi/10.1021/acs.jctc.8b00143"/>
    <hyperlink ref="K71" r:id="rId64" location="" tooltip="" display="https://pubs.acs.org/doi/abs/10.1021/acs.jctc.9b00674 experimental dissociation energy from https://pubs.acs.org/doi/10.1021/acs.jctc.8b00143"/>
    <hyperlink ref="K72" r:id="rId65" location="" tooltip="" display="https://pubs.acs.org/doi/abs/10.1021/acs.jctc.9b00674 experimental dissociation energy from https://pubs.acs.org/doi/10.1021/acs.jctc.8b00143"/>
    <hyperlink ref="K73" r:id="rId66" location="" tooltip="" display="https://pubs.acs.org/doi/abs/10.1021/acs.jctc.9b00674 experimental dissociation energy from https://pubs.acs.org/doi/10.1021/acs.jctc.8b00143"/>
    <hyperlink ref="K74" r:id="rId67" location="" tooltip="" display="https://pubs.acs.org/doi/abs/10.1021/acs.jctc.9b00674 experimental dissociation energy from https://pubs.acs.org/doi/10.1021/acs.jctc.8b00143"/>
    <hyperlink ref="K75" r:id="rId68" location="" tooltip="" display="https://pubs.acs.org/doi/abs/10.1021/acs.jctc.9b00674 experimental dissociation energy from https://pubs.acs.org/doi/10.1021/acs.jctc.8b00143"/>
    <hyperlink ref="K76" r:id="rId69" location="" tooltip="" display="https://pubs.acs.org/doi/abs/10.1021/acs.jctc.9b00674 experimental dissociation energy from https://pubs.acs.org/doi/10.1021/acs.jctc.8b00143"/>
    <hyperlink ref="K77" r:id="rId70" location="" tooltip="" display="https://pubs.acs.org/doi/abs/10.1021/acs.jctc.9b00674 experimental dissociation energy from https://pubs.acs.org/doi/10.1021/acs.jctc.8b00143"/>
    <hyperlink ref="K79" r:id="rId71" location="" tooltip="" display="https://doi.org/10.1063/1.2831506"/>
    <hyperlink ref="K80" r:id="rId72" location="" tooltip="" display="https://doi.org/10.1063/1.2831506"/>
    <hyperlink ref="K81" r:id="rId73" location="" tooltip="" display="https://doi.org/10.1063/1.2831506"/>
    <hyperlink ref="K82" r:id="rId74" location="" tooltip="" display="https://doi.org/10.1063/1.2831506"/>
    <hyperlink ref="K83" r:id="rId75" location="" tooltip="" display="https://doi.org/10.1063/1.2831506"/>
    <hyperlink ref="K84" r:id="rId76" location="" tooltip="" display="https://doi.org/10.1063/1.2831506"/>
    <hyperlink ref="K85" r:id="rId77" location="" tooltip="" display="https://doi.org/10.1063/1.2831506"/>
    <hyperlink ref="K86" r:id="rId78" location="" tooltip="" display="https://doi.org/10.1063/1.2831506"/>
    <hyperlink ref="K87" r:id="rId79" location="" tooltip="" display="https://doi.org/10.1063/1.2831506"/>
    <hyperlink ref="K88" r:id="rId80" location="" tooltip="" display="https://doi.org/10.1063/1.2831506"/>
    <hyperlink ref="K90" r:id="rId81" location="" tooltip="" display="https://doi.org/10.1063/1.2406071 experimental dissociation energy from https://pubs.acs.org/doi/10.1021/acs.jctc.8b00143"/>
    <hyperlink ref="K91" r:id="rId82" location="" tooltip="" display="https://doi.org/10.1063/1.2406071 experimental dissociation energy from https://pubs.acs.org/doi/10.1021/acs.jctc.8b00143"/>
    <hyperlink ref="K92" r:id="rId83" location="" tooltip="" display="https://doi.org/10.1063/1.2406071 experimental dissociation energy from https://pubs.acs.org/doi/10.1021/acs.jctc.8b00143"/>
    <hyperlink ref="K93" r:id="rId84" location="" tooltip="" display="https://doi.org/10.1063/1.2406071 experimental dissociation energy from https://pubs.acs.org/doi/10.1021/acs.jctc.8b00143"/>
    <hyperlink ref="K94" r:id="rId85" location="" tooltip="" display="https://doi.org/10.1063/1.2406071 experimental dissociation energy from https://pubs.acs.org/doi/10.1021/acs.jctc.8b00143"/>
    <hyperlink ref="K95" r:id="rId86" location="" tooltip="" display="https://doi.org/10.1063/1.2406071 experimental dissociation energy from https://pubs.acs.org/doi/10.1021/acs.jctc.8b00143"/>
    <hyperlink ref="K96" r:id="rId87" location="" tooltip="" display="https://doi.org/10.1063/1.2406071 experimental dissociation energy from https://pubs.acs.org/doi/10.1021/acs.jctc.8b00143"/>
    <hyperlink ref="K97" r:id="rId88" location="" tooltip="" display="https://doi.org/10.1063/1.2406071 experimental dissociation energy from https://pubs.acs.org/doi/10.1021/acs.jctc.8b00143"/>
    <hyperlink ref="K98" r:id="rId89" location="" tooltip="" display="https://doi.org/10.1063/1.2406071 experimental dissociation energy from https://pubs.acs.org/doi/10.1021/acs.jctc.8b00143"/>
    <hyperlink ref="K99" r:id="rId90" location="" tooltip="" display="https://doi.org/10.1063/1.2406071 experimental dissociation energy from https://pubs.acs.org/doi/10.1021/acs.jctc.8b00143"/>
    <hyperlink ref="K102" r:id="rId91" location="" tooltip="" display="https://pubs.acs.org/doi/abs/10.1021/acs.jpca.1c02886"/>
    <hyperlink ref="K103" r:id="rId92" location="" tooltip="" display="https://pubs.acs.org/doi/abs/10.1021/acs.jpca.1c02886"/>
    <hyperlink ref="K104" r:id="rId93" location="" tooltip="" display="https://pubs.acs.org/doi/abs/10.1021/acs.jpca.1c02886"/>
    <hyperlink ref="K105" r:id="rId94" location="" tooltip="" display="Bond length https://aip.scitation.org/doi/abs/10.1063/1.2821104, dissociation energy https://doi.org/10.1063/1.5113511"/>
    <hyperlink ref="K106" r:id="rId95" location="" tooltip="" display="Bond length https://aip.scitation.org/doi/abs/10.1063/1.2821104, dissociation energy https://doi.org/10.1063/1.5113511"/>
    <hyperlink ref="K107" r:id="rId96" location="" tooltip="" display="Bond length https://aip.scitation.org/doi/abs/10.1063/1.2821104, dissociation energy https://doi.org/10.1063/1.5113511"/>
    <hyperlink ref="K109" r:id="rId97" location="" tooltip="" display="Frequency and Bond distance http://dx.doi.org/10.1063/1.2196040 and energy https://doi.org/10.1063/1.5050934"/>
    <hyperlink ref="K110" r:id="rId98" location="" tooltip="" display="Frequency and Bond distance http://dx.doi.org/10.1063/1.2196040 and energy https://doi.org/10.1063/1.5050934"/>
    <hyperlink ref="K111" r:id="rId99" location="" tooltip="" display="Frequency and Bond distance http://dx.doi.org/10.1063/1.2196040 and energy https://doi.org/10.1063/1.5050934"/>
    <hyperlink ref="K112" r:id="rId100" location="" tooltip="" display="Bond distance http://dx.doi.org/10.1063/1.2196040"/>
    <hyperlink ref="K113" r:id="rId101" location="" tooltip="" display="Bond distance http://dx.doi.org/10.1063/1.2196040"/>
    <hyperlink ref="K114" r:id="rId102" location="" tooltip="" display="Frequency and Bond distance http://dx.doi.org/10.1063/1.2196040 and energy https://doi.org/10.1063/1.5050934"/>
    <hyperlink ref="K115" r:id="rId103" location="" tooltip="" display="Frequency and Bond distance http://dx.doi.org/10.1063/1.2196040 and energy https://doi.org/10.1063/1.5050934"/>
    <hyperlink ref="K116" r:id="rId104" location="" tooltip="" display="Frequency and Bond distance http://dx.doi.org/10.1063/1.2196040 and energy https://doi.org/10.1063/1.5050934"/>
    <hyperlink ref="K117" r:id="rId105" location="" tooltip="" display="Frequency and Bond distance http://dx.doi.org/10.1063/1.2196040 and energy https://doi.org/10.1063/1.5050934"/>
    <hyperlink ref="K118" r:id="rId106" location="" tooltip="" display="Bond distance http://dx.doi.org/10.1063/1.2196040"/>
    <hyperlink ref="K120" r:id="rId107" location="" tooltip="" display="Frequency and Bond Distance from https://onlinelibrary.wiley.com/doi/abs/10.1002/jcc.20603, experimental dissociation from https://doi.org/10.1063/5.0003136"/>
    <hyperlink ref="K121" r:id="rId108" location="" tooltip="" display="Frequency and Bond Distance from https://onlinelibrary.wiley.com/doi/abs/10.1002/jcc.20603, experimental dissociation from https://doi.org/10.1063/5.0003136"/>
    <hyperlink ref="K122" r:id="rId109" location="" tooltip="" display="Frequency and Bond Distance from https://onlinelibrary.wiley.com/doi/abs/10.1002/jcc.20603, experimental dissociation from https://doi.org/10.1063/5.0003136"/>
    <hyperlink ref="K123" r:id="rId110" location="" tooltip="" display="Frequency and Bond Distance from https://onlinelibrary.wiley.com/doi/abs/10.1002/jcc.20603, experimental dissociation from https://doi.org/10.1063/5.0003136"/>
    <hyperlink ref="K124" r:id="rId111" location="" tooltip="" display="Frequency and Bond Distance from https://onlinelibrary.wiley.com/doi/abs/10.1002/jcc.20603, experimental dissociation from https://doi.org/10.1063/5.0003136"/>
    <hyperlink ref="K125" r:id="rId112" location="" tooltip="" display="Frequency and Bond Distance from https://onlinelibrary.wiley.com/doi/abs/10.1002/jcc.20603, experimental dissociation from https://doi.org/10.1063/5.0003136"/>
    <hyperlink ref="K127" r:id="rId113" location="" tooltip="" display="https://pubs.acs.org/doi/full/10.1021/cr980411m"/>
    <hyperlink ref="K132" r:id="rId114" location="" tooltip="" display="https://doi.org/10.1063/1.1788656, dissociation energy from https://doi.org/10.1063/1.2162161, frequency from https://doi.org/10.1063/1.2162161"/>
    <hyperlink ref="K133" r:id="rId115" location="" tooltip="" display="https://doi.org/10.1063/1.1788656"/>
    <hyperlink ref="K134" r:id="rId116" location="" tooltip="" display="https://doi.org/10.1063/1.1788656"/>
    <hyperlink ref="K135" r:id="rId117" location="" tooltip="" display="https://doi.org/10.1063/1.1788656"/>
    <hyperlink ref="K136" r:id="rId118" location="" tooltip="" display="https://doi.org/10.1063/1.1788656"/>
    <hyperlink ref="K137" r:id="rId119" location="" tooltip="" display="https://doi.org/10.1063/1.1788656"/>
    <hyperlink ref="K138" r:id="rId120" location="" tooltip="" display="https://doi.org/10.1063/1.1788656"/>
    <hyperlink ref="K139" r:id="rId121" location="" tooltip="" display="https://doi.org/10.1063/1.1788656"/>
    <hyperlink ref="K140" r:id="rId122" location="" tooltip="" display="https://doi.org/10.1063/1.1788656"/>
    <hyperlink ref="K141" r:id="rId123" location="" tooltip="" display="https://doi.org/10.1063/1.1788656"/>
    <hyperlink ref="K142" r:id="rId124" location="" tooltip="" display="https://doi.org/10.1063/1.2162161"/>
    <hyperlink ref="K143" r:id="rId125" location="" tooltip="" display="https://doi.org/10.1063/1.1788656"/>
    <hyperlink ref="K144" r:id="rId126" location="" tooltip="" display="https://doi.org/10.1063/1.1788656"/>
    <hyperlink ref="K145" r:id="rId127" location="" tooltip="" display="https://doi.org/10.1063/1.1788656"/>
    <hyperlink ref="K146" r:id="rId128" location="" tooltip="" display="https://doi.org/10.1063/1.1788656"/>
    <hyperlink ref="K147" r:id="rId129" location="" tooltip="" display="https://doi.org/10.1063/1.1788656"/>
    <hyperlink ref="K148" r:id="rId130" location="" tooltip="" display="https://doi.org/10.1063/1.1788656"/>
    <hyperlink ref="K149" r:id="rId131" location="" tooltip="" display="https://doi.org/10.1063/1.1788656"/>
    <hyperlink ref="K150" r:id="rId132" location="" tooltip="" display="https://doi.org/10.1063/1.1788656"/>
    <hyperlink ref="K151" r:id="rId133" location="" tooltip="" display="https://doi.org/10.1063/1.1788656, dissociation energy from https://doi.org/10.1063/1.2162161"/>
    <hyperlink ref="K152" r:id="rId134" location="" tooltip="" display="https://doi.org/10.1063/1.1788656"/>
    <hyperlink ref="K153" r:id="rId135" location="" tooltip="" display="https://doi.org/10.1063/1.1788656"/>
    <hyperlink ref="K154" r:id="rId136" location="" tooltip="" display="https://doi.org/10.1063/1.1788656"/>
    <hyperlink ref="K155" r:id="rId137" location="" tooltip="" display="https://doi.org/10.1063/1.1788656"/>
    <hyperlink ref="K156" r:id="rId138" location="" tooltip="" display="https://doi.org/10.1063/1.1788656"/>
    <hyperlink ref="K157" r:id="rId139" location="" tooltip="" display="https://doi.org/10.1063/1.1788656"/>
    <hyperlink ref="K158" r:id="rId140" location="" tooltip="" display="https://doi.org/10.1063/1.1788656"/>
    <hyperlink ref="K159" r:id="rId141" location="" tooltip="" display="https://doi.org/10.1063/1.1788656 energy from https://pubs.acs.org/doi/abs/10.1021/jp0504468, frequency from https://doi.org/10.1063/1.2162161"/>
    <hyperlink ref="K160" r:id="rId142" location="" tooltip="" display="https://doi.org/10.1063/1.1788656"/>
    <hyperlink ref="K161" r:id="rId143" location="" tooltip="" display="https://doi.org/10.1063/1.1788656"/>
    <hyperlink ref="K162" r:id="rId144" location="" tooltip="" display="https://doi.org/10.1063/1.1788656"/>
    <hyperlink ref="K163" r:id="rId145" location="" tooltip="" display="https://doi.org/10.1063/1.1788656"/>
    <hyperlink ref="K164" r:id="rId146" location="" tooltip="" display="https://doi.org/10.1063/1.1788656"/>
    <hyperlink ref="K165" r:id="rId147" location="" tooltip="" display="https://doi.org/10.1063/1.1788656"/>
    <hyperlink ref="K166" r:id="rId148" location="" tooltip="" display="https://doi.org/10.1063/1.1788656"/>
    <hyperlink ref="K167" r:id="rId149" location="" tooltip="" display="https://doi.org/10.1063/1.1788656"/>
    <hyperlink ref="K168" r:id="rId150" location="" tooltip="" display="https://doi.org/10.1063/1.1788656"/>
    <hyperlink ref="K169" r:id="rId151" location="" tooltip="" display="https://doi.org/10.1063/1.1788656"/>
    <hyperlink ref="K170" r:id="rId152" location="" tooltip="" display="https://doi.org/10.1063/1.1788656"/>
    <hyperlink ref="K171" r:id="rId153" location="" tooltip="" display="https://doi.org/10.1063/1.1788656"/>
    <hyperlink ref="K172" r:id="rId154" location="" tooltip="" display="https://doi.org/10.1063/1.2162161"/>
    <hyperlink ref="K173" r:id="rId155" location="" tooltip="" display="https://doi.org/10.1063/1.1788656"/>
    <hyperlink ref="K174" r:id="rId156" location="" tooltip="" display="https://doi.org/10.1063/1.1788656"/>
    <hyperlink ref="K175" r:id="rId157" location="" tooltip="" display="https://doi.org/10.1063/1.1788656"/>
    <hyperlink ref="K176" r:id="rId158" location="" tooltip="" display="https://doi.org/10.1063/1.1788656"/>
    <hyperlink ref="K177" r:id="rId159" location="" tooltip="" display="https://doi.org/10.1063/1.1788656, experimental energy and frequency from https://doi.org/10.1063/1.2162161"/>
    <hyperlink ref="K178" r:id="rId160" location="" tooltip="" display="https://doi.org/10.1063/1.1788656"/>
    <hyperlink ref="K179" r:id="rId161" location="" tooltip="" display="https://doi.org/10.1063/1.1788656"/>
    <hyperlink ref="K180" r:id="rId162" location="" tooltip="" display="https://doi.org/10.1063/1.1788656"/>
    <hyperlink ref="K181" r:id="rId163" location="" tooltip="" display="https://doi.org/10.1063/1.1788656, dissociation energy from https://doi.org/10.1063/1.2162161, frequency from https://doi.org/10.1063/1.2162161"/>
    <hyperlink ref="K182" r:id="rId164" location="" tooltip="" display="https://doi.org/10.1063/1.1788656"/>
    <hyperlink ref="K183" r:id="rId165" location="" tooltip="" display="https://doi.org/10.1063/1.1788656"/>
    <hyperlink ref="G184" r:id="rId166" location="" tooltip="" display="https://doi.org/10.1021/cr00076a005"/>
    <hyperlink ref="K184" r:id="rId167" location="" tooltip="" display="https://doi.org/10.1063/1.1788656 energy from https://pubs.acs.org/doi/abs/10.1021/jp0504468"/>
    <hyperlink ref="K185" r:id="rId168" location="" tooltip="" display="https://doi.org/10.1063/1.1788656"/>
    <hyperlink ref="K186" r:id="rId169" location="" tooltip="" display="https://doi.org/10.1063/1.1788656"/>
    <hyperlink ref="K188" r:id="rId170" location="" tooltip="" display="https://www.sciencedirect.com/science/article/pii/S016612800500415X"/>
    <hyperlink ref="K189" r:id="rId171" location="" tooltip="" display="https://www.sciencedirect.com/science/article/pii/S016612800500415X"/>
    <hyperlink ref="K190" r:id="rId172" location="" tooltip="" display="https://www.sciencedirect.com/science/article/pii/S016612800500415X"/>
    <hyperlink ref="K191" r:id="rId173" location="" tooltip="" display="https://www.sciencedirect.com/science/article/pii/S016612800500415X"/>
    <hyperlink ref="K192" r:id="rId174" location="" tooltip="" display="https://www.sciencedirect.com/science/article/pii/S016612800500415X"/>
    <hyperlink ref="K193" r:id="rId175" location="" tooltip="" display="https://www.sciencedirect.com/science/article/pii/S016612800500415X"/>
    <hyperlink ref="K194" r:id="rId176" location="" tooltip="" display="https://www.sciencedirect.com/science/article/pii/S016612800500415X"/>
    <hyperlink ref="K195" r:id="rId177" location="" tooltip="" display="https://www.sciencedirect.com/science/article/pii/S016612800500415X"/>
    <hyperlink ref="K196" r:id="rId178" location="" tooltip="" display="https://www.sciencedirect.com/science/article/pii/S016612800500415X"/>
    <hyperlink ref="K197" r:id="rId179" location="" tooltip="" display="https://www.sciencedirect.com/science/article/pii/S016612800500415X"/>
    <hyperlink ref="K198" r:id="rId180" location="" tooltip="" display="https://www.sciencedirect.com/science/article/pii/S016612800500415X"/>
    <hyperlink ref="K199" r:id="rId181" location="" tooltip="" display="https://www.sciencedirect.com/science/article/pii/S016612800500415X"/>
    <hyperlink ref="K200" r:id="rId182" location="" tooltip="" display="https://www.sciencedirect.com/science/article/pii/S016612800500415X"/>
    <hyperlink ref="K201" r:id="rId183" location="" tooltip="" display="https://www.sciencedirect.com/science/article/pii/S016612800500415X"/>
    <hyperlink ref="K202" r:id="rId184" location="" tooltip="" display="https://www.sciencedirect.com/science/article/pii/S016612800500415X"/>
    <hyperlink ref="K203" r:id="rId185" location="" tooltip="" display="https://www.sciencedirect.com/science/article/pii/S016612800500415X"/>
    <hyperlink ref="K204" r:id="rId186" location="" tooltip="" display="https://www.sciencedirect.com/science/article/pii/S016612800500415X"/>
    <hyperlink ref="K205" r:id="rId187" location="" tooltip="" display="https://www.sciencedirect.com/science/article/pii/S016612800500415X"/>
    <hyperlink ref="K206" r:id="rId188" location="" tooltip="" display="https://www.sciencedirect.com/science/article/pii/S016612800500415X"/>
    <hyperlink ref="K207" r:id="rId189" location="" tooltip="" display="https://www.sciencedirect.com/science/article/pii/S016612800500415X"/>
    <hyperlink ref="K208" r:id="rId190" location="" tooltip="" display="https://www.sciencedirect.com/science/article/pii/S016612800500415X"/>
    <hyperlink ref="K209" r:id="rId191" location="" tooltip="" display="https://www.sciencedirect.com/science/article/pii/S016612800500415X"/>
    <hyperlink ref="K210" r:id="rId192" location="" tooltip="" display="https://www.sciencedirect.com/science/article/pii/S016612800500415X"/>
    <hyperlink ref="K211" r:id="rId193" location="" tooltip="" display="https://www.sciencedirect.com/science/article/pii/S016612800500415X"/>
    <hyperlink ref="K212" r:id="rId194" location="" tooltip="" display="https://www.sciencedirect.com/science/article/pii/S016612800500415X"/>
    <hyperlink ref="K213" r:id="rId195" location="" tooltip="" display="https://www.sciencedirect.com/science/article/pii/S016612800500415X"/>
    <hyperlink ref="K214" r:id="rId196" location="" tooltip="" display="https://www.sciencedirect.com/science/article/pii/S016612800500415X"/>
    <hyperlink ref="K215" r:id="rId197" location="" tooltip="" display="https://www.sciencedirect.com/science/article/pii/S016612800500415X"/>
    <hyperlink ref="K216" r:id="rId198" location="" tooltip="" display="https://www.sciencedirect.com/science/article/pii/S016612800500415X"/>
    <hyperlink ref="K217" r:id="rId199" location="" tooltip="" display="https://www.sciencedirect.com/science/article/pii/S016612800500415X"/>
    <hyperlink ref="K218" r:id="rId200" location="" tooltip="" display="https://www.sciencedirect.com/science/article/pii/S016612800500415X"/>
    <hyperlink ref="K219" r:id="rId201" location="" tooltip="" display="https://www.sciencedirect.com/science/article/pii/S016612800500415X"/>
    <hyperlink ref="K220" r:id="rId202" location="" tooltip="" display="https://www.sciencedirect.com/science/article/pii/S016612800500415X"/>
    <hyperlink ref="K221" r:id="rId203" location="" tooltip="" display="https://www.sciencedirect.com/science/article/pii/S016612800500415X"/>
    <hyperlink ref="K222" r:id="rId204" location="" tooltip="" display="https://www.sciencedirect.com/science/article/pii/S016612800500415X"/>
    <hyperlink ref="K223" r:id="rId205" location="" tooltip="" display="https://www.sciencedirect.com/science/article/pii/S016612800500415X"/>
    <hyperlink ref="K224" r:id="rId206" location="" tooltip="" display="https://www.sciencedirect.com/science/article/pii/S016612800500415X"/>
    <hyperlink ref="K225" r:id="rId207" location="" tooltip="" display="https://www.sciencedirect.com/science/article/pii/S016612800500415X"/>
    <hyperlink ref="K226" r:id="rId208" location="" tooltip="" display="https://www.sciencedirect.com/science/article/pii/S016612800500415X"/>
    <hyperlink ref="K227" r:id="rId209" location="" tooltip="" display="https://www.sciencedirect.com/science/article/pii/S016612800500415X"/>
    <hyperlink ref="K228" r:id="rId210" location="" tooltip="" display="https://www.sciencedirect.com/science/article/pii/S016612800500415X"/>
    <hyperlink ref="K229" r:id="rId211" location="" tooltip="" display="https://www.sciencedirect.com/science/article/pii/S016612800500415X"/>
    <hyperlink ref="K230" r:id="rId212" location="" tooltip="" display="https://www.sciencedirect.com/science/article/pii/S016612800500415X"/>
    <hyperlink ref="K231" r:id="rId213" location="" tooltip="" display="https://www.sciencedirect.com/science/article/pii/S016612800500415X"/>
    <hyperlink ref="K232" r:id="rId214" location="" tooltip="" display="https://www.sciencedirect.com/science/article/pii/S016612800500415X"/>
    <hyperlink ref="K233" r:id="rId215" location="" tooltip="" display="https://www.sciencedirect.com/science/article/pii/S016612800500415X"/>
    <hyperlink ref="K234" r:id="rId216" location="" tooltip="" display="https://www.sciencedirect.com/science/article/pii/S016612800500415X"/>
    <hyperlink ref="K235" r:id="rId217" location="" tooltip="" display="https://www.sciencedirect.com/science/article/pii/S016612800500415X"/>
    <hyperlink ref="K236" r:id="rId218" location="" tooltip="" display="https://www.sciencedirect.com/science/article/pii/S016612800500415X"/>
    <hyperlink ref="K237" r:id="rId219" location="" tooltip="" display="https://www.sciencedirect.com/science/article/pii/S016612800500415X"/>
    <hyperlink ref="K238" r:id="rId220" location="" tooltip="" display="https://www.sciencedirect.com/science/article/pii/S016612800500415X"/>
    <hyperlink ref="K239" r:id="rId221" location="" tooltip="" display="https://www.sciencedirect.com/science/article/pii/S016612800500415X"/>
    <hyperlink ref="K240" r:id="rId222" location="" tooltip="" display="https://www.sciencedirect.com/science/article/pii/S016612800500415X"/>
    <hyperlink ref="K241" r:id="rId223" location="" tooltip="" display="https://www.sciencedirect.com/science/article/pii/S016612800500415X"/>
    <hyperlink ref="K242" r:id="rId224" location="" tooltip="" display="https://www.sciencedirect.com/science/article/pii/S016612800500415X"/>
    <hyperlink ref="K243" r:id="rId225" location="" tooltip="" display="https://www.sciencedirect.com/science/article/pii/S016612800500415X"/>
    <hyperlink ref="K244" r:id="rId226" location="" tooltip="" display="https://www.sciencedirect.com/science/article/pii/S016612800500415X"/>
    <hyperlink ref="K245" r:id="rId227" location="" tooltip="" display="https://www.sciencedirect.com/science/article/pii/S016612800500415X"/>
    <hyperlink ref="K246" r:id="rId228" location="" tooltip="" display="https://www.sciencedirect.com/science/article/pii/S016612800500415X"/>
    <hyperlink ref="K247" r:id="rId229" location="" tooltip="" display="https://www.sciencedirect.com/science/article/pii/S016612800500415X"/>
    <hyperlink ref="K248" r:id="rId230" location="" tooltip="" display="https://www.sciencedirect.com/science/article/pii/S016612800500415X"/>
    <hyperlink ref="K249" r:id="rId231" location="" tooltip="" display="https://www.sciencedirect.com/science/article/pii/S016612800500415X"/>
    <hyperlink ref="K250" r:id="rId232" location="" tooltip="" display="https://www.sciencedirect.com/science/article/pii/S016612800500415X"/>
    <hyperlink ref="K251" r:id="rId233" location="" tooltip="" display="https://www.sciencedirect.com/science/article/pii/S016612800500415X"/>
    <hyperlink ref="K252" r:id="rId234" location="" tooltip="" display="https://www.sciencedirect.com/science/article/pii/S016612800500415X"/>
    <hyperlink ref="K253" r:id="rId235" location="" tooltip="" display="https://www.sciencedirect.com/science/article/pii/S016612800500415X"/>
    <hyperlink ref="K254" r:id="rId236" location="" tooltip="" display="https://www.sciencedirect.com/science/article/pii/S016612800500415X"/>
    <hyperlink ref="K255" r:id="rId237" location="" tooltip="" display="https://www.sciencedirect.com/science/article/pii/S016612800500415X"/>
    <hyperlink ref="K256" r:id="rId238" location="" tooltip="" display="https://www.sciencedirect.com/science/article/pii/S016612800500415X"/>
    <hyperlink ref="K257" r:id="rId239" location="" tooltip="" display="https://www.sciencedirect.com/science/article/pii/S016612800500415X"/>
    <hyperlink ref="K258" r:id="rId240" location="" tooltip="" display="https://www.sciencedirect.com/science/article/pii/S016612800500415X"/>
    <hyperlink ref="K259" r:id="rId241" location="" tooltip="" display="https://www.sciencedirect.com/science/article/pii/S016612800500415X"/>
    <hyperlink ref="K260" r:id="rId242" location="" tooltip="" display="https://www.sciencedirect.com/science/article/pii/S016612800500415X"/>
    <hyperlink ref="K261" r:id="rId243" location="" tooltip="" display="https://www.sciencedirect.com/science/article/pii/S016612800500415X"/>
    <hyperlink ref="K262" r:id="rId244" location="" tooltip="" display="https://www.sciencedirect.com/science/article/pii/S016612800500415X"/>
    <hyperlink ref="K263" r:id="rId245" location="" tooltip="" display="https://www.sciencedirect.com/science/article/pii/S016612800500415X"/>
    <hyperlink ref="K264" r:id="rId246" location="" tooltip="" display="https://www.sciencedirect.com/science/article/pii/S016612800500415X"/>
    <hyperlink ref="K265" r:id="rId247" location="" tooltip="" display="https://www.sciencedirect.com/science/article/pii/S016612800500415X"/>
    <hyperlink ref="K267" r:id="rId248" location="" tooltip="" display="https://www.sciencedirect.com/science/article/pii/S016612800500415X"/>
    <hyperlink ref="K268" r:id="rId249" location="" tooltip="" display="https://www.sciencedirect.com/science/article/pii/S016612800500415X"/>
    <hyperlink ref="K269" r:id="rId250" location="" tooltip="" display="https://www.sciencedirect.com/science/article/pii/S016612800500415X"/>
    <hyperlink ref="K270" r:id="rId251" location="" tooltip="" display="https://www.sciencedirect.com/science/article/pii/S016612800500415X"/>
    <hyperlink ref="K271" r:id="rId252" location="" tooltip="" display="https://www.sciencedirect.com/science/article/pii/S016612800500415X"/>
    <hyperlink ref="K272" r:id="rId253" location="" tooltip="" display="https://www.sciencedirect.com/science/article/pii/S016612800500415X"/>
    <hyperlink ref="K273" r:id="rId254" location="" tooltip="" display="https://www.sciencedirect.com/science/article/pii/S016612800500415X"/>
    <hyperlink ref="K274" r:id="rId255" location="" tooltip="" display="https://www.sciencedirect.com/science/article/pii/S016612800500415X"/>
    <hyperlink ref="K275" r:id="rId256" location="" tooltip="" display="https://www.sciencedirect.com/science/article/pii/S016612800500415X"/>
    <hyperlink ref="K276" r:id="rId257" location="" tooltip="" display="https://www.sciencedirect.com/science/article/pii/S016612800500415X"/>
    <hyperlink ref="K277" r:id="rId258" location="" tooltip="" display="https://www.sciencedirect.com/science/article/pii/S016612800500415X"/>
    <hyperlink ref="K278" r:id="rId259" location="" tooltip="" display="https://www.sciencedirect.com/science/article/pii/S016612800500415X"/>
    <hyperlink ref="K279" r:id="rId260" location="" tooltip="" display="https://www.sciencedirect.com/science/article/pii/S016612800500415X"/>
    <hyperlink ref="K280" r:id="rId261" location="" tooltip="" display="https://doi.org/10.1063/1.2162161"/>
    <hyperlink ref="K281" r:id="rId262" location="" tooltip="" display="https://doi.org/10.1063/1.2162161"/>
    <hyperlink ref="K282" r:id="rId263" location="" tooltip="" display="https://doi.org/10.1063/1.2162161"/>
    <hyperlink ref="K283" r:id="rId264" location="" tooltip="" display="https://doi.org/10.1063/1.2162161"/>
    <hyperlink ref="K284" r:id="rId265" location="" tooltip="" display="https://doi.org/10.1063/1.2162161"/>
    <hyperlink ref="K285" r:id="rId266" location="" tooltip="" display="https://doi.org/10.1063/1.2162161"/>
    <hyperlink ref="K286" r:id="rId267" location="" tooltip="" display="https://doi.org/10.1063/1.2162161"/>
    <hyperlink ref="K287" r:id="rId268" location="" tooltip="" display="https://doi.org/10.1063/1.1797791"/>
    <hyperlink ref="K288" r:id="rId269" location="" tooltip="" display="https://doi.org/10.1063/1.1797791"/>
    <hyperlink ref="K289" r:id="rId270" location="" tooltip="" display="https://doi.org/10.1063/1.1797791"/>
    <hyperlink ref="K290" r:id="rId271" location="" tooltip="" display="https://doi.org/10.1021/ic3025099"/>
    <hyperlink ref="K291" r:id="rId272" location="" tooltip="" display="https://doi.org/10.1021/ic3025099"/>
    <hyperlink ref="K292" r:id="rId273" location="" tooltip="" display="https://doi.org/10.1021/ic3025099"/>
    <hyperlink ref="K293" r:id="rId274" location="" tooltip="" display="https://doi.org/10.1021/ic3025099"/>
    <hyperlink ref="K294" r:id="rId275" location="" tooltip="" display="https://doi.org/10.1021/ic3025099"/>
    <hyperlink ref="K295" r:id="rId276" location="" tooltip="" display="https://doi.org/10.1021/ic3025099"/>
    <hyperlink ref="K296" r:id="rId277" location="" tooltip="" display="https://doi.org/10.1021/cr00098a008"/>
    <hyperlink ref="K297" r:id="rId278" location="" tooltip="" display="https://doi.org/10.1021/cr00098a008"/>
    <hyperlink ref="K298" r:id="rId279" location="" tooltip="" display="https://doi.org/10.1021/cr00098a008"/>
    <hyperlink ref="K299" r:id="rId280" location="" tooltip="" display="https://doi.org/10.1021/cr00098a008"/>
    <hyperlink ref="K300" r:id="rId281" location="" tooltip="" display="https://doi.org/10.1021/cr00098a008"/>
    <hyperlink ref="K301" r:id="rId282" location="" tooltip="" display="https://doi.org/10.1063/1.458481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283"/>
  <legacyDrawing r:id="rId284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