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47" documentId="6_{BFA7A2FF-EE31-474C-9095-512E26FEE44B}" xr6:coauthVersionLast="47" xr6:coauthVersionMax="47" xr10:uidLastSave="{A78C5933-369B-490A-8704-524F3171A0DE}"/>
  <bookViews>
    <workbookView xWindow="-120" yWindow="-120" windowWidth="38640" windowHeight="21240" activeTab="3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Controller_options" sheetId="12" state="hidden" r:id="rId10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OFFSET(BuildingSpace!#REF!, 0, 0, COUNTA(BuildingSpace!$A:$A)-1, 1)</definedName>
    <definedName name="test">BuildingSpace!$A$2:$A$22</definedName>
    <definedName name="valve_names">Valve!$A$2:$A$1048576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C2" i="7"/>
  <c r="A2" i="7" s="1"/>
  <c r="A2" i="5"/>
  <c r="G2" i="8"/>
  <c r="I2" i="8"/>
  <c r="F2" i="9"/>
  <c r="F3" i="9"/>
  <c r="A3" i="9"/>
  <c r="P3" i="4"/>
  <c r="P2" i="4"/>
  <c r="A3" i="4"/>
  <c r="A3" i="11" l="1"/>
  <c r="E2" i="7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82" i="7" s="1"/>
  <c r="A82" i="7" s="1"/>
  <c r="A83" i="2"/>
  <c r="A84" i="2"/>
  <c r="A85" i="2"/>
  <c r="A86" i="2"/>
  <c r="A87" i="2"/>
  <c r="A88" i="2"/>
  <c r="A89" i="2"/>
  <c r="A90" i="2"/>
  <c r="C90" i="7" s="1"/>
  <c r="A90" i="7" s="1"/>
  <c r="A91" i="2"/>
  <c r="A92" i="2"/>
  <c r="A93" i="2"/>
  <c r="A94" i="2"/>
  <c r="A95" i="2"/>
  <c r="A96" i="2"/>
  <c r="A97" i="2"/>
  <c r="A98" i="2"/>
  <c r="C98" i="7" s="1"/>
  <c r="A98" i="7" s="1"/>
  <c r="A99" i="2"/>
  <c r="A100" i="2"/>
  <c r="A101" i="2"/>
  <c r="A102" i="2"/>
  <c r="A103" i="2"/>
  <c r="A104" i="2"/>
  <c r="A105" i="2"/>
  <c r="A106" i="2"/>
  <c r="C106" i="7" s="1"/>
  <c r="A106" i="7" s="1"/>
  <c r="A107" i="2"/>
  <c r="A108" i="2"/>
  <c r="A109" i="2"/>
  <c r="A110" i="2"/>
  <c r="A111" i="2"/>
  <c r="A112" i="2"/>
  <c r="A113" i="2"/>
  <c r="A114" i="2"/>
  <c r="C114" i="7" s="1"/>
  <c r="A114" i="7" s="1"/>
  <c r="A115" i="2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2" i="9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2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2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A2" i="2"/>
  <c r="C78" i="7"/>
  <c r="A78" i="7" s="1"/>
  <c r="C79" i="7"/>
  <c r="A79" i="7" s="1"/>
  <c r="C80" i="7"/>
  <c r="A80" i="7" s="1"/>
  <c r="C81" i="7"/>
  <c r="A81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89" i="7"/>
  <c r="A89" i="7" s="1"/>
  <c r="C91" i="7"/>
  <c r="A91" i="7" s="1"/>
  <c r="C92" i="7"/>
  <c r="A92" i="7" s="1"/>
  <c r="C93" i="7"/>
  <c r="A93" i="7" s="1"/>
  <c r="C94" i="7"/>
  <c r="A94" i="7" s="1"/>
  <c r="C95" i="7"/>
  <c r="A95" i="7" s="1"/>
  <c r="C96" i="7"/>
  <c r="A96" i="7" s="1"/>
  <c r="C97" i="7"/>
  <c r="A97" i="7" s="1"/>
  <c r="C99" i="7"/>
  <c r="A99" i="7" s="1"/>
  <c r="C100" i="7"/>
  <c r="A100" i="7" s="1"/>
  <c r="C101" i="7"/>
  <c r="A101" i="7" s="1"/>
  <c r="C102" i="7"/>
  <c r="A102" i="7" s="1"/>
  <c r="C103" i="7"/>
  <c r="A103" i="7" s="1"/>
  <c r="C104" i="7"/>
  <c r="A104" i="7" s="1"/>
  <c r="C105" i="7"/>
  <c r="A105" i="7" s="1"/>
  <c r="C107" i="7"/>
  <c r="A107" i="7" s="1"/>
  <c r="C108" i="7"/>
  <c r="A108" i="7" s="1"/>
  <c r="C109" i="7"/>
  <c r="A109" i="7" s="1"/>
  <c r="C110" i="7"/>
  <c r="A110" i="7" s="1"/>
  <c r="C111" i="7"/>
  <c r="A111" i="7" s="1"/>
  <c r="C112" i="7"/>
  <c r="A112" i="7" s="1"/>
  <c r="C113" i="7"/>
  <c r="A113" i="7" s="1"/>
  <c r="C115" i="7"/>
  <c r="A115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A2" i="11" l="1"/>
  <c r="D185" i="1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<sst xmlns="http://schemas.openxmlformats.org/spreadsheetml/2006/main" count="112" uniqueCount="72">
  <si>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</si>
  <si>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</si>
  <si>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</si>
  <si>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</si>
  <si>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</si>
  <si>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</si>
  <si>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</si>
  <si>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</si>
  <si>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</si>
  <si>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</si>
  <si>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</si>
  <si>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</si>
  <si>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</si>
  <si>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</si>
  <si>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</si>
  <si>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</si>
  <si>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Ø20-601b-2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</si>
  <si>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</si>
  <si>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</si>
  <si>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</si>
  <si>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</si>
  <si>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</si>
  <si>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</si>
  <si>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</si>
  <si>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</si>
  <si>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</si>
  <si>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</si>
  <si>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</si>
  <si>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</si>
  <si>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</si>
  <si>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</si>
  <si>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</si>
  <si>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</si>
  <si>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</si>
  <si>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</si>
  <si>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</si>
  <si>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</si>
  <si>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</si>
  <si>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</si>
  <si>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</si>
  <si>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</si>
  <si>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</si>
  <si>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</si>
  <si>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</si>
  <si>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</si>
  <si>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</si>
  <si>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</si>
  <si>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</si>
  <si>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</si>
  <si>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</si>
  <si>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</si>
  <si>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</si>
  <si>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</si>
  <si>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</si>
  <si>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</si>
  <si>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</si>
  <si>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</si>
  <si>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</si>
  <si>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</si>
  <si>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</si>
  <si>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</si>
  <si>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</si>
  <si>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</si>
  <si>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</si>
  <si>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</si>
  <si>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</si>
  <si>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controllingProperty</t>
  </si>
  <si>
    <t>supply</t>
  </si>
  <si>
    <t>exhaust</t>
  </si>
  <si>
    <t>temperature</t>
  </si>
  <si>
    <t>CO2</t>
  </si>
  <si>
    <t>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</si>
</sst>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E26" sqref="E26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59</v>
      </c>
    </row>
    <row r="2" spans="1:1" x14ac:dyDescent="0.25">
      <c r="A2" t="s">
        <v>58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B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2" ht="15.75" thickBot="1" x14ac:dyDescent="0.3">
      <c r="A1" s="7" t="s">
        <v>65</v>
      </c>
      <c r="B1" s="6" t="s">
        <v>61</v>
      </c>
    </row>
    <row r="2" spans="1:2" x14ac:dyDescent="0.25">
      <c r="A2" t="s">
        <v>16</v>
      </c>
      <c r="B2">
        <v>466.54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Normal="100" workbookViewId="0">
      <selection activeCell="O12" sqref="O12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5.1406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7" t="s">
        <v>65</v>
      </c>
      <c r="B1" s="3" t="s">
        <v>62</v>
      </c>
      <c r="C1" s="3" t="s">
        <v>63</v>
      </c>
      <c r="D1" s="3" t="s">
        <v>60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17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3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</row>
    <row r="2" spans="1:24" x14ac:dyDescent="0.25">
      <c r="A2" s="1" t="str">
        <f>IF(AND(C2&lt;&gt;"",D2&lt;&gt;""),_xlfn.CONCAT(_xlfn.CONCAT(_xlfn.CONCAT("D_",D2),"_"),C2),"")</f>
        <v>D_supply_Ø20-601b-2</v>
      </c>
      <c r="B2" t="s">
        <v>4</v>
      </c>
      <c r="C2" t="s">
        <v>16</v>
      </c>
      <c r="D2" t="s">
        <v>67</v>
      </c>
      <c r="P2">
        <f>4800/3600*1.225</f>
        <v>1.6333333333333333</v>
      </c>
    </row>
    <row r="3" spans="1:24" x14ac:dyDescent="0.25">
      <c r="A3" s="1" t="str">
        <f>IF(AND(C3&lt;&gt;"",D3&lt;&gt;""),_xlfn.CONCAT(_xlfn.CONCAT(_xlfn.CONCAT("D_",D3),"_"),C3),"")</f>
        <v>D_exhaust_Ø20-601b-2</v>
      </c>
      <c r="B3" t="s">
        <v>4</v>
      </c>
      <c r="C3" t="s">
        <v>16</v>
      </c>
      <c r="D3" t="s">
        <v>68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5">
    <dataValidation type="list" showInputMessage="1" showErrorMessage="1" sqref="B13:B1048576 B2:B11" xr:uid="{822F429E-761E-40DF-83F8-557B76A92FBC}">
      <formula1>ventilation_system_names</formula1>
    </dataValidation>
    <dataValidation type="custom" showInputMessage="1" showErrorMessage="1" sqref="A13:A1048576 A2:A11" xr:uid="{8AF7ADAD-442C-4820-BE2A-04B1EB73284C}">
      <formula1>count_name_occurences(A2)&lt;=1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C13:C1048576 C2:C11" xr:uid="{87AD2A90-9DE2-4354-BDBA-78DD137418EA}">
      <formula1>space_names</formula1>
    </dataValidation>
    <dataValidation type="list" showInputMessage="1" showErrorMessage="1" sqref="D2:D1048576" xr:uid="{7DBB895F-2CCB-452C-9910-D200E5C7135E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tabSelected="1" zoomScaleNormal="100" workbookViewId="0">
      <selection activeCell="N3" sqref="N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7" t="s">
        <v>65</v>
      </c>
      <c r="B1" s="3" t="s">
        <v>62</v>
      </c>
      <c r="C1" s="3" t="s">
        <v>63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6</v>
      </c>
      <c r="K1" s="2" t="s">
        <v>13</v>
      </c>
      <c r="L1" s="3" t="s">
        <v>14</v>
      </c>
      <c r="M1" s="2" t="s">
        <v>15</v>
      </c>
      <c r="N1" s="3" t="s">
        <v>5</v>
      </c>
    </row>
    <row r="2" spans="1:14" x14ac:dyDescent="0.25">
      <c r="A2" s="1" t="str">
        <f>IF(C2&lt;&gt;"",_xlfn.CONCAT("SH_",C2),"")</f>
        <v>SH_Ø20-601b-2</v>
      </c>
      <c r="B2" t="s">
        <v>3</v>
      </c>
      <c r="C2" t="s">
        <v>16</v>
      </c>
      <c r="J2">
        <f>3*515+2*572</f>
        <v>2689</v>
      </c>
      <c r="L2" t="s">
        <v>25</v>
      </c>
      <c r="N2">
        <f>125000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3">
    <dataValidation type="list" showInputMessage="1" showErrorMessage="1" sqref="B48:B1048576 B2:B46" xr:uid="{CDBF1DD2-FE2B-4960-AE5E-D5DDA44A6748}">
      <formula1>heating_system_names</formula1>
    </dataValidation>
    <dataValidation type="custom" showInputMessage="1" showErrorMessage="1" errorTitle="Entered name is not unique" error="A unique name must be entered." sqref="A2:A1048576" xr:uid="{CBFB9327-D407-46B7-B4CA-C312B4870A49}">
      <formula1>count_name_occurences(A2)&lt;=1</formula1>
    </dataValidation>
    <dataValidation type="list" showInputMessage="1" showErrorMessage="1" sqref="C48:C1048576 C2:C46" xr:uid="{97077FCD-6B7E-43E8-BBE8-B90E21CC2DD2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K1000"/>
  <sheetViews>
    <sheetView workbookViewId="0">
      <selection activeCell="A2" sqref="A2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140625" bestFit="1" customWidth="1"/>
    <col min="5" max="5" width="15" bestFit="1" customWidth="1"/>
    <col min="7" max="7" width="12.140625" bestFit="1" customWidth="1"/>
    <col min="8" max="8" width="16" bestFit="1" customWidth="1"/>
    <col min="9" max="9" width="14.85546875" bestFit="1" customWidth="1"/>
    <col min="10" max="10" width="12.28515625" bestFit="1" customWidth="1"/>
    <col min="11" max="11" width="16" bestFit="1" customWidth="1"/>
  </cols>
  <sheetData>
    <row r="1" spans="1:11" ht="15.75" thickBot="1" x14ac:dyDescent="0.3">
      <c r="A1" s="7" t="s">
        <v>65</v>
      </c>
      <c r="B1" s="3" t="s">
        <v>62</v>
      </c>
      <c r="C1" s="3" t="s">
        <v>63</v>
      </c>
      <c r="D1" s="2" t="s">
        <v>17</v>
      </c>
      <c r="E1" s="3" t="s">
        <v>18</v>
      </c>
      <c r="F1" s="2" t="s">
        <v>19</v>
      </c>
      <c r="G1" s="3" t="s">
        <v>20</v>
      </c>
      <c r="H1" s="2" t="s">
        <v>21</v>
      </c>
      <c r="I1" s="2" t="s">
        <v>22</v>
      </c>
      <c r="J1" s="2" t="s">
        <v>23</v>
      </c>
      <c r="K1" s="2" t="s">
        <v>24</v>
      </c>
    </row>
    <row r="2" spans="1:11" x14ac:dyDescent="0.25">
      <c r="A2" s="1" t="str">
        <f>IF(C2&lt;&gt;"",_xlfn.CONCAT("V_",C2),"")</f>
        <v>V_Ø20-601b-2</v>
      </c>
      <c r="B2" s="4" t="s">
        <v>3</v>
      </c>
      <c r="C2" t="str">
        <f>BuildingSpace!A2</f>
        <v>Ø20-601b-2</v>
      </c>
      <c r="E2">
        <f>5*0.468</f>
        <v>2.3400000000000003</v>
      </c>
      <c r="G2">
        <v>0.1</v>
      </c>
    </row>
    <row r="3" spans="1:11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1" x14ac:dyDescent="0.25">
      <c r="A4" s="1" t="str">
        <f t="shared" si="0"/>
        <v/>
      </c>
      <c r="C4" t="str">
        <f>IF(SpaceHeater!A4&lt;&gt;"",SpaceHeater!A4,"")</f>
        <v/>
      </c>
    </row>
    <row r="5" spans="1:11" x14ac:dyDescent="0.25">
      <c r="A5" s="1" t="str">
        <f t="shared" si="0"/>
        <v/>
      </c>
      <c r="C5" t="str">
        <f>IF(SpaceHeater!A5&lt;&gt;"",SpaceHeater!A5,"")</f>
        <v/>
      </c>
    </row>
    <row r="6" spans="1:11" x14ac:dyDescent="0.25">
      <c r="A6" s="1" t="str">
        <f t="shared" si="0"/>
        <v/>
      </c>
      <c r="C6" t="str">
        <f>IF(SpaceHeater!A6&lt;&gt;"",SpaceHeater!A6,"")</f>
        <v/>
      </c>
    </row>
    <row r="7" spans="1:11" x14ac:dyDescent="0.25">
      <c r="A7" s="1" t="str">
        <f t="shared" si="0"/>
        <v/>
      </c>
      <c r="C7" t="str">
        <f>IF(SpaceHeater!A7&lt;&gt;"",SpaceHeater!A7,"")</f>
        <v/>
      </c>
    </row>
    <row r="8" spans="1:11" x14ac:dyDescent="0.25">
      <c r="A8" s="1" t="str">
        <f t="shared" si="0"/>
        <v/>
      </c>
      <c r="C8" t="str">
        <f>IF(SpaceHeater!A8&lt;&gt;"",SpaceHeater!A8,"")</f>
        <v/>
      </c>
    </row>
    <row r="9" spans="1:11" x14ac:dyDescent="0.25">
      <c r="A9" s="1" t="str">
        <f t="shared" si="0"/>
        <v/>
      </c>
      <c r="C9" t="str">
        <f>IF(SpaceHeater!A9&lt;&gt;"",SpaceHeater!A9,"")</f>
        <v/>
      </c>
    </row>
    <row r="10" spans="1:11" x14ac:dyDescent="0.25">
      <c r="A10" s="1" t="str">
        <f t="shared" si="0"/>
        <v/>
      </c>
      <c r="C10" t="str">
        <f>IF(SpaceHeater!A10&lt;&gt;"",SpaceHeater!A10,"")</f>
        <v/>
      </c>
    </row>
    <row r="11" spans="1:11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disablePrompts="1" count="1">
    <dataValidation showInputMessage="1" showErrorMessage="1" sqref="C2:C1048576" xr:uid="{5F303923-A133-43EE-BF6A-9A627B0041C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A2" sqref="A2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65</v>
      </c>
      <c r="B1" s="3" t="s">
        <v>62</v>
      </c>
      <c r="C1" s="3" t="s">
        <v>60</v>
      </c>
    </row>
    <row r="2" spans="1:3" x14ac:dyDescent="0.25">
      <c r="A2" s="1" t="str">
        <f>IF(B2&lt;&gt;"",_xlfn.CONCAT(_xlfn.CONCAT(_xlfn.CONCAT("HC_",MID(B2,1,SEARCH(";",B2)-1)),"_"),MID(B2,SEARCH(";",B2)+1,LEN(B2)-1)),"")</f>
        <v>HC_Ventilation1_Heating1</v>
      </c>
      <c r="B2" s="4" t="s">
        <v>64</v>
      </c>
      <c r="C2" t="s">
        <v>71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E13" sqref="E13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65</v>
      </c>
      <c r="B1" s="3" t="s">
        <v>62</v>
      </c>
      <c r="C1" s="2" t="s">
        <v>52</v>
      </c>
      <c r="D1" s="2" t="s">
        <v>53</v>
      </c>
      <c r="E1" s="2" t="s">
        <v>40</v>
      </c>
      <c r="F1" s="2" t="s">
        <v>41</v>
      </c>
      <c r="G1" s="3" t="s">
        <v>54</v>
      </c>
      <c r="H1" s="2" t="s">
        <v>55</v>
      </c>
      <c r="I1" s="3" t="s">
        <v>56</v>
      </c>
      <c r="J1" s="2" t="s">
        <v>57</v>
      </c>
    </row>
    <row r="2" spans="1:10" x14ac:dyDescent="0.25">
      <c r="A2" s="1" t="str">
        <f>IF(B2&lt;&gt;"",_xlfn.CONCAT("HR_",B2),"")</f>
        <v>HR_Ventilation1</v>
      </c>
      <c r="B2" t="s">
        <v>4</v>
      </c>
      <c r="G2">
        <f>25000/3600*1.225</f>
        <v>8.5069444444444446</v>
      </c>
      <c r="I2">
        <f>25000/3600*1.225</f>
        <v>8.5069444444444446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E20" sqref="E20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65</v>
      </c>
      <c r="B1" s="3" t="s">
        <v>62</v>
      </c>
      <c r="C1" s="3" t="s">
        <v>60</v>
      </c>
      <c r="D1" s="2" t="s">
        <v>45</v>
      </c>
      <c r="E1" s="2" t="s">
        <v>46</v>
      </c>
      <c r="F1" s="3" t="s">
        <v>36</v>
      </c>
      <c r="G1" s="3" t="s">
        <v>47</v>
      </c>
      <c r="H1" s="2" t="s">
        <v>48</v>
      </c>
      <c r="I1" s="2" t="s">
        <v>49</v>
      </c>
      <c r="J1" s="2" t="s">
        <v>50</v>
      </c>
      <c r="K1" s="2" t="s">
        <v>40</v>
      </c>
      <c r="L1" s="2" t="s">
        <v>41</v>
      </c>
      <c r="M1" s="2" t="s">
        <v>51</v>
      </c>
    </row>
    <row r="2" spans="1:13" x14ac:dyDescent="0.25">
      <c r="A2" s="1" t="str">
        <f>IF(AND(B2&lt;&gt;"",C2&lt;&gt;""),_xlfn.CONCAT(_xlfn.CONCAT(_xlfn.CONCAT("F_",C2),"_"),B2),"")</f>
        <v>F_supply_Ventilation1</v>
      </c>
      <c r="B2" t="s">
        <v>4</v>
      </c>
      <c r="C2" t="s">
        <v>67</v>
      </c>
      <c r="F2">
        <f>25000/3600*1.225</f>
        <v>8.5069444444444446</v>
      </c>
      <c r="G2">
        <v>10000</v>
      </c>
    </row>
    <row r="3" spans="1:13" x14ac:dyDescent="0.25">
      <c r="A3" s="1" t="str">
        <f t="shared" ref="A3" si="0">IF(AND(B3&lt;&gt;"",C3&lt;&gt;""),_xlfn.CONCAT(_xlfn.CONCAT(_xlfn.CONCAT("F_",C3),"_"),B3),"")</f>
        <v>F_exhaust_Ventilation1</v>
      </c>
      <c r="B3" t="s">
        <v>4</v>
      </c>
      <c r="C3" t="s">
        <v>68</v>
      </c>
      <c r="F3">
        <f>25000/3600*1.225</f>
        <v>8.5069444444444446</v>
      </c>
      <c r="G3">
        <v>10000</v>
      </c>
    </row>
    <row r="10" spans="1:13" x14ac:dyDescent="0.25">
      <c r="A10" s="1" t="str">
        <f t="shared" ref="A10:A66" si="1">IF(AND(B10&lt;&gt;"",C10&lt;&gt;""),_xlfn.CONCAT(_xlfn.CONCAT(_xlfn.CONCAT("F_",C10),"_"),B10),"")</f>
        <v/>
      </c>
    </row>
    <row r="11" spans="1:13" x14ac:dyDescent="0.25">
      <c r="A11" s="1" t="str">
        <f t="shared" si="1"/>
        <v/>
      </c>
    </row>
    <row r="12" spans="1:13" x14ac:dyDescent="0.25">
      <c r="A12" s="1" t="str">
        <f t="shared" si="1"/>
        <v/>
      </c>
    </row>
    <row r="13" spans="1:13" x14ac:dyDescent="0.25">
      <c r="A13" s="1" t="str">
        <f t="shared" si="1"/>
        <v/>
      </c>
    </row>
    <row r="14" spans="1:13" x14ac:dyDescent="0.25">
      <c r="A14" s="1" t="str">
        <f t="shared" si="1"/>
        <v/>
      </c>
    </row>
    <row r="15" spans="1:13" x14ac:dyDescent="0.25">
      <c r="A15" s="1" t="str">
        <f t="shared" si="1"/>
        <v/>
      </c>
    </row>
    <row r="16" spans="1:1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IF(AND(B67&lt;&gt;"",C67&lt;&gt;""),_xlfn.CONCAT(_xlfn.CONCAT(_xlfn.CONCAT("F_",C67),"_"),B67),"")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IF(AND(B131&lt;&gt;"",C131&lt;&gt;""),_xlfn.CONCAT(_xlfn.CONCAT(_xlfn.CONCAT("F_",C131),"_"),B131),"")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IF(AND(B195&lt;&gt;"",C195&lt;&gt;""),_xlfn.CONCAT(_xlfn.CONCAT(_xlfn.CONCAT("F_",C195),"_"),B195),"")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IF(AND(B259&lt;&gt;"",C259&lt;&gt;""),_xlfn.CONCAT(_xlfn.CONCAT(_xlfn.CONCAT("F_",C259),"_"),B259),"")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IF(AND(B323&lt;&gt;"",C323&lt;&gt;""),_xlfn.CONCAT(_xlfn.CONCAT(_xlfn.CONCAT("F_",C323),"_"),B323),"")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IF(AND(B387&lt;&gt;"",C387&lt;&gt;""),_xlfn.CONCAT(_xlfn.CONCAT(_xlfn.CONCAT("F_",C387),"_"),B387),"")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IF(AND(B451&lt;&gt;"",C451&lt;&gt;""),_xlfn.CONCAT(_xlfn.CONCAT(_xlfn.CONCAT("F_",C451),"_"),B451),"")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IF(AND(B515&lt;&gt;"",C515&lt;&gt;""),_xlfn.CONCAT(_xlfn.CONCAT(_xlfn.CONCAT("F_",C515),"_"),B515),"")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IF(AND(B579&lt;&gt;"",C579&lt;&gt;""),_xlfn.CONCAT(_xlfn.CONCAT(_xlfn.CONCAT("F_",C579),"_"),B579),"")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IF(AND(B643&lt;&gt;"",C643&lt;&gt;""),_xlfn.CONCAT(_xlfn.CONCAT(_xlfn.CONCAT("F_",C643),"_"),B643),"")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IF(AND(B707&lt;&gt;"",C707&lt;&gt;""),_xlfn.CONCAT(_xlfn.CONCAT(_xlfn.CONCAT("F_",C707),"_"),B707),"")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IF(AND(B771&lt;&gt;"",C771&lt;&gt;""),_xlfn.CONCAT(_xlfn.CONCAT(_xlfn.CONCAT("F_",C771),"_"),B771),"")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IF(AND(B835&lt;&gt;"",C835&lt;&gt;""),_xlfn.CONCAT(_xlfn.CONCAT(_xlfn.CONCAT("F_",C835),"_"),B835),"")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IF(AND(B899&lt;&gt;"",C899&lt;&gt;""),_xlfn.CONCAT(_xlfn.CONCAT(_xlfn.CONCAT("F_",C899),"_"),B899),"")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IF(AND(B963&lt;&gt;"",C963&lt;&gt;""),_xlfn.CONCAT(_xlfn.CONCAT(_xlfn.CONCAT("F_",C963),"_"),B963),"")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D18" sqref="D18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18.5703125" bestFit="1" customWidth="1"/>
  </cols>
  <sheetData>
    <row r="1" spans="1:7" ht="15.75" thickBot="1" x14ac:dyDescent="0.3">
      <c r="A1" s="7" t="s">
        <v>65</v>
      </c>
      <c r="B1" s="3" t="s">
        <v>62</v>
      </c>
      <c r="C1" s="3" t="s">
        <v>63</v>
      </c>
      <c r="D1" s="3" t="s">
        <v>66</v>
      </c>
      <c r="E1" s="5"/>
      <c r="F1" s="5"/>
      <c r="G1" s="5"/>
    </row>
    <row r="2" spans="1:7" x14ac:dyDescent="0.25">
      <c r="A2" s="1" t="str">
        <f>IF(AND(C2&lt;&gt;"",D2&lt;&gt;""),_xlfn.CONCAT(_xlfn.CONCAT(_xlfn.CONCAT("C_",D2),"_"),C2),"")</f>
        <v>C_temperature_Ø20-601b-2</v>
      </c>
      <c r="B2" s="4" t="s">
        <v>4</v>
      </c>
      <c r="C2" t="s">
        <v>16</v>
      </c>
      <c r="D2" t="s">
        <v>69</v>
      </c>
    </row>
    <row r="3" spans="1:7" x14ac:dyDescent="0.25">
      <c r="A3" s="1" t="str">
        <f>IF(AND(C3&lt;&gt;"",D3&lt;&gt;""),_xlfn.CONCAT(_xlfn.CONCAT(_xlfn.CONCAT("C_",D3),"_"),C3),"")</f>
        <v>C_CO2_Ø20-601b-2</v>
      </c>
      <c r="B3" s="4" t="s">
        <v>4</v>
      </c>
      <c r="C3" t="s">
        <v>16</v>
      </c>
      <c r="D3" t="s">
        <v>70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2">
    <dataValidation type="list" showInputMessage="1" showErrorMessage="1" sqref="C13:C1048576 C2:C11" xr:uid="{FE667B07-D5E5-4D6D-A32B-0F3460F8424D}">
      <formula1>space_names</formula1>
    </dataValidation>
    <dataValidation type="list" showInputMessage="1" showErrorMessage="1" sqref="D2:D1048576" xr:uid="{2AABD580-E88D-4287-8639-26BD855AF04E}">
      <formula1>"temperature,CO2"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Controller_options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2022-12-16T13:25:34Z</dcterms:modified>
</cp:coreProperties>
</file>