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21" documentId="8_{E73693FB-AD66-4C1C-BA47-DFA0CC2CBC7D}" xr6:coauthVersionLast="47" xr6:coauthVersionMax="47" xr10:uidLastSave="{14D875ED-278A-44EE-8889-A105B8E949AB}"/>
  <bookViews>
    <workbookView xWindow="-35325" yWindow="3090" windowWidth="28800" windowHeight="15435" firstSheet="2" activeTab="10" xr2:uid="{0A98B5A4-E8E7-4876-BAF5-D3C6F6E2C062}"/>
  </bookViews>
  <sheets>
    <sheet name="System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hadingDevice" sheetId="17" r:id="rId10"/>
    <sheet name="Sensor" sheetId="13" r:id="rId11"/>
    <sheet name="Meter" sheetId="14" r:id="rId12"/>
    <sheet name="Property" sheetId="15" r:id="rId13"/>
    <sheet name="named_ranges" sheetId="16" r:id="rId14"/>
    <sheet name="Controller_options" sheetId="12" state="hidden" r:id="rId15"/>
  </sheets>
  <definedNames>
    <definedName name="controller_options">Controller_options!$A$1:$A$3</definedName>
    <definedName name="cooling_coil_names">OFFSET(#REF!, 0, 0, COUNTA(#REF!)-1, 1)</definedName>
    <definedName name="cooling_system_names">IF(COUNTA(System!$C:$C)&gt;1,OFFSET(System!$C$2, 0, 0, COUNTA(System!$C:$C)-1, 1),"")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IF(COUNTA(Coil!$A:$A)&gt;1,OFFSET(Coil!$A$2, 0, 0, COUNTA(Coil!$A:$A), 1),"")</definedName>
    <definedName name="heating_system_names">OFFSET(System!$B$2, 0, 0, COUNTA(System!$B:$B)-1, 1)</definedName>
    <definedName name="property_class">named_ranges!$A$2:$A$1048576</definedName>
    <definedName name="property_instance">Property!$A$2:$A$1048576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System!$1:$1048576</definedName>
    <definedName name="space_heater_names">OFFSET(SpaceHeater!#REF!, 0, 0, COUNTA(SpaceHeater!$A:$A), 1)</definedName>
    <definedName name="space_names">BuildingSpace!$A$2:$A$1048576</definedName>
    <definedName name="system_names">_xlfn.VSTACK(ventilation_system_names,heating_system_names,cooling_system_names)</definedName>
    <definedName name="valve_names">Valve!$A$2:$A$1048576</definedName>
    <definedName name="ventilation_system_names">IF(COUNTA(System!$A:$A)&gt;1,OFFSET(System!$A$2, 0, 0, COUNTA(System!$A:$A)-1, 1),"")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8" l="1"/>
  <c r="I2" i="8"/>
  <c r="H2" i="9"/>
  <c r="H3" i="9"/>
  <c r="P2" i="2"/>
  <c r="R3" i="4"/>
  <c r="R2" i="4"/>
  <c r="G2" i="7" l="1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C81" i="7" s="1"/>
  <c r="A81" i="7" s="1"/>
  <c r="A82" i="2"/>
  <c r="C82" i="7" s="1"/>
  <c r="A82" i="7" s="1"/>
  <c r="A83" i="2"/>
  <c r="A84" i="2"/>
  <c r="A85" i="2"/>
  <c r="A86" i="2"/>
  <c r="A87" i="2"/>
  <c r="A88" i="2"/>
  <c r="A89" i="2"/>
  <c r="C89" i="7" s="1"/>
  <c r="A89" i="7" s="1"/>
  <c r="A90" i="2"/>
  <c r="C90" i="7" s="1"/>
  <c r="A90" i="7" s="1"/>
  <c r="A91" i="2"/>
  <c r="C91" i="7" s="1"/>
  <c r="A91" i="7" s="1"/>
  <c r="A92" i="2"/>
  <c r="A93" i="2"/>
  <c r="A94" i="2"/>
  <c r="A95" i="2"/>
  <c r="A96" i="2"/>
  <c r="A97" i="2"/>
  <c r="C97" i="7" s="1"/>
  <c r="A97" i="7" s="1"/>
  <c r="A98" i="2"/>
  <c r="C98" i="7" s="1"/>
  <c r="A98" i="7" s="1"/>
  <c r="A99" i="2"/>
  <c r="C99" i="7" s="1"/>
  <c r="A99" i="7" s="1"/>
  <c r="A100" i="2"/>
  <c r="A101" i="2"/>
  <c r="A102" i="2"/>
  <c r="A103" i="2"/>
  <c r="A104" i="2"/>
  <c r="A105" i="2"/>
  <c r="C105" i="7" s="1"/>
  <c r="A105" i="7" s="1"/>
  <c r="A106" i="2"/>
  <c r="C106" i="7" s="1"/>
  <c r="A106" i="7" s="1"/>
  <c r="A107" i="2"/>
  <c r="C107" i="7" s="1"/>
  <c r="A107" i="7" s="1"/>
  <c r="A108" i="2"/>
  <c r="A109" i="2"/>
  <c r="A110" i="2"/>
  <c r="A111" i="2"/>
  <c r="A112" i="2"/>
  <c r="A113" i="2"/>
  <c r="C113" i="7" s="1"/>
  <c r="A113" i="7" s="1"/>
  <c r="A114" i="2"/>
  <c r="C114" i="7" s="1"/>
  <c r="A114" i="7" s="1"/>
  <c r="A115" i="2"/>
  <c r="C115" i="7" s="1"/>
  <c r="A115" i="7" s="1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L2" i="2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0" i="7"/>
  <c r="A80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92" i="7"/>
  <c r="A92" i="7" s="1"/>
  <c r="C93" i="7"/>
  <c r="A93" i="7" s="1"/>
  <c r="C94" i="7"/>
  <c r="A94" i="7" s="1"/>
  <c r="C95" i="7"/>
  <c r="A95" i="7" s="1"/>
  <c r="C96" i="7"/>
  <c r="A96" i="7" s="1"/>
  <c r="C100" i="7"/>
  <c r="A100" i="7" s="1"/>
  <c r="C101" i="7"/>
  <c r="A101" i="7" s="1"/>
  <c r="C102" i="7"/>
  <c r="A102" i="7" s="1"/>
  <c r="C103" i="7"/>
  <c r="A103" i="7" s="1"/>
  <c r="C104" i="7"/>
  <c r="A104" i="7" s="1"/>
  <c r="C108" i="7"/>
  <c r="A108" i="7" s="1"/>
  <c r="C109" i="7"/>
  <c r="A109" i="7" s="1"/>
  <c r="C110" i="7"/>
  <c r="A110" i="7" s="1"/>
  <c r="C111" i="7"/>
  <c r="A111" i="7" s="1"/>
  <c r="C112" i="7"/>
  <c r="A112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<sst xmlns="http://schemas.openxmlformats.org/spreadsheetml/2006/main" count="244" uniqueCount="136">
  <si>
    <t>Ventilation system name</t>
  </si>
  <si>
    <t>Heating system name</t>
  </si>
  <si>
    <t>Cooling system name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</si>
  <si>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</si>
  <si>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</si>
  <si>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</si>
  <si>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</si>
  <si>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</si>
  <si>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</si>
  <si>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</si>
  <si>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</si>
  <si>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</si>
  <si>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</si>
  <si>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</si>
  <si>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</si>
  <si>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</si>
  <si>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</si>
  <si>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</si>
  <si>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</si>
  <si>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</si>
  <si>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</si>
  <si>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</si>
  <si>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</si>
  <si>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</si>
  <si>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</si>
  <si>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</si>
  <si>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</si>
  <si>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</si>
  <si>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</si>
  <si>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</si>
  <si>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</si>
  <si>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</si>
  <si>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</si>
  <si>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</si>
  <si>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</si>
  <si>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</si>
  <si>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</si>
  <si>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</si>
  <si>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</si>
  <si>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</si>
  <si>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</si>
  <si>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</si>
  <si>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</si>
  <si>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</si>
  <si>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</si>
  <si>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</si>
  <si>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</si>
  <si>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</si>
  <si>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</si>
  <si>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</si>
  <si>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</si>
  <si>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</si>
  <si>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</si>
  <si>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</si>
  <si>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</si>
  <si>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</si>
  <si>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</si>
  <si>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</si>
  <si>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</si>
  <si>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</si>
  <si>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</si>
  <si>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id</t>
  </si>
  <si>
    <t>supply</t>
  </si>
  <si>
    <t>exhaust</t>
  </si>
  <si>
    <t>heating</t>
  </si>
  <si>
    <t>measuresProperty</t>
  </si>
  <si>
    <t>controlsProperty</t>
  </si>
  <si>
    <t>Temperature</t>
  </si>
  <si>
    <t>Supply damper</t>
  </si>
  <si>
    <t>Exhaust damper</t>
  </si>
  <si>
    <t>Space heater</t>
  </si>
  <si>
    <t>Valve</t>
  </si>
  <si>
    <t>Heating coil</t>
  </si>
  <si>
    <t>Air to air heat recovery</t>
  </si>
  <si>
    <t>Supply fan</t>
  </si>
  <si>
    <t>Exhaust fan</t>
  </si>
  <si>
    <t>Temperature controller</t>
  </si>
  <si>
    <t>CO2 controller</t>
  </si>
  <si>
    <t>OpeningPosition</t>
  </si>
  <si>
    <t>type</t>
  </si>
  <si>
    <t>Energy</t>
  </si>
  <si>
    <t>Motion</t>
  </si>
  <si>
    <t>DirectNormalIrradiation</t>
  </si>
  <si>
    <t>Humidity</t>
  </si>
  <si>
    <t>Light</t>
  </si>
  <si>
    <t>Price</t>
  </si>
  <si>
    <t>Smoke</t>
  </si>
  <si>
    <t>Pressure</t>
  </si>
  <si>
    <t>Power</t>
  </si>
  <si>
    <t>Occupancy</t>
  </si>
  <si>
    <t>property_class</t>
  </si>
  <si>
    <t>connectedTo</t>
  </si>
  <si>
    <t>hasProperty</t>
  </si>
  <si>
    <t>isExternal</t>
  </si>
  <si>
    <t>mechanicalOperated</t>
  </si>
  <si>
    <t>roughness</t>
  </si>
  <si>
    <t>shadingDeviceType</t>
  </si>
  <si>
    <t>solarReflectance</t>
  </si>
  <si>
    <t>solarTransmittance</t>
  </si>
  <si>
    <t>thermalTransmittance</t>
  </si>
  <si>
    <t>visibleLightReflectance</t>
  </si>
  <si>
    <t>visibleLightTransmittance</t>
  </si>
  <si>
    <t>Shade</t>
  </si>
  <si>
    <t>Heating meter</t>
  </si>
  <si>
    <t>Valve position sensor</t>
  </si>
  <si>
    <t>Damper position sensor</t>
  </si>
  <si>
    <t>Space</t>
  </si>
  <si>
    <t>Co2</t>
  </si>
  <si>
    <t>Air to air heat recovery;Supply fan</t>
  </si>
  <si>
    <t>VE02 Primary Airflow Temperature BHR sensor</t>
  </si>
  <si>
    <t>VE02 Primary Airflow Temperature AHR sensor</t>
  </si>
  <si>
    <t>VE02 Primary Airflow Temperature AHC sensor</t>
  </si>
  <si>
    <t>VE02 Primary Airflow Temperature AHC property</t>
  </si>
  <si>
    <t>VE02 Primary Airflow Temperature AHR property</t>
  </si>
  <si>
    <t>VE02 Primary Airflow Temperature BHR property</t>
  </si>
  <si>
    <t>Ø20-601b-2 radiator heat property</t>
  </si>
  <si>
    <t>Ø20-601b-2 damper position property</t>
  </si>
  <si>
    <t>Ø20-601b-2 radiator valve position property</t>
  </si>
  <si>
    <t>Ø20-601b-2 CO2 property</t>
  </si>
  <si>
    <t>Ø20-601b-2 temperature property</t>
  </si>
  <si>
    <t>Ø20-601b-2 temperature property;Ø20-601b-2 CO2 property</t>
  </si>
  <si>
    <t>Ø20-601b-2 shading position property</t>
  </si>
  <si>
    <t>VE02 Primary Airflow Temperature AHR sensor;Heating coil</t>
  </si>
  <si>
    <t>VE02 Secondary Airflow Temperature BHR sensor</t>
  </si>
  <si>
    <t>VE02 Primary Airflow Temperature AHC sensor;Supply fan</t>
  </si>
  <si>
    <t>VE02 Primary Airflow Temperature BHR sensor;VE02 Primary Airflow Temperature AHR sensor;VE02 Secondary Airflow Temperature BHR sensor;Exhaust fan</t>
  </si>
  <si>
    <t>Outdoor environment;Air to air heat recovery</t>
  </si>
  <si>
    <t>Heating coil;Supply damper</t>
  </si>
  <si>
    <t>Air to air heat recovery;Exhaust damper</t>
  </si>
  <si>
    <t>VE02 Primary Airflow Temperature BHR property;VE02 Primary Airflow Temperature AHR property;VE02 Secondary Airflow Temperature BHR property</t>
  </si>
  <si>
    <t>VE02 Secondary Airflow Temperature BHR property</t>
  </si>
  <si>
    <t>V1</t>
  </si>
  <si>
    <t>H1</t>
  </si>
  <si>
    <t>V1;H1</t>
  </si>
  <si>
    <t>Space temperature sensor</t>
  </si>
  <si>
    <t>Space CO2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</si>
</sst>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0" xfId="0" applyFont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1" fillId="3" borderId="6" xfId="0" applyFont="1" applyFill="1" applyBorder="1"/>
    <xf numFmtId="0" fontId="1" fillId="3" borderId="5" xfId="0" applyFont="1" applyFill="1" applyBorder="1"/>
    <xf numFmtId="0" fontId="3" fillId="0" borderId="0" xfId="0" quotePrefix="1" applyFont="1"/>
    <xf numFmtId="0" fontId="0" fillId="0" borderId="2" xfId="0" applyBorder="1"/>
    <xf numFmtId="0" fontId="1" fillId="4" borderId="2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29</xdr:col>
      <xdr:colOff>323310</xdr:colOff>
      <xdr:row>39</xdr:row>
      <xdr:rowOff>160692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00964-3927-4A67-BFB8-0A97850F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1343025"/>
          <a:ext cx="13734510" cy="6447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131</v>
      </c>
      <c r="B2" t="s">
        <v>132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460C-954B-4409-8D58-1A178EAA6542}">
  <dimension ref="A1:M2"/>
  <sheetViews>
    <sheetView workbookViewId="0">
      <selection activeCell="F15" sqref="F15"/>
    </sheetView>
  </sheetViews>
  <sheetFormatPr defaultRowHeight="15" x14ac:dyDescent="0.25"/>
  <cols>
    <col min="2" max="2" width="12.7109375" bestFit="1" customWidth="1"/>
    <col min="3" max="3" width="13.42578125" bestFit="1" customWidth="1"/>
    <col min="4" max="4" width="35" bestFit="1" customWidth="1"/>
    <col min="5" max="5" width="10.5703125" bestFit="1" customWidth="1"/>
    <col min="6" max="6" width="22" bestFit="1" customWidth="1"/>
    <col min="7" max="7" width="10.140625" bestFit="1" customWidth="1"/>
    <col min="8" max="8" width="18.42578125" bestFit="1" customWidth="1"/>
    <col min="9" max="9" width="15.85546875" bestFit="1" customWidth="1"/>
    <col min="10" max="10" width="18.140625" bestFit="1" customWidth="1"/>
    <col min="11" max="11" width="20.85546875" bestFit="1" customWidth="1"/>
    <col min="12" max="12" width="22" bestFit="1" customWidth="1"/>
    <col min="13" max="13" width="24.140625" bestFit="1" customWidth="1"/>
  </cols>
  <sheetData>
    <row r="1" spans="1:13" ht="15.75" thickBot="1" x14ac:dyDescent="0.3">
      <c r="A1" s="6" t="s">
        <v>61</v>
      </c>
      <c r="B1" s="3" t="s">
        <v>59</v>
      </c>
      <c r="C1" s="3" t="s">
        <v>60</v>
      </c>
      <c r="D1" s="3" t="s">
        <v>92</v>
      </c>
      <c r="E1" s="2" t="s">
        <v>93</v>
      </c>
      <c r="F1" s="2" t="s">
        <v>94</v>
      </c>
      <c r="G1" s="2" t="s">
        <v>95</v>
      </c>
      <c r="H1" s="2" t="s">
        <v>96</v>
      </c>
      <c r="I1" s="13" t="s">
        <v>97</v>
      </c>
      <c r="J1" s="2" t="s">
        <v>98</v>
      </c>
      <c r="K1" s="13" t="s">
        <v>99</v>
      </c>
      <c r="L1" s="2" t="s">
        <v>100</v>
      </c>
      <c r="M1" s="13" t="s">
        <v>101</v>
      </c>
    </row>
    <row r="2" spans="1:13" x14ac:dyDescent="0.25">
      <c r="A2" t="s">
        <v>102</v>
      </c>
      <c r="C2" t="s">
        <v>106</v>
      </c>
      <c r="D2" s="7" t="s">
        <v>121</v>
      </c>
    </row>
  </sheetData>
  <dataValidations count="1">
    <dataValidation type="list" allowBlank="1" showInputMessage="1" showErrorMessage="1" sqref="C2" xr:uid="{1968AF60-A47E-4464-B3E6-991092ED1AC4}">
      <formula1>space_names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E10"/>
  <sheetViews>
    <sheetView tabSelected="1" workbookViewId="0">
      <selection activeCell="A4" sqref="A4"/>
    </sheetView>
  </sheetViews>
  <sheetFormatPr defaultRowHeight="15" x14ac:dyDescent="0.25"/>
  <cols>
    <col min="1" max="1" width="45.42578125" bestFit="1" customWidth="1"/>
    <col min="2" max="2" width="45" bestFit="1" customWidth="1"/>
    <col min="3" max="3" width="13.42578125" bestFit="1" customWidth="1"/>
    <col min="4" max="4" width="13.42578125" customWidth="1"/>
    <col min="5" max="5" width="41.5703125" bestFit="1" customWidth="1"/>
  </cols>
  <sheetData>
    <row r="1" spans="1:5" ht="15.75" thickBot="1" x14ac:dyDescent="0.3">
      <c r="A1" s="6" t="s">
        <v>61</v>
      </c>
      <c r="B1" s="3" t="s">
        <v>65</v>
      </c>
      <c r="C1" s="3" t="s">
        <v>60</v>
      </c>
      <c r="D1" s="12" t="s">
        <v>59</v>
      </c>
      <c r="E1" s="12" t="s">
        <v>91</v>
      </c>
    </row>
    <row r="2" spans="1:5" x14ac:dyDescent="0.25">
      <c r="A2" s="7" t="s">
        <v>134</v>
      </c>
      <c r="B2" t="s">
        <v>119</v>
      </c>
      <c r="C2" t="s">
        <v>106</v>
      </c>
    </row>
    <row r="3" spans="1:5" x14ac:dyDescent="0.25">
      <c r="A3" s="7" t="s">
        <v>135</v>
      </c>
      <c r="B3" t="s">
        <v>118</v>
      </c>
      <c r="C3" t="s">
        <v>106</v>
      </c>
    </row>
    <row r="4" spans="1:5" x14ac:dyDescent="0.25">
      <c r="A4" s="7" t="s">
        <v>104</v>
      </c>
      <c r="B4" t="s">
        <v>117</v>
      </c>
      <c r="C4" t="s">
        <v>106</v>
      </c>
    </row>
    <row r="5" spans="1:5" x14ac:dyDescent="0.25">
      <c r="A5" s="7" t="s">
        <v>105</v>
      </c>
      <c r="B5" t="s">
        <v>116</v>
      </c>
      <c r="C5" t="s">
        <v>106</v>
      </c>
    </row>
    <row r="6" spans="1:5" x14ac:dyDescent="0.25">
      <c r="A6" s="7" t="s">
        <v>109</v>
      </c>
      <c r="B6" t="s">
        <v>114</v>
      </c>
      <c r="D6" t="s">
        <v>131</v>
      </c>
      <c r="E6" t="s">
        <v>126</v>
      </c>
    </row>
    <row r="7" spans="1:5" x14ac:dyDescent="0.25">
      <c r="A7" s="7" t="s">
        <v>110</v>
      </c>
      <c r="B7" t="s">
        <v>113</v>
      </c>
      <c r="D7" t="s">
        <v>131</v>
      </c>
      <c r="E7" t="s">
        <v>108</v>
      </c>
    </row>
    <row r="8" spans="1:5" x14ac:dyDescent="0.25">
      <c r="A8" s="7" t="s">
        <v>111</v>
      </c>
      <c r="B8" t="s">
        <v>112</v>
      </c>
      <c r="D8" t="s">
        <v>131</v>
      </c>
      <c r="E8" t="s">
        <v>127</v>
      </c>
    </row>
    <row r="9" spans="1:5" x14ac:dyDescent="0.25">
      <c r="A9" s="7" t="s">
        <v>123</v>
      </c>
      <c r="B9" t="s">
        <v>130</v>
      </c>
      <c r="D9" t="s">
        <v>131</v>
      </c>
      <c r="E9" t="s">
        <v>128</v>
      </c>
    </row>
    <row r="10" spans="1:5" x14ac:dyDescent="0.25">
      <c r="A10" s="7"/>
    </row>
  </sheetData>
  <dataValidations count="2">
    <dataValidation type="list" allowBlank="1" showInputMessage="1" showErrorMessage="1" sqref="C2:C5" xr:uid="{B410286B-19C8-413D-AA2F-9742B6293571}">
      <formula1>space_names</formula1>
    </dataValidation>
    <dataValidation type="list" allowBlank="1" showInputMessage="1" showErrorMessage="1" sqref="B2:B1048576" xr:uid="{A9040C0C-604B-456F-96D4-0A20D2AB5CEB}">
      <formula1>property_instance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C6:C1048576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E6"/>
  <sheetViews>
    <sheetView workbookViewId="0">
      <selection activeCell="D2" sqref="D2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31.7109375" bestFit="1" customWidth="1"/>
    <col min="4" max="5" width="12.42578125" bestFit="1" customWidth="1"/>
  </cols>
  <sheetData>
    <row r="1" spans="1:5" ht="15.75" thickBot="1" x14ac:dyDescent="0.3">
      <c r="A1" s="6" t="s">
        <v>61</v>
      </c>
      <c r="B1" s="3" t="s">
        <v>60</v>
      </c>
      <c r="C1" s="3" t="s">
        <v>65</v>
      </c>
      <c r="D1" s="12" t="s">
        <v>59</v>
      </c>
      <c r="E1" s="12" t="s">
        <v>91</v>
      </c>
    </row>
    <row r="2" spans="1:5" x14ac:dyDescent="0.25">
      <c r="A2" s="7" t="s">
        <v>103</v>
      </c>
      <c r="B2" t="s">
        <v>106</v>
      </c>
      <c r="C2" t="s">
        <v>115</v>
      </c>
    </row>
    <row r="3" spans="1:5" x14ac:dyDescent="0.25">
      <c r="A3" s="10"/>
    </row>
    <row r="4" spans="1:5" x14ac:dyDescent="0.25">
      <c r="A4" s="7"/>
    </row>
    <row r="5" spans="1:5" x14ac:dyDescent="0.25">
      <c r="A5" s="7"/>
    </row>
    <row r="6" spans="1:5" x14ac:dyDescent="0.25">
      <c r="A6" s="7"/>
    </row>
  </sheetData>
  <dataValidations count="3">
    <dataValidation type="list" showInputMessage="1" showErrorMessage="1" sqref="B3:B1048576" xr:uid="{2328B123-682F-4B3C-AE64-CDC150D0618A}">
      <formula1>space_names</formula1>
    </dataValidation>
    <dataValidation type="list" allowBlank="1" showInputMessage="1" showErrorMessage="1" sqref="C2:C1048576" xr:uid="{7DBA9B00-BCC4-452A-A0D4-50083D3659C1}">
      <formula1>property_instance</formula1>
    </dataValidation>
    <dataValidation type="list" allowBlank="1" showInputMessage="1" showErrorMessage="1" sqref="B2" xr:uid="{710C2F75-0DDB-48C0-BCD3-183F629F2036}">
      <formula1>space_names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24A9-A7F1-4854-93D9-EBD1381307DD}">
  <dimension ref="A1:B12"/>
  <sheetViews>
    <sheetView workbookViewId="0">
      <selection activeCell="E8" sqref="E8"/>
    </sheetView>
  </sheetViews>
  <sheetFormatPr defaultRowHeight="15" x14ac:dyDescent="0.25"/>
  <cols>
    <col min="1" max="1" width="45" bestFit="1" customWidth="1"/>
    <col min="2" max="2" width="24.42578125" customWidth="1"/>
    <col min="3" max="3" width="12.28515625" bestFit="1" customWidth="1"/>
  </cols>
  <sheetData>
    <row r="1" spans="1:2" ht="15.75" thickBot="1" x14ac:dyDescent="0.3">
      <c r="A1" s="8" t="s">
        <v>61</v>
      </c>
      <c r="B1" s="9" t="s">
        <v>79</v>
      </c>
    </row>
    <row r="2" spans="1:2" x14ac:dyDescent="0.25">
      <c r="A2" s="7" t="s">
        <v>119</v>
      </c>
      <c r="B2" s="7" t="s">
        <v>67</v>
      </c>
    </row>
    <row r="3" spans="1:2" x14ac:dyDescent="0.25">
      <c r="A3" s="7" t="s">
        <v>118</v>
      </c>
      <c r="B3" s="7" t="s">
        <v>107</v>
      </c>
    </row>
    <row r="4" spans="1:2" x14ac:dyDescent="0.25">
      <c r="A4" s="7" t="s">
        <v>117</v>
      </c>
      <c r="B4" s="7" t="s">
        <v>78</v>
      </c>
    </row>
    <row r="5" spans="1:2" x14ac:dyDescent="0.25">
      <c r="A5" s="7" t="s">
        <v>116</v>
      </c>
      <c r="B5" s="7" t="s">
        <v>78</v>
      </c>
    </row>
    <row r="6" spans="1:2" x14ac:dyDescent="0.25">
      <c r="A6" s="7" t="s">
        <v>121</v>
      </c>
      <c r="B6" s="7" t="s">
        <v>78</v>
      </c>
    </row>
    <row r="7" spans="1:2" x14ac:dyDescent="0.25">
      <c r="A7" s="7" t="s">
        <v>115</v>
      </c>
      <c r="B7" s="7" t="s">
        <v>80</v>
      </c>
    </row>
    <row r="8" spans="1:2" x14ac:dyDescent="0.25">
      <c r="A8" s="7" t="s">
        <v>114</v>
      </c>
      <c r="B8" t="s">
        <v>67</v>
      </c>
    </row>
    <row r="9" spans="1:2" x14ac:dyDescent="0.25">
      <c r="A9" s="7" t="s">
        <v>113</v>
      </c>
      <c r="B9" t="s">
        <v>67</v>
      </c>
    </row>
    <row r="10" spans="1:2" x14ac:dyDescent="0.25">
      <c r="A10" s="7" t="s">
        <v>112</v>
      </c>
      <c r="B10" t="s">
        <v>67</v>
      </c>
    </row>
    <row r="11" spans="1:2" x14ac:dyDescent="0.25">
      <c r="A11" s="7" t="s">
        <v>130</v>
      </c>
      <c r="B11" t="s">
        <v>67</v>
      </c>
    </row>
    <row r="12" spans="1:2" x14ac:dyDescent="0.25">
      <c r="A12" s="7"/>
    </row>
  </sheetData>
  <dataValidations count="1">
    <dataValidation type="list" allowBlank="1" showInputMessage="1" showErrorMessage="1" sqref="B2:B1048576" xr:uid="{AAC34BEA-A665-4921-AD47-68EC72295E2E}">
      <formula1>property_class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2D15-6209-46B5-9072-5070732D9943}">
  <dimension ref="A1:K14"/>
  <sheetViews>
    <sheetView workbookViewId="0">
      <selection activeCell="D4" sqref="D4"/>
    </sheetView>
  </sheetViews>
  <sheetFormatPr defaultRowHeight="15" x14ac:dyDescent="0.25"/>
  <cols>
    <col min="1" max="1" width="22.5703125" bestFit="1" customWidth="1"/>
  </cols>
  <sheetData>
    <row r="1" spans="1:11" ht="15.75" thickBot="1" x14ac:dyDescent="0.3">
      <c r="A1" s="2" t="s">
        <v>90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t="s">
        <v>67</v>
      </c>
    </row>
    <row r="3" spans="1:11" x14ac:dyDescent="0.25">
      <c r="A3" t="s">
        <v>86</v>
      </c>
    </row>
    <row r="4" spans="1:11" x14ac:dyDescent="0.25">
      <c r="A4" t="s">
        <v>85</v>
      </c>
    </row>
    <row r="5" spans="1:11" x14ac:dyDescent="0.25">
      <c r="A5" t="s">
        <v>87</v>
      </c>
    </row>
    <row r="6" spans="1:11" x14ac:dyDescent="0.25">
      <c r="A6" t="s">
        <v>88</v>
      </c>
    </row>
    <row r="7" spans="1:11" x14ac:dyDescent="0.25">
      <c r="A7" t="s">
        <v>89</v>
      </c>
    </row>
    <row r="8" spans="1:11" x14ac:dyDescent="0.25">
      <c r="A8" t="s">
        <v>81</v>
      </c>
    </row>
    <row r="9" spans="1:11" x14ac:dyDescent="0.25">
      <c r="A9" t="s">
        <v>84</v>
      </c>
    </row>
    <row r="10" spans="1:11" x14ac:dyDescent="0.25">
      <c r="A10" t="s">
        <v>83</v>
      </c>
    </row>
    <row r="11" spans="1:11" x14ac:dyDescent="0.25">
      <c r="A11" t="s">
        <v>80</v>
      </c>
    </row>
    <row r="12" spans="1:11" x14ac:dyDescent="0.25">
      <c r="A12" t="s">
        <v>82</v>
      </c>
    </row>
    <row r="13" spans="1:11" x14ac:dyDescent="0.25">
      <c r="A13" t="s">
        <v>107</v>
      </c>
    </row>
    <row r="14" spans="1:11" x14ac:dyDescent="0.25">
      <c r="A14" t="s">
        <v>78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56</v>
      </c>
    </row>
    <row r="2" spans="1:1" x14ac:dyDescent="0.25">
      <c r="A2" t="s">
        <v>55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C2"/>
  <sheetViews>
    <sheetView workbookViewId="0">
      <selection activeCell="E5" sqref="E5"/>
    </sheetView>
  </sheetViews>
  <sheetFormatPr defaultRowHeight="15" x14ac:dyDescent="0.25"/>
  <cols>
    <col min="1" max="1" width="11.5703125" bestFit="1" customWidth="1"/>
    <col min="2" max="2" width="55.140625" bestFit="1" customWidth="1"/>
    <col min="3" max="3" width="26.28515625" bestFit="1" customWidth="1"/>
    <col min="4" max="4" width="13.140625" bestFit="1" customWidth="1"/>
  </cols>
  <sheetData>
    <row r="1" spans="1:3" ht="15.75" thickBot="1" x14ac:dyDescent="0.3">
      <c r="A1" s="6" t="s">
        <v>61</v>
      </c>
      <c r="B1" s="3" t="s">
        <v>92</v>
      </c>
      <c r="C1" s="5" t="s">
        <v>58</v>
      </c>
    </row>
    <row r="2" spans="1:3" x14ac:dyDescent="0.25">
      <c r="A2" t="s">
        <v>106</v>
      </c>
      <c r="B2" s="7" t="s">
        <v>120</v>
      </c>
      <c r="C2">
        <v>466.54</v>
      </c>
    </row>
  </sheetData>
  <phoneticPr fontId="2" type="noConversion"/>
  <dataValidations count="2">
    <dataValidation type="custom" showInputMessage="1" showErrorMessage="1" sqref="C10 C54 C18:C19 C51 C14" xr:uid="{ACBC5361-640C-4BD8-BD59-5A9DDF1C4769}">
      <formula1>count_name_occurences(C10)&lt;=1</formula1>
    </dataValidation>
    <dataValidation type="custom" allowBlank="1" showInputMessage="1" showErrorMessage="1" sqref="C9 A10:B10 A12:B1048576 A2:A8 B3:B8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Z1000"/>
  <sheetViews>
    <sheetView zoomScaleNormal="100" workbookViewId="0">
      <selection activeCell="B7" sqref="B7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45.28515625" bestFit="1" customWidth="1"/>
    <col min="5" max="5" width="35.5703125" bestFit="1" customWidth="1"/>
    <col min="6" max="6" width="15.140625" bestFit="1" customWidth="1"/>
    <col min="7" max="7" width="15.42578125" bestFit="1" customWidth="1"/>
    <col min="8" max="8" width="11.7109375" bestFit="1" customWidth="1"/>
    <col min="9" max="9" width="25.5703125" bestFit="1" customWidth="1"/>
    <col min="10" max="10" width="11.42578125" bestFit="1" customWidth="1"/>
    <col min="11" max="11" width="14.7109375" bestFit="1" customWidth="1"/>
    <col min="12" max="12" width="14.140625" bestFit="1" customWidth="1"/>
    <col min="15" max="15" width="15" bestFit="1" customWidth="1"/>
    <col min="16" max="16" width="10.5703125" bestFit="1" customWidth="1"/>
    <col min="17" max="17" width="18.42578125" bestFit="1" customWidth="1"/>
    <col min="18" max="19" width="19.42578125" bestFit="1" customWidth="1"/>
    <col min="20" max="21" width="17.85546875" bestFit="1" customWidth="1"/>
    <col min="22" max="23" width="25.5703125" bestFit="1" customWidth="1"/>
    <col min="24" max="24" width="11" bestFit="1" customWidth="1"/>
    <col min="25" max="25" width="18.140625" bestFit="1" customWidth="1"/>
    <col min="26" max="26" width="19.85546875" bestFit="1" customWidth="1"/>
  </cols>
  <sheetData>
    <row r="1" spans="1:26" ht="15.75" thickBot="1" x14ac:dyDescent="0.3">
      <c r="A1" s="6" t="s">
        <v>61</v>
      </c>
      <c r="B1" s="3" t="s">
        <v>59</v>
      </c>
      <c r="C1" s="3" t="s">
        <v>60</v>
      </c>
      <c r="D1" s="12" t="s">
        <v>91</v>
      </c>
      <c r="E1" s="12" t="s">
        <v>92</v>
      </c>
      <c r="F1" s="3" t="s">
        <v>57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14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3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</row>
    <row r="2" spans="1:26" x14ac:dyDescent="0.25">
      <c r="A2" s="1" t="s">
        <v>68</v>
      </c>
      <c r="B2" t="s">
        <v>131</v>
      </c>
      <c r="C2" t="s">
        <v>106</v>
      </c>
      <c r="D2" t="s">
        <v>111</v>
      </c>
      <c r="E2" s="7" t="s">
        <v>116</v>
      </c>
      <c r="F2" t="s">
        <v>62</v>
      </c>
      <c r="R2">
        <f>4800/3600*1.225</f>
        <v>1.6333333333333333</v>
      </c>
    </row>
    <row r="3" spans="1:26" x14ac:dyDescent="0.25">
      <c r="A3" s="1" t="s">
        <v>69</v>
      </c>
      <c r="B3" t="s">
        <v>131</v>
      </c>
      <c r="C3" t="s">
        <v>106</v>
      </c>
      <c r="D3" t="s">
        <v>123</v>
      </c>
      <c r="E3" s="7" t="s">
        <v>116</v>
      </c>
      <c r="F3" t="s">
        <v>63</v>
      </c>
      <c r="R3">
        <f t="shared" ref="R3" si="0">4800/3600*1.225</f>
        <v>1.6333333333333333</v>
      </c>
    </row>
    <row r="170" spans="1:1" x14ac:dyDescent="0.25">
      <c r="A170" s="1" t="str">
        <f t="shared" ref="A170:A194" si="1">IF(AND(C170&lt;&gt;"",F170&lt;&gt;""),_xlfn.CONCAT(_xlfn.CONCAT(_xlfn.CONCAT("D_",F170),"_"),C170),"")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IF(AND(C195&lt;&gt;"",F195&lt;&gt;""),_xlfn.CONCAT(_xlfn.CONCAT(_xlfn.CONCAT("D_",F195),"_"),C195),"")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IF(AND(C259&lt;&gt;"",F259&lt;&gt;""),_xlfn.CONCAT(_xlfn.CONCAT(_xlfn.CONCAT("D_",F259),"_"),C259),"")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IF(AND(C323&lt;&gt;"",F323&lt;&gt;""),_xlfn.CONCAT(_xlfn.CONCAT(_xlfn.CONCAT("D_",F323),"_"),C323),"")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IF(AND(C387&lt;&gt;"",F387&lt;&gt;""),_xlfn.CONCAT(_xlfn.CONCAT(_xlfn.CONCAT("D_",F387),"_"),C387),"")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IF(AND(C451&lt;&gt;"",F451&lt;&gt;""),_xlfn.CONCAT(_xlfn.CONCAT(_xlfn.CONCAT("D_",F451),"_"),C451),"")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IF(AND(C515&lt;&gt;"",F515&lt;&gt;""),_xlfn.CONCAT(_xlfn.CONCAT(_xlfn.CONCAT("D_",F515),"_"),C515),"")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IF(AND(C579&lt;&gt;"",F579&lt;&gt;""),_xlfn.CONCAT(_xlfn.CONCAT(_xlfn.CONCAT("D_",F579),"_"),C579),"")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IF(AND(C643&lt;&gt;"",F643&lt;&gt;""),_xlfn.CONCAT(_xlfn.CONCAT(_xlfn.CONCAT("D_",F643),"_"),C643),"")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IF(AND(C707&lt;&gt;"",F707&lt;&gt;""),_xlfn.CONCAT(_xlfn.CONCAT(_xlfn.CONCAT("D_",F707),"_"),C707),"")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IF(AND(C771&lt;&gt;"",F771&lt;&gt;""),_xlfn.CONCAT(_xlfn.CONCAT(_xlfn.CONCAT("D_",F771),"_"),C771),"")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IF(AND(C835&lt;&gt;"",F835&lt;&gt;""),_xlfn.CONCAT(_xlfn.CONCAT(_xlfn.CONCAT("D_",F835),"_"),C835),"")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IF(AND(C899&lt;&gt;"",F899&lt;&gt;""),_xlfn.CONCAT(_xlfn.CONCAT(_xlfn.CONCAT("D_",F899),"_"),C899),"")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IF(AND(C963&lt;&gt;"",F963&lt;&gt;""),_xlfn.CONCAT(_xlfn.CONCAT(_xlfn.CONCAT("D_",F963),"_"),C963),"")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4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S11:S13" xr:uid="{BB45A9A0-8EB5-4032-90F2-CDDD4809E054}">
      <formula1>$P$11:$P$14</formula1>
    </dataValidation>
    <dataValidation type="list" showInputMessage="1" showErrorMessage="1" sqref="F2:F1048576" xr:uid="{7DBB895F-2CCB-452C-9910-D200E5C7135E}">
      <formula1>"supply,exhaust"</formula1>
    </dataValidation>
    <dataValidation type="list" allowBlank="1" showInputMessage="1" showErrorMessage="1" sqref="C2:C1048576" xr:uid="{89B57641-DFAD-4729-8A4B-61C914339752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P1000"/>
  <sheetViews>
    <sheetView zoomScaleNormal="100" workbookViewId="0">
      <selection activeCell="C8" sqref="C8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4" width="20.28515625" customWidth="1"/>
    <col min="5" max="5" width="31.7109375" bestFit="1" customWidth="1"/>
    <col min="6" max="6" width="24.5703125" bestFit="1" customWidth="1"/>
    <col min="7" max="7" width="14.5703125" bestFit="1" customWidth="1"/>
    <col min="8" max="8" width="22.28515625" bestFit="1" customWidth="1"/>
    <col min="9" max="9" width="20" bestFit="1" customWidth="1"/>
    <col min="10" max="10" width="16.140625" bestFit="1" customWidth="1"/>
    <col min="11" max="11" width="17.85546875" bestFit="1" customWidth="1"/>
    <col min="12" max="12" width="14.5703125" bestFit="1" customWidth="1"/>
    <col min="13" max="13" width="14.85546875" bestFit="1" customWidth="1"/>
    <col min="14" max="14" width="24.42578125" bestFit="1" customWidth="1"/>
    <col min="15" max="15" width="16.7109375" bestFit="1" customWidth="1"/>
    <col min="16" max="16" width="24.42578125" bestFit="1" customWidth="1"/>
  </cols>
  <sheetData>
    <row r="1" spans="1:16" ht="15.75" thickBot="1" x14ac:dyDescent="0.3">
      <c r="A1" s="6" t="s">
        <v>61</v>
      </c>
      <c r="B1" s="3" t="s">
        <v>59</v>
      </c>
      <c r="C1" s="3" t="s">
        <v>60</v>
      </c>
      <c r="D1" s="12" t="s">
        <v>91</v>
      </c>
      <c r="E1" s="12" t="s">
        <v>92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4</v>
      </c>
      <c r="M1" s="2" t="s">
        <v>11</v>
      </c>
      <c r="N1" s="3" t="s">
        <v>12</v>
      </c>
      <c r="O1" s="2" t="s">
        <v>13</v>
      </c>
      <c r="P1" s="3" t="s">
        <v>3</v>
      </c>
    </row>
    <row r="2" spans="1:16" x14ac:dyDescent="0.25">
      <c r="A2" s="1" t="s">
        <v>70</v>
      </c>
      <c r="B2" t="s">
        <v>132</v>
      </c>
      <c r="C2" t="s">
        <v>106</v>
      </c>
      <c r="D2" t="s">
        <v>71</v>
      </c>
      <c r="E2" t="s">
        <v>115</v>
      </c>
      <c r="L2">
        <f>3*515+2*572</f>
        <v>2689</v>
      </c>
      <c r="N2" t="s">
        <v>22</v>
      </c>
      <c r="P2">
        <f>125000</f>
        <v>125000</v>
      </c>
    </row>
    <row r="12" spans="1:16" x14ac:dyDescent="0.25">
      <c r="A12" s="1" t="str">
        <f t="shared" ref="A12:A66" si="0">IF(C12&lt;&gt;"",_xlfn.CONCAT("SH_",C12),"")</f>
        <v/>
      </c>
    </row>
    <row r="13" spans="1:16" x14ac:dyDescent="0.25">
      <c r="A13" s="1" t="str">
        <f t="shared" si="0"/>
        <v/>
      </c>
    </row>
    <row r="14" spans="1:16" x14ac:dyDescent="0.25">
      <c r="A14" s="1" t="str">
        <f t="shared" si="0"/>
        <v/>
      </c>
    </row>
    <row r="15" spans="1:16" x14ac:dyDescent="0.25">
      <c r="A15" s="1" t="str">
        <f t="shared" si="0"/>
        <v/>
      </c>
    </row>
    <row r="16" spans="1:16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2">
    <dataValidation type="list" showInputMessage="1" showErrorMessage="1" sqref="B48:B1048576 B2:B46" xr:uid="{CDBF1DD2-FE2B-4960-AE5E-D5DDA44A6748}">
      <formula1>heating_system_names</formula1>
    </dataValidation>
    <dataValidation type="list" allowBlank="1" showInputMessage="1" showErrorMessage="1" sqref="C2:C1048576" xr:uid="{A1AF1509-DD86-4708-A16C-CE99B4DB6F9D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M1000"/>
  <sheetViews>
    <sheetView workbookViewId="0">
      <selection activeCell="B3" sqref="B3"/>
    </sheetView>
  </sheetViews>
  <sheetFormatPr defaultRowHeight="15" x14ac:dyDescent="0.25"/>
  <cols>
    <col min="1" max="1" width="13.28515625" style="1" bestFit="1" customWidth="1"/>
    <col min="2" max="2" width="13.28515625" customWidth="1"/>
    <col min="3" max="3" width="14.28515625" bestFit="1" customWidth="1"/>
    <col min="4" max="4" width="14.28515625" customWidth="1"/>
    <col min="5" max="5" width="40.42578125" bestFit="1" customWidth="1"/>
    <col min="6" max="6" width="14.140625" bestFit="1" customWidth="1"/>
    <col min="7" max="7" width="15" bestFit="1" customWidth="1"/>
    <col min="9" max="9" width="12.140625" bestFit="1" customWidth="1"/>
    <col min="10" max="10" width="16" bestFit="1" customWidth="1"/>
    <col min="11" max="11" width="14.85546875" bestFit="1" customWidth="1"/>
    <col min="12" max="12" width="12.28515625" bestFit="1" customWidth="1"/>
    <col min="13" max="13" width="16" bestFit="1" customWidth="1"/>
  </cols>
  <sheetData>
    <row r="1" spans="1:13" ht="15.75" thickBot="1" x14ac:dyDescent="0.3">
      <c r="A1" s="6" t="s">
        <v>61</v>
      </c>
      <c r="B1" s="3" t="s">
        <v>59</v>
      </c>
      <c r="C1" s="3" t="s">
        <v>60</v>
      </c>
      <c r="D1" s="12" t="s">
        <v>91</v>
      </c>
      <c r="E1" s="12" t="s">
        <v>92</v>
      </c>
      <c r="F1" s="2" t="s">
        <v>14</v>
      </c>
      <c r="G1" s="3" t="s">
        <v>15</v>
      </c>
      <c r="H1" s="2" t="s">
        <v>16</v>
      </c>
      <c r="I1" s="3" t="s">
        <v>17</v>
      </c>
      <c r="J1" s="2" t="s">
        <v>18</v>
      </c>
      <c r="K1" s="2" t="s">
        <v>19</v>
      </c>
      <c r="L1" s="2" t="s">
        <v>20</v>
      </c>
      <c r="M1" s="2" t="s">
        <v>21</v>
      </c>
    </row>
    <row r="2" spans="1:13" x14ac:dyDescent="0.25">
      <c r="A2" s="1" t="s">
        <v>71</v>
      </c>
      <c r="B2" t="s">
        <v>132</v>
      </c>
      <c r="C2" t="s">
        <v>106</v>
      </c>
      <c r="D2" t="s">
        <v>70</v>
      </c>
      <c r="E2" s="7" t="s">
        <v>117</v>
      </c>
      <c r="G2">
        <f>5*0.468</f>
        <v>2.3400000000000003</v>
      </c>
      <c r="I2">
        <v>0.1</v>
      </c>
    </row>
    <row r="3" spans="1:13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3" x14ac:dyDescent="0.25">
      <c r="A4" s="1" t="str">
        <f t="shared" si="0"/>
        <v/>
      </c>
      <c r="C4" t="str">
        <f>IF(SpaceHeater!A4&lt;&gt;"",SpaceHeater!A4,"")</f>
        <v/>
      </c>
    </row>
    <row r="5" spans="1:13" x14ac:dyDescent="0.25">
      <c r="A5" s="1" t="str">
        <f t="shared" si="0"/>
        <v/>
      </c>
      <c r="C5" t="str">
        <f>IF(SpaceHeater!A5&lt;&gt;"",SpaceHeater!A5,"")</f>
        <v/>
      </c>
    </row>
    <row r="6" spans="1:13" x14ac:dyDescent="0.25">
      <c r="A6" s="1" t="str">
        <f t="shared" si="0"/>
        <v/>
      </c>
      <c r="C6" t="str">
        <f>IF(SpaceHeater!A6&lt;&gt;"",SpaceHeater!A6,"")</f>
        <v/>
      </c>
    </row>
    <row r="7" spans="1:13" x14ac:dyDescent="0.25">
      <c r="A7" s="1" t="str">
        <f t="shared" si="0"/>
        <v/>
      </c>
      <c r="C7" t="str">
        <f>IF(SpaceHeater!A7&lt;&gt;"",SpaceHeater!A7,"")</f>
        <v/>
      </c>
    </row>
    <row r="8" spans="1:13" x14ac:dyDescent="0.25">
      <c r="A8" s="1" t="str">
        <f t="shared" si="0"/>
        <v/>
      </c>
      <c r="C8" t="str">
        <f>IF(SpaceHeater!A8&lt;&gt;"",SpaceHeater!A8,"")</f>
        <v/>
      </c>
    </row>
    <row r="9" spans="1:13" x14ac:dyDescent="0.25">
      <c r="A9" s="1" t="str">
        <f t="shared" si="0"/>
        <v/>
      </c>
      <c r="C9" t="str">
        <f>IF(SpaceHeater!A9&lt;&gt;"",SpaceHeater!A9,"")</f>
        <v/>
      </c>
    </row>
    <row r="10" spans="1:13" x14ac:dyDescent="0.25">
      <c r="A10" s="1" t="str">
        <f t="shared" si="0"/>
        <v/>
      </c>
      <c r="C10" t="str">
        <f>IF(SpaceHeater!A10&lt;&gt;"",SpaceHeater!A10,"")</f>
        <v/>
      </c>
    </row>
    <row r="11" spans="1:13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3">
    <dataValidation showInputMessage="1" showErrorMessage="1" sqref="D3:E1048576 C1001:C1048576" xr:uid="{5F303923-A133-43EE-BF6A-9A627B0041CB}"/>
    <dataValidation type="list" showInputMessage="1" showErrorMessage="1" sqref="C3:C1000" xr:uid="{619C179E-8A78-48AD-AB79-85B7AC4D1CCA}">
      <formula1>space_names</formula1>
    </dataValidation>
    <dataValidation type="list" allowBlank="1" showInputMessage="1" showErrorMessage="1" sqref="C2" xr:uid="{1E56B6AE-414D-4687-AC21-23587563AD36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E1000"/>
  <sheetViews>
    <sheetView workbookViewId="0">
      <selection activeCell="D15" sqref="D15"/>
    </sheetView>
  </sheetViews>
  <sheetFormatPr defaultRowHeight="15" x14ac:dyDescent="0.25"/>
  <cols>
    <col min="1" max="1" width="24.7109375" style="1" bestFit="1" customWidth="1"/>
    <col min="2" max="2" width="21.140625" bestFit="1" customWidth="1"/>
    <col min="3" max="3" width="14.7109375" bestFit="1" customWidth="1"/>
    <col min="4" max="4" width="43.28515625" bestFit="1" customWidth="1"/>
    <col min="5" max="5" width="45" bestFit="1" customWidth="1"/>
  </cols>
  <sheetData>
    <row r="1" spans="1:5" ht="15.75" thickBot="1" x14ac:dyDescent="0.3">
      <c r="A1" s="6" t="s">
        <v>61</v>
      </c>
      <c r="B1" s="3" t="s">
        <v>59</v>
      </c>
      <c r="C1" s="3" t="s">
        <v>57</v>
      </c>
      <c r="D1" s="12" t="s">
        <v>91</v>
      </c>
      <c r="E1" s="12" t="s">
        <v>92</v>
      </c>
    </row>
    <row r="2" spans="1:5" x14ac:dyDescent="0.25">
      <c r="A2" s="1" t="s">
        <v>72</v>
      </c>
      <c r="B2" t="s">
        <v>133</v>
      </c>
      <c r="C2" t="s">
        <v>64</v>
      </c>
      <c r="D2" s="7" t="s">
        <v>124</v>
      </c>
      <c r="E2" s="7" t="s">
        <v>112</v>
      </c>
    </row>
    <row r="6" spans="1:5" x14ac:dyDescent="0.25">
      <c r="A6" s="1" t="str">
        <f t="shared" ref="A6:A66" si="0">IF(AND(B6&lt;&gt;"",C6&lt;&gt;""),_xlfn.CONCAT(_xlfn.CONCAT(_xlfn.CONCAT("HC_",B6),"_"),C6),"")</f>
        <v/>
      </c>
    </row>
    <row r="7" spans="1:5" x14ac:dyDescent="0.25">
      <c r="A7" s="1" t="str">
        <f t="shared" si="0"/>
        <v/>
      </c>
    </row>
    <row r="8" spans="1:5" x14ac:dyDescent="0.25">
      <c r="A8" s="1" t="str">
        <f t="shared" si="0"/>
        <v/>
      </c>
    </row>
    <row r="9" spans="1:5" x14ac:dyDescent="0.25">
      <c r="A9" s="1" t="str">
        <f t="shared" si="0"/>
        <v/>
      </c>
    </row>
    <row r="10" spans="1:5" x14ac:dyDescent="0.25">
      <c r="A10" s="1" t="str">
        <f t="shared" si="0"/>
        <v/>
      </c>
    </row>
    <row r="11" spans="1:5" x14ac:dyDescent="0.25">
      <c r="A11" s="1" t="str">
        <f t="shared" si="0"/>
        <v/>
      </c>
    </row>
    <row r="12" spans="1:5" x14ac:dyDescent="0.25">
      <c r="A12" s="1" t="str">
        <f t="shared" si="0"/>
        <v/>
      </c>
    </row>
    <row r="13" spans="1:5" x14ac:dyDescent="0.25">
      <c r="A13" s="1" t="str">
        <f t="shared" si="0"/>
        <v/>
      </c>
    </row>
    <row r="14" spans="1:5" x14ac:dyDescent="0.25">
      <c r="A14" s="1" t="str">
        <f t="shared" si="0"/>
        <v/>
      </c>
    </row>
    <row r="15" spans="1:5" x14ac:dyDescent="0.25">
      <c r="A15" s="1" t="str">
        <f t="shared" si="0"/>
        <v/>
      </c>
    </row>
    <row r="16" spans="1: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showInputMessage="1" showErrorMessage="1" sqref="C2:C1048576" xr:uid="{2406BDD5-983E-4F7B-9889-A7801E93AEBE}">
      <formula1>"heating,cooling"</formula1>
    </dataValidation>
    <dataValidation showInputMessage="1" showErrorMessage="1" sqref="D3:E1048576" xr:uid="{374565C9-1149-4287-9BC4-32CC991B8BB7}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L1000"/>
  <sheetViews>
    <sheetView workbookViewId="0">
      <selection activeCell="D8" sqref="D8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14.28515625" customWidth="1"/>
    <col min="4" max="4" width="45" bestFit="1" customWidth="1"/>
    <col min="5" max="5" width="10.5703125" bestFit="1" customWidth="1"/>
    <col min="6" max="6" width="22" bestFit="1" customWidth="1"/>
    <col min="7" max="7" width="25.5703125" bestFit="1" customWidth="1"/>
    <col min="8" max="8" width="25.140625" bestFit="1" customWidth="1"/>
    <col min="9" max="9" width="22.85546875" bestFit="1" customWidth="1"/>
    <col min="10" max="10" width="22.5703125" bestFit="1" customWidth="1"/>
    <col min="11" max="11" width="25" bestFit="1" customWidth="1"/>
    <col min="12" max="13" width="24.7109375" bestFit="1" customWidth="1"/>
  </cols>
  <sheetData>
    <row r="1" spans="1:12" ht="15.75" thickBot="1" x14ac:dyDescent="0.3">
      <c r="A1" s="6" t="s">
        <v>61</v>
      </c>
      <c r="B1" s="3" t="s">
        <v>59</v>
      </c>
      <c r="C1" s="12" t="s">
        <v>91</v>
      </c>
      <c r="D1" s="12" t="s">
        <v>92</v>
      </c>
      <c r="E1" s="2" t="s">
        <v>49</v>
      </c>
      <c r="F1" s="2" t="s">
        <v>50</v>
      </c>
      <c r="G1" s="2" t="s">
        <v>37</v>
      </c>
      <c r="H1" s="2" t="s">
        <v>38</v>
      </c>
      <c r="I1" s="3" t="s">
        <v>51</v>
      </c>
      <c r="J1" s="2" t="s">
        <v>52</v>
      </c>
      <c r="K1" s="3" t="s">
        <v>53</v>
      </c>
      <c r="L1" s="2" t="s">
        <v>54</v>
      </c>
    </row>
    <row r="2" spans="1:12" x14ac:dyDescent="0.25">
      <c r="A2" s="1" t="s">
        <v>73</v>
      </c>
      <c r="B2" t="s">
        <v>131</v>
      </c>
      <c r="C2" t="s">
        <v>125</v>
      </c>
      <c r="D2" s="7" t="s">
        <v>129</v>
      </c>
      <c r="I2">
        <f>5000/3600*1.225</f>
        <v>1.7013888888888891</v>
      </c>
      <c r="K2">
        <f>5000/3600*1.225</f>
        <v>1.7013888888888891</v>
      </c>
    </row>
    <row r="6" spans="1:12" x14ac:dyDescent="0.25">
      <c r="A6" s="1" t="str">
        <f t="shared" ref="A6:A66" si="0">IF(B6&lt;&gt;"",_xlfn.CONCAT("HR_",B6),"")</f>
        <v/>
      </c>
    </row>
    <row r="7" spans="1:12" x14ac:dyDescent="0.25">
      <c r="A7" s="1" t="str">
        <f t="shared" si="0"/>
        <v/>
      </c>
    </row>
    <row r="8" spans="1:12" x14ac:dyDescent="0.25">
      <c r="A8" s="1" t="str">
        <f t="shared" si="0"/>
        <v/>
      </c>
      <c r="F8" s="7"/>
    </row>
    <row r="9" spans="1:12" x14ac:dyDescent="0.25">
      <c r="A9" s="1" t="str">
        <f t="shared" si="0"/>
        <v/>
      </c>
      <c r="F9" s="7"/>
    </row>
    <row r="10" spans="1:12" x14ac:dyDescent="0.25">
      <c r="A10" s="1" t="str">
        <f t="shared" si="0"/>
        <v/>
      </c>
      <c r="F10" s="7"/>
    </row>
    <row r="11" spans="1:12" x14ac:dyDescent="0.25">
      <c r="A11" s="1" t="str">
        <f t="shared" si="0"/>
        <v/>
      </c>
      <c r="F11" s="7"/>
    </row>
    <row r="12" spans="1:12" x14ac:dyDescent="0.25">
      <c r="A12" s="1" t="str">
        <f t="shared" si="0"/>
        <v/>
      </c>
    </row>
    <row r="13" spans="1:12" x14ac:dyDescent="0.25">
      <c r="A13" s="1" t="str">
        <f t="shared" si="0"/>
        <v/>
      </c>
    </row>
    <row r="14" spans="1:12" x14ac:dyDescent="0.25">
      <c r="A14" s="1" t="str">
        <f t="shared" si="0"/>
        <v/>
      </c>
    </row>
    <row r="15" spans="1:12" x14ac:dyDescent="0.25">
      <c r="A15" s="1" t="str">
        <f t="shared" si="0"/>
        <v/>
      </c>
    </row>
    <row r="16" spans="1:12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allowBlank="1" showInputMessage="1" showErrorMessage="1" sqref="B2:B1048576" xr:uid="{164381D2-0FCF-4A4E-A4F9-78C16B3F8259}">
      <formula1>ventilation_system_names</formula1>
    </dataValidation>
    <dataValidation showInputMessage="1" showErrorMessage="1" sqref="C3:D1048576" xr:uid="{7B0207D7-F0F5-45A7-B38C-70BCADF38C7F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O1000"/>
  <sheetViews>
    <sheetView workbookViewId="0">
      <selection activeCell="D25" sqref="D25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54.5703125" bestFit="1" customWidth="1"/>
    <col min="5" max="5" width="32.85546875" customWidth="1"/>
    <col min="6" max="6" width="19.28515625" bestFit="1" customWidth="1"/>
    <col min="7" max="7" width="15.5703125" bestFit="1" customWidth="1"/>
    <col min="8" max="8" width="19.42578125" bestFit="1" customWidth="1"/>
    <col min="9" max="9" width="18.28515625" bestFit="1" customWidth="1"/>
    <col min="10" max="10" width="21.85546875" bestFit="1" customWidth="1"/>
    <col min="11" max="11" width="21.140625" bestFit="1" customWidth="1"/>
    <col min="12" max="12" width="20.7109375" bestFit="1" customWidth="1"/>
    <col min="13" max="13" width="25.5703125" bestFit="1" customWidth="1"/>
    <col min="14" max="14" width="25.140625" bestFit="1" customWidth="1"/>
    <col min="15" max="15" width="18" bestFit="1" customWidth="1"/>
  </cols>
  <sheetData>
    <row r="1" spans="1:15" ht="15.75" thickBot="1" x14ac:dyDescent="0.3">
      <c r="A1" s="6" t="s">
        <v>61</v>
      </c>
      <c r="B1" s="3" t="s">
        <v>59</v>
      </c>
      <c r="C1" s="3" t="s">
        <v>57</v>
      </c>
      <c r="D1" s="12" t="s">
        <v>91</v>
      </c>
      <c r="E1" s="12" t="s">
        <v>92</v>
      </c>
      <c r="F1" s="2" t="s">
        <v>42</v>
      </c>
      <c r="G1" s="2" t="s">
        <v>43</v>
      </c>
      <c r="H1" s="3" t="s">
        <v>33</v>
      </c>
      <c r="I1" s="3" t="s">
        <v>44</v>
      </c>
      <c r="J1" s="2" t="s">
        <v>45</v>
      </c>
      <c r="K1" s="2" t="s">
        <v>46</v>
      </c>
      <c r="L1" s="2" t="s">
        <v>47</v>
      </c>
      <c r="M1" s="2" t="s">
        <v>37</v>
      </c>
      <c r="N1" s="2" t="s">
        <v>38</v>
      </c>
      <c r="O1" s="2" t="s">
        <v>48</v>
      </c>
    </row>
    <row r="2" spans="1:15" x14ac:dyDescent="0.25">
      <c r="A2" s="1" t="s">
        <v>74</v>
      </c>
      <c r="B2" t="s">
        <v>131</v>
      </c>
      <c r="C2" t="s">
        <v>62</v>
      </c>
      <c r="D2" t="s">
        <v>122</v>
      </c>
      <c r="H2">
        <f>5000/3600*1.225</f>
        <v>1.7013888888888891</v>
      </c>
      <c r="I2">
        <v>1500</v>
      </c>
    </row>
    <row r="3" spans="1:15" x14ac:dyDescent="0.25">
      <c r="A3" s="1" t="s">
        <v>75</v>
      </c>
      <c r="B3" t="s">
        <v>131</v>
      </c>
      <c r="C3" t="s">
        <v>63</v>
      </c>
      <c r="D3" t="s">
        <v>73</v>
      </c>
      <c r="H3">
        <f>5000/3600*1.225</f>
        <v>1.7013888888888891</v>
      </c>
      <c r="I3">
        <v>1500</v>
      </c>
    </row>
    <row r="10" spans="1:15" x14ac:dyDescent="0.25">
      <c r="A10" s="1" t="str">
        <f t="shared" ref="A10:A66" si="0">IF(AND(B10&lt;&gt;"",C10&lt;&gt;""),_xlfn.CONCAT(_xlfn.CONCAT(_xlfn.CONCAT("F_",C10),"_"),B10),"")</f>
        <v/>
      </c>
    </row>
    <row r="11" spans="1:15" x14ac:dyDescent="0.25">
      <c r="A11" s="1" t="str">
        <f t="shared" si="0"/>
        <v/>
      </c>
    </row>
    <row r="12" spans="1:15" x14ac:dyDescent="0.25">
      <c r="A12" s="1" t="str">
        <f t="shared" si="0"/>
        <v/>
      </c>
    </row>
    <row r="13" spans="1:15" x14ac:dyDescent="0.25">
      <c r="A13" s="1" t="str">
        <f t="shared" si="0"/>
        <v/>
      </c>
    </row>
    <row r="14" spans="1:15" x14ac:dyDescent="0.25">
      <c r="A14" s="1" t="str">
        <f t="shared" si="0"/>
        <v/>
      </c>
    </row>
    <row r="15" spans="1:15" x14ac:dyDescent="0.25">
      <c r="A15" s="1" t="str">
        <f t="shared" si="0"/>
        <v/>
      </c>
    </row>
    <row r="16" spans="1:1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C8" sqref="C8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31.5703125" bestFit="1" customWidth="1"/>
  </cols>
  <sheetData>
    <row r="1" spans="1:7" ht="15.75" thickBot="1" x14ac:dyDescent="0.3">
      <c r="A1" s="6" t="s">
        <v>61</v>
      </c>
      <c r="B1" s="3" t="s">
        <v>59</v>
      </c>
      <c r="C1" s="3" t="s">
        <v>60</v>
      </c>
      <c r="D1" s="3" t="s">
        <v>66</v>
      </c>
      <c r="E1" s="4"/>
      <c r="F1" s="4"/>
      <c r="G1" s="4"/>
    </row>
    <row r="2" spans="1:7" x14ac:dyDescent="0.25">
      <c r="A2" s="1" t="s">
        <v>76</v>
      </c>
      <c r="B2" t="s">
        <v>131</v>
      </c>
      <c r="C2" t="s">
        <v>106</v>
      </c>
      <c r="D2" t="s">
        <v>119</v>
      </c>
    </row>
    <row r="3" spans="1:7" x14ac:dyDescent="0.25">
      <c r="A3" s="1" t="s">
        <v>77</v>
      </c>
      <c r="B3" t="s">
        <v>131</v>
      </c>
      <c r="C3" t="s">
        <v>106</v>
      </c>
      <c r="D3" t="s">
        <v>118</v>
      </c>
    </row>
    <row r="4" spans="1:7" x14ac:dyDescent="0.25">
      <c r="A4" s="1"/>
    </row>
    <row r="5" spans="1:7" x14ac:dyDescent="0.25">
      <c r="A5" s="1"/>
    </row>
    <row r="6" spans="1:7" x14ac:dyDescent="0.25">
      <c r="A6" s="1"/>
    </row>
    <row r="7" spans="1:7" x14ac:dyDescent="0.25">
      <c r="A7" s="1"/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7" x14ac:dyDescent="0.25">
      <c r="A177" s="1"/>
    </row>
    <row r="178" spans="1:7" x14ac:dyDescent="0.25">
      <c r="A178" s="1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3">
    <dataValidation type="list" showInputMessage="1" showErrorMessage="1" sqref="D1001:D1048576" xr:uid="{2AABD580-E88D-4287-8639-26BD855AF04E}">
      <formula1>"Temperature,CO2"</formula1>
    </dataValidation>
    <dataValidation type="list" allowBlank="1" showInputMessage="1" showErrorMessage="1" sqref="D2:D1000" xr:uid="{3105E504-4F02-4BFF-804E-D246194C9AC0}">
      <formula1>property_instance</formula1>
    </dataValidation>
    <dataValidation type="list" allowBlank="1" showInputMessage="1" showErrorMessage="1" sqref="C2:C1048576" xr:uid="{C812587E-27BA-46FC-8623-33743BAC36D5}">
      <formula1>space_names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System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ShadingDevice</vt:lpstr>
      <vt:lpstr>Sensor</vt:lpstr>
      <vt:lpstr>Meter</vt:lpstr>
      <vt:lpstr>Property</vt:lpstr>
      <vt:lpstr>named_ranges</vt:lpstr>
      <vt:lpstr>Controller_options</vt:lpstr>
      <vt:lpstr>controller_options</vt:lpstr>
      <vt:lpstr>property_class</vt:lpstr>
      <vt:lpstr>property_instance</vt:lpstr>
      <vt:lpstr>sheet_dampers</vt:lpstr>
      <vt:lpstr>sheet_space_heaters</vt:lpstr>
      <vt:lpstr>sheet_spaces</vt:lpstr>
      <vt:lpstr>sheet_systems</vt:lpstr>
      <vt:lpstr>space_names</vt:lpstr>
      <vt:lpstr>valve_names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2023-04-04T10:21:41Z</dcterms:modified>
</cp:coreProperties>
</file>