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9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U2" i="1" l="1"/>
  <c r="X4" i="1"/>
  <c r="X6" i="1" s="1"/>
  <c r="X5" i="1"/>
  <c r="O2" i="1"/>
  <c r="R4" i="1"/>
  <c r="R5" i="1"/>
  <c r="L4" i="1"/>
  <c r="L5" i="1"/>
  <c r="B40" i="1"/>
  <c r="B2" i="1"/>
  <c r="D2" i="1"/>
  <c r="R6" i="1" l="1"/>
  <c r="I2" i="1"/>
  <c r="G2" i="1"/>
  <c r="AD3" i="1" l="1"/>
  <c r="AD4" i="1" l="1"/>
  <c r="L6" i="1" l="1"/>
  <c r="C2" i="1"/>
  <c r="C40" i="1" s="1"/>
  <c r="B41" i="1" l="1"/>
  <c r="C42" i="1"/>
  <c r="C43" i="1" s="1"/>
  <c r="I42" i="1" l="1"/>
  <c r="W41" i="1"/>
  <c r="I41" i="1"/>
  <c r="V42" i="1"/>
  <c r="O41" i="1"/>
  <c r="V41" i="1"/>
  <c r="O42" i="1"/>
  <c r="S4" i="1"/>
  <c r="S5" i="1"/>
  <c r="P42" i="1" s="1"/>
  <c r="Y4" i="1"/>
  <c r="Y5" i="1"/>
  <c r="W42" i="1" s="1"/>
  <c r="M5" i="1"/>
  <c r="J42" i="1" s="1"/>
  <c r="M4" i="1"/>
  <c r="M6" i="1" s="1"/>
  <c r="S6" i="1" l="1"/>
  <c r="J41" i="1"/>
  <c r="P41" i="1"/>
  <c r="Y6" i="1"/>
</calcChain>
</file>

<file path=xl/sharedStrings.xml><?xml version="1.0" encoding="utf-8"?>
<sst xmlns="http://schemas.openxmlformats.org/spreadsheetml/2006/main" count="50" uniqueCount="28">
  <si>
    <t>From rope2 video</t>
  </si>
  <si>
    <t>Frame #</t>
  </si>
  <si>
    <t>Beetle length (px)</t>
  </si>
  <si>
    <t>From med2</t>
  </si>
  <si>
    <t>From med5</t>
  </si>
  <si>
    <t>From large1</t>
  </si>
  <si>
    <t>From med1</t>
  </si>
  <si>
    <t>From small7</t>
  </si>
  <si>
    <t>Penny diameter horizontal (px)</t>
  </si>
  <si>
    <t>Penny diameter vertical (px)</t>
  </si>
  <si>
    <t>Angle</t>
  </si>
  <si>
    <t>Vertical Average:</t>
  </si>
  <si>
    <t>Horizontal Average:</t>
  </si>
  <si>
    <t xml:space="preserve">Horizontal Average: </t>
  </si>
  <si>
    <t>Horizonal Average:</t>
  </si>
  <si>
    <t xml:space="preserve">Horizontal average: </t>
  </si>
  <si>
    <t xml:space="preserve">Vertical Average: </t>
  </si>
  <si>
    <t>Beetle Length(mm)</t>
  </si>
  <si>
    <t xml:space="preserve">Average Pixels Per Millimeter: </t>
  </si>
  <si>
    <t>Pixels Per Millimeter</t>
  </si>
  <si>
    <t>Vertical Beetle Length(mm/px)</t>
  </si>
  <si>
    <t>Horizontal Beetle Length (mm/px)</t>
  </si>
  <si>
    <t>Horiz to Vertical ratio:</t>
  </si>
  <si>
    <t>Horizontal Scaling Factor (mm/px)</t>
  </si>
  <si>
    <t>using coin ratio</t>
  </si>
  <si>
    <t>using beetles</t>
  </si>
  <si>
    <t>Vertical Scaling Factor (mm/px)</t>
  </si>
  <si>
    <t>Vertical Scaling Factor(mm/px)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</si>
</sst>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8">
    <xf numFmtId="0" fontId="0" fillId="0" borderId="0" xfId="0"/>
    <xf numFmtId="0" fontId="3" fillId="0" borderId="0" xfId="0" applyFont="1"/>
    <xf numFmtId="2" fontId="0" fillId="0" borderId="0" xfId="0" applyNumberFormat="1"/>
    <xf numFmtId="0" fontId="1" fillId="2" borderId="0" xfId="1"/>
    <xf numFmtId="2" fontId="1" fillId="2" borderId="0" xfId="1" applyNumberFormat="1"/>
    <xf numFmtId="2" fontId="2" fillId="3" borderId="1" xfId="2" applyNumberFormat="1"/>
    <xf numFmtId="0" fontId="2" fillId="3" borderId="1" xfId="2"/>
    <xf numFmtId="0" fontId="4" fillId="0" borderId="0" xfId="0" applyFont="1"/>
  </cellXfs>
  <cellStyles count="3">
    <cellStyle name="Bad" xfId="1" builtinId="27"/>
    <cellStyle name="Check Cell" xfId="2" builtinId="23"/>
    <cellStyle name="Normal" xfId="0" builtinId="0"/>
  </cellStyles>
  <dxfs count="9"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3"/>
  <sheetViews>
    <sheetView tabSelected="1" zoomScaleNormal="100" workbookViewId="0">
      <selection activeCell="M20" sqref="M20"/>
    </sheetView>
  </sheetViews>
  <sheetFormatPr defaultRowHeight="15" x14ac:dyDescent="0.25"/>
  <cols>
    <col min="1" max="1" width="19.85546875" bestFit="1" customWidth="1"/>
    <col min="2" max="2" width="27" bestFit="1" customWidth="1"/>
    <col min="3" max="3" width="29.42578125" bestFit="1" customWidth="1"/>
    <col min="4" max="4" width="16.85546875" customWidth="1"/>
    <col min="5" max="5" width="9.42578125" customWidth="1"/>
    <col min="6" max="6" width="11" bestFit="1" customWidth="1"/>
    <col min="7" max="7" width="17.85546875" customWidth="1"/>
    <col min="8" max="8" width="31.42578125" bestFit="1" customWidth="1"/>
    <col min="9" max="9" width="17.28515625" bestFit="1" customWidth="1"/>
    <col min="10" max="10" width="16.28515625" customWidth="1"/>
    <col min="11" max="11" width="18.140625" bestFit="1" customWidth="1"/>
    <col min="12" max="12" width="16.28515625" customWidth="1"/>
    <col min="13" max="13" width="16.7109375" customWidth="1"/>
    <col min="14" max="14" width="31.42578125" bestFit="1" customWidth="1"/>
    <col min="15" max="15" width="17.28515625" bestFit="1" customWidth="1"/>
    <col min="16" max="16" width="17.28515625" customWidth="1"/>
    <col min="17" max="17" width="19.140625" bestFit="1" customWidth="1"/>
    <col min="18" max="18" width="16.85546875" customWidth="1"/>
    <col min="19" max="19" width="14.5703125" bestFit="1" customWidth="1"/>
    <col min="21" max="21" width="31.85546875" bestFit="1" customWidth="1"/>
    <col min="22" max="22" width="16" customWidth="1"/>
    <col min="23" max="23" width="18.85546875" bestFit="1" customWidth="1"/>
    <col min="24" max="24" width="12.85546875" bestFit="1" customWidth="1"/>
    <col min="25" max="25" width="14.5703125" bestFit="1" customWidth="1"/>
    <col min="26" max="26" width="9.5703125" customWidth="1"/>
    <col min="27" max="27" width="18.28515625" customWidth="1"/>
    <col min="29" max="29" width="18" bestFit="1" customWidth="1"/>
    <col min="30" max="30" width="7.7109375" bestFit="1" customWidth="1"/>
  </cols>
  <sheetData>
    <row r="1" spans="1:30" x14ac:dyDescent="0.25">
      <c r="A1" s="1" t="s">
        <v>0</v>
      </c>
      <c r="F1" s="1" t="s">
        <v>3</v>
      </c>
      <c r="H1" s="1" t="s">
        <v>4</v>
      </c>
      <c r="N1" s="1" t="s">
        <v>5</v>
      </c>
      <c r="T1" s="1" t="s">
        <v>6</v>
      </c>
      <c r="Z1" s="1" t="s">
        <v>7</v>
      </c>
    </row>
    <row r="2" spans="1:30" x14ac:dyDescent="0.25">
      <c r="B2" s="2">
        <f>AVERAGE(B4:B39)</f>
        <v>74.433333333333337</v>
      </c>
      <c r="C2" s="2">
        <f>AVERAGE(C4:C39)</f>
        <v>57.313888888888883</v>
      </c>
      <c r="D2" s="2">
        <f>AVERAGE(D4:D39)</f>
        <v>41.128571428571426</v>
      </c>
      <c r="G2" s="2">
        <f>AVERAGE(G4:G39)</f>
        <v>12.616666666666667</v>
      </c>
      <c r="I2" s="2">
        <f>AVERAGE(I4:I39)</f>
        <v>16.402777777777786</v>
      </c>
      <c r="J2" s="2"/>
      <c r="K2" s="2"/>
      <c r="L2" s="2"/>
      <c r="O2" s="2">
        <f>AVERAGE(O4:O39)</f>
        <v>51.388888888888886</v>
      </c>
      <c r="U2">
        <f>AVERAGE(U5:U35)</f>
        <v>14.154838709677417</v>
      </c>
    </row>
    <row r="3" spans="1:30" ht="15.75" thickBot="1" x14ac:dyDescent="0.3">
      <c r="A3" t="s">
        <v>1</v>
      </c>
      <c r="B3" t="s">
        <v>9</v>
      </c>
      <c r="C3" t="s">
        <v>8</v>
      </c>
      <c r="D3" t="s">
        <v>2</v>
      </c>
      <c r="F3" t="s">
        <v>1</v>
      </c>
      <c r="G3" t="s">
        <v>2</v>
      </c>
      <c r="H3" t="s">
        <v>1</v>
      </c>
      <c r="I3" t="s">
        <v>2</v>
      </c>
      <c r="J3" t="s">
        <v>10</v>
      </c>
      <c r="L3" s="7" t="s">
        <v>25</v>
      </c>
      <c r="M3" s="7" t="s">
        <v>24</v>
      </c>
      <c r="N3" t="s">
        <v>1</v>
      </c>
      <c r="O3" t="s">
        <v>2</v>
      </c>
      <c r="P3" t="s">
        <v>10</v>
      </c>
      <c r="Q3" s="7"/>
      <c r="R3" s="7" t="s">
        <v>25</v>
      </c>
      <c r="S3" s="7" t="s">
        <v>24</v>
      </c>
      <c r="T3" t="s">
        <v>1</v>
      </c>
      <c r="U3" t="s">
        <v>2</v>
      </c>
      <c r="V3" t="s">
        <v>10</v>
      </c>
      <c r="X3" t="s">
        <v>25</v>
      </c>
      <c r="Y3" t="s">
        <v>24</v>
      </c>
      <c r="Z3" t="s">
        <v>1</v>
      </c>
      <c r="AA3" t="s">
        <v>2</v>
      </c>
      <c r="AB3" t="s">
        <v>10</v>
      </c>
      <c r="AC3" t="s">
        <v>14</v>
      </c>
      <c r="AD3">
        <f>AVERAGEIF(AB4:AB39,"&lt;= 45",AA4:AA39)</f>
        <v>9.0333333333333332</v>
      </c>
    </row>
    <row r="4" spans="1:30" ht="16.5" thickTop="1" thickBot="1" x14ac:dyDescent="0.3">
      <c r="A4">
        <v>135</v>
      </c>
      <c r="B4">
        <v>73.099999999999994</v>
      </c>
      <c r="C4">
        <v>61</v>
      </c>
      <c r="D4">
        <v>46</v>
      </c>
      <c r="F4">
        <v>1</v>
      </c>
      <c r="G4">
        <v>11.4</v>
      </c>
      <c r="H4">
        <v>1</v>
      </c>
      <c r="I4">
        <v>13</v>
      </c>
      <c r="J4">
        <v>22.62</v>
      </c>
      <c r="K4" t="s">
        <v>12</v>
      </c>
      <c r="L4" s="5">
        <f>AVERAGEIF(J4:J39,"&lt;= 45",I4:I39)</f>
        <v>15.183333333333334</v>
      </c>
      <c r="M4">
        <f>I2*2*$B$41/(1+$B$41)</f>
        <v>14.271374639519662</v>
      </c>
      <c r="N4">
        <v>1</v>
      </c>
      <c r="O4">
        <v>54.7</v>
      </c>
      <c r="P4" s="3">
        <v>14.28</v>
      </c>
      <c r="Q4" t="s">
        <v>13</v>
      </c>
      <c r="R4" s="5">
        <f>AVERAGEIF(P5:P40,"&lt; 45",O5:O40)</f>
        <v>50.252941176470578</v>
      </c>
      <c r="S4">
        <f>O2*2*$B$41/(1+$B$41)</f>
        <v>44.711334603067506</v>
      </c>
      <c r="T4">
        <v>1</v>
      </c>
      <c r="U4">
        <v>13.3</v>
      </c>
      <c r="V4">
        <v>12.99</v>
      </c>
      <c r="W4" t="s">
        <v>15</v>
      </c>
      <c r="X4" s="5">
        <f>AVERAGEIF(V5:V40,"&lt;= 45",U5:U40)</f>
        <v>13.526666666666667</v>
      </c>
      <c r="Y4">
        <f>U2*2*$B$41/(1+$B$41)</f>
        <v>12.315536363692008</v>
      </c>
      <c r="Z4">
        <v>1</v>
      </c>
      <c r="AA4">
        <v>12.2</v>
      </c>
      <c r="AB4">
        <v>80.540000000000006</v>
      </c>
      <c r="AC4" t="s">
        <v>11</v>
      </c>
      <c r="AD4" s="2">
        <f>AVERAGEIF(AB4:AB39,"&gt; 45",AA4:AA40)</f>
        <v>10.866666666666667</v>
      </c>
    </row>
    <row r="5" spans="1:30" ht="15.75" thickTop="1" x14ac:dyDescent="0.25">
      <c r="A5">
        <v>150</v>
      </c>
      <c r="B5">
        <v>72.099999999999994</v>
      </c>
      <c r="C5">
        <v>61.5</v>
      </c>
      <c r="D5">
        <v>41.8</v>
      </c>
      <c r="F5">
        <v>15</v>
      </c>
      <c r="G5">
        <v>13.9</v>
      </c>
      <c r="I5">
        <v>21.2</v>
      </c>
      <c r="J5">
        <v>81.87</v>
      </c>
      <c r="K5" t="s">
        <v>11</v>
      </c>
      <c r="L5" s="4">
        <f>AVERAGEIF(J4:J39,"&gt; 45",I4:I39)</f>
        <v>17.622222222222224</v>
      </c>
      <c r="M5">
        <f>I2*2/(1+$B$41)</f>
        <v>18.534180916035911</v>
      </c>
      <c r="O5">
        <v>55.6</v>
      </c>
      <c r="P5" s="3">
        <v>69.33</v>
      </c>
      <c r="Q5" t="s">
        <v>11</v>
      </c>
      <c r="R5" s="4">
        <f>AVERAGEIF(P5:P40,"&gt; 45 ", O5:O40)</f>
        <v>52.277777777777771</v>
      </c>
      <c r="S5">
        <f>O2*2/(1+$B$41)</f>
        <v>58.066443174710273</v>
      </c>
      <c r="U5">
        <v>13.6</v>
      </c>
      <c r="V5">
        <v>72.900000000000006</v>
      </c>
      <c r="W5" t="s">
        <v>16</v>
      </c>
      <c r="X5" s="4">
        <f>AVERAGEIF(V5:V40,"&gt; 45",U5:U40)</f>
        <v>14.74375</v>
      </c>
      <c r="Y5">
        <f>U2*2/(1+$B$41)</f>
        <v>15.994141055662828</v>
      </c>
      <c r="AA5">
        <v>9</v>
      </c>
      <c r="AB5">
        <v>0</v>
      </c>
    </row>
    <row r="6" spans="1:30" x14ac:dyDescent="0.25">
      <c r="A6">
        <v>165</v>
      </c>
      <c r="B6">
        <v>73</v>
      </c>
      <c r="C6">
        <v>57.6</v>
      </c>
      <c r="D6">
        <v>45.6</v>
      </c>
      <c r="F6">
        <v>30</v>
      </c>
      <c r="G6">
        <v>11.4</v>
      </c>
      <c r="H6">
        <v>15</v>
      </c>
      <c r="I6">
        <v>16</v>
      </c>
      <c r="J6">
        <v>3.58</v>
      </c>
      <c r="L6">
        <f>L4/L5</f>
        <v>0.86160151324085743</v>
      </c>
      <c r="M6">
        <f>M4/M5</f>
        <v>0.77000298552022672</v>
      </c>
      <c r="N6">
        <v>15</v>
      </c>
      <c r="O6">
        <v>57.9</v>
      </c>
      <c r="P6" s="3">
        <v>80.05</v>
      </c>
      <c r="R6">
        <f>R4/R5</f>
        <v>0.96126773770081886</v>
      </c>
      <c r="S6">
        <f>S4/S5</f>
        <v>0.77000298552022683</v>
      </c>
      <c r="T6">
        <v>25</v>
      </c>
      <c r="U6">
        <v>13.2</v>
      </c>
      <c r="V6">
        <v>81.25</v>
      </c>
      <c r="X6">
        <f>X4/X5</f>
        <v>0.91745089727285578</v>
      </c>
      <c r="Y6">
        <f>Y4/Y5</f>
        <v>0.77000298552022672</v>
      </c>
      <c r="Z6">
        <v>25</v>
      </c>
      <c r="AA6">
        <v>11.7</v>
      </c>
      <c r="AB6">
        <v>59.04</v>
      </c>
    </row>
    <row r="7" spans="1:30" x14ac:dyDescent="0.25">
      <c r="A7">
        <v>180</v>
      </c>
      <c r="B7">
        <v>74.2</v>
      </c>
      <c r="C7">
        <v>58.1</v>
      </c>
      <c r="D7">
        <v>48.8</v>
      </c>
      <c r="F7">
        <v>45</v>
      </c>
      <c r="G7">
        <v>14.6</v>
      </c>
      <c r="I7">
        <v>16.5</v>
      </c>
      <c r="J7">
        <v>75.959999999999994</v>
      </c>
      <c r="O7">
        <v>53.9</v>
      </c>
      <c r="P7" s="3">
        <v>10.68</v>
      </c>
      <c r="U7">
        <v>14.6</v>
      </c>
      <c r="V7">
        <v>15.95</v>
      </c>
      <c r="AA7">
        <v>9.1</v>
      </c>
      <c r="AB7">
        <v>6.34</v>
      </c>
    </row>
    <row r="8" spans="1:30" x14ac:dyDescent="0.25">
      <c r="A8">
        <v>195</v>
      </c>
      <c r="B8">
        <v>76</v>
      </c>
      <c r="C8">
        <v>60</v>
      </c>
      <c r="D8">
        <v>43.6</v>
      </c>
      <c r="F8">
        <v>60</v>
      </c>
      <c r="G8">
        <v>13</v>
      </c>
      <c r="H8">
        <v>30</v>
      </c>
      <c r="I8">
        <v>20</v>
      </c>
      <c r="J8">
        <v>87.14</v>
      </c>
      <c r="N8">
        <v>30</v>
      </c>
      <c r="O8">
        <v>45.9</v>
      </c>
      <c r="P8" s="3">
        <v>78.69</v>
      </c>
      <c r="T8">
        <v>50</v>
      </c>
      <c r="U8">
        <v>11.4</v>
      </c>
      <c r="V8">
        <v>15.26</v>
      </c>
      <c r="Z8">
        <v>50</v>
      </c>
      <c r="AA8">
        <v>11</v>
      </c>
      <c r="AB8">
        <v>90</v>
      </c>
    </row>
    <row r="9" spans="1:30" x14ac:dyDescent="0.25">
      <c r="A9">
        <v>210</v>
      </c>
      <c r="B9">
        <v>80</v>
      </c>
      <c r="C9">
        <v>62.2</v>
      </c>
      <c r="D9">
        <v>45</v>
      </c>
      <c r="F9">
        <v>75</v>
      </c>
      <c r="G9">
        <v>12.6</v>
      </c>
      <c r="I9">
        <v>16.2</v>
      </c>
      <c r="J9">
        <v>21.8</v>
      </c>
      <c r="O9">
        <v>52.4</v>
      </c>
      <c r="P9" s="3">
        <v>13.24</v>
      </c>
      <c r="U9">
        <v>14.3</v>
      </c>
      <c r="V9">
        <v>77.91</v>
      </c>
      <c r="AA9">
        <v>9.1</v>
      </c>
      <c r="AB9">
        <v>6.34</v>
      </c>
    </row>
    <row r="10" spans="1:30" x14ac:dyDescent="0.25">
      <c r="A10">
        <v>225</v>
      </c>
      <c r="B10">
        <v>79</v>
      </c>
      <c r="C10">
        <v>57</v>
      </c>
      <c r="D10">
        <v>42.4</v>
      </c>
      <c r="F10">
        <v>90</v>
      </c>
      <c r="G10">
        <v>11.7</v>
      </c>
      <c r="H10">
        <v>45</v>
      </c>
      <c r="I10">
        <v>15.8</v>
      </c>
      <c r="J10">
        <v>18.43</v>
      </c>
      <c r="N10">
        <v>45</v>
      </c>
      <c r="O10">
        <v>57.3</v>
      </c>
      <c r="P10" s="3">
        <v>77.91</v>
      </c>
      <c r="T10">
        <v>75</v>
      </c>
      <c r="U10">
        <v>13.6</v>
      </c>
      <c r="V10">
        <v>17.100000000000001</v>
      </c>
      <c r="Z10">
        <v>75</v>
      </c>
      <c r="AA10">
        <v>9.1</v>
      </c>
      <c r="AB10">
        <v>83.66</v>
      </c>
    </row>
    <row r="11" spans="1:30" x14ac:dyDescent="0.25">
      <c r="A11">
        <v>240</v>
      </c>
      <c r="B11">
        <v>73</v>
      </c>
      <c r="C11">
        <v>55.1</v>
      </c>
      <c r="D11">
        <v>47.3</v>
      </c>
      <c r="F11">
        <v>105</v>
      </c>
      <c r="G11">
        <v>14.4</v>
      </c>
      <c r="I11">
        <v>18.2</v>
      </c>
      <c r="J11">
        <v>80.540000000000006</v>
      </c>
      <c r="O11">
        <v>51.2</v>
      </c>
      <c r="P11" s="3">
        <v>5.6</v>
      </c>
      <c r="U11">
        <v>13.9</v>
      </c>
      <c r="V11">
        <v>56.71</v>
      </c>
      <c r="AA11">
        <v>10.4</v>
      </c>
      <c r="AB11">
        <v>16.7</v>
      </c>
    </row>
    <row r="12" spans="1:30" x14ac:dyDescent="0.25">
      <c r="A12">
        <v>255</v>
      </c>
      <c r="B12">
        <v>75.7</v>
      </c>
      <c r="C12">
        <v>56</v>
      </c>
      <c r="D12">
        <v>41</v>
      </c>
      <c r="F12">
        <v>120</v>
      </c>
      <c r="G12">
        <v>14.9</v>
      </c>
      <c r="H12">
        <v>60</v>
      </c>
      <c r="I12">
        <v>14.6</v>
      </c>
      <c r="J12">
        <v>15.95</v>
      </c>
      <c r="N12">
        <v>60</v>
      </c>
      <c r="O12">
        <v>48.2</v>
      </c>
      <c r="P12" s="3">
        <v>85.24</v>
      </c>
      <c r="T12">
        <v>100</v>
      </c>
      <c r="U12">
        <v>15</v>
      </c>
      <c r="V12">
        <v>90</v>
      </c>
      <c r="Z12">
        <v>100</v>
      </c>
      <c r="AA12">
        <v>8.5</v>
      </c>
      <c r="AB12">
        <v>20.56</v>
      </c>
    </row>
    <row r="13" spans="1:30" x14ac:dyDescent="0.25">
      <c r="A13">
        <v>270</v>
      </c>
      <c r="B13">
        <v>79.099999999999994</v>
      </c>
      <c r="C13">
        <v>55</v>
      </c>
      <c r="D13">
        <v>45.2</v>
      </c>
      <c r="F13">
        <v>135</v>
      </c>
      <c r="G13">
        <v>12.7</v>
      </c>
      <c r="I13">
        <v>17</v>
      </c>
      <c r="J13">
        <v>90</v>
      </c>
      <c r="O13">
        <v>44.9</v>
      </c>
      <c r="P13" s="3">
        <v>11.56</v>
      </c>
      <c r="U13">
        <v>15</v>
      </c>
      <c r="V13">
        <v>3.81</v>
      </c>
      <c r="AA13">
        <v>11.2</v>
      </c>
      <c r="AB13">
        <v>79.7</v>
      </c>
    </row>
    <row r="14" spans="1:30" x14ac:dyDescent="0.25">
      <c r="A14">
        <v>280</v>
      </c>
      <c r="B14">
        <v>72.400000000000006</v>
      </c>
      <c r="C14">
        <v>58</v>
      </c>
      <c r="D14">
        <v>47.3</v>
      </c>
      <c r="F14">
        <v>150</v>
      </c>
      <c r="G14">
        <v>13</v>
      </c>
      <c r="H14">
        <v>75</v>
      </c>
      <c r="I14">
        <v>18.8</v>
      </c>
      <c r="J14">
        <v>64.8</v>
      </c>
      <c r="N14">
        <v>75</v>
      </c>
      <c r="O14">
        <v>52.2</v>
      </c>
      <c r="P14" s="3">
        <v>77.83</v>
      </c>
      <c r="T14">
        <v>125</v>
      </c>
      <c r="U14">
        <v>13</v>
      </c>
      <c r="V14">
        <v>0</v>
      </c>
      <c r="Z14">
        <v>125</v>
      </c>
      <c r="AA14">
        <v>10</v>
      </c>
      <c r="AB14">
        <v>84.29</v>
      </c>
    </row>
    <row r="15" spans="1:30" x14ac:dyDescent="0.25">
      <c r="A15">
        <v>292</v>
      </c>
      <c r="B15">
        <v>75.8</v>
      </c>
      <c r="C15">
        <v>56.3</v>
      </c>
      <c r="D15">
        <v>45.2</v>
      </c>
      <c r="F15">
        <v>165</v>
      </c>
      <c r="G15">
        <v>14.4</v>
      </c>
      <c r="I15">
        <v>14.3</v>
      </c>
      <c r="J15">
        <v>24.78</v>
      </c>
      <c r="O15">
        <v>50.8</v>
      </c>
      <c r="P15" s="3">
        <v>10.199999999999999</v>
      </c>
      <c r="U15">
        <v>16</v>
      </c>
      <c r="V15">
        <v>90</v>
      </c>
      <c r="AA15">
        <v>8.1</v>
      </c>
      <c r="AB15">
        <v>7.13</v>
      </c>
    </row>
    <row r="16" spans="1:30" x14ac:dyDescent="0.25">
      <c r="A16">
        <v>326</v>
      </c>
      <c r="B16">
        <v>75.5</v>
      </c>
      <c r="C16">
        <v>59</v>
      </c>
      <c r="D16">
        <v>39.4</v>
      </c>
      <c r="F16">
        <v>180</v>
      </c>
      <c r="G16">
        <v>13</v>
      </c>
      <c r="H16">
        <v>90</v>
      </c>
      <c r="I16">
        <v>14.6</v>
      </c>
      <c r="J16">
        <v>15.95</v>
      </c>
      <c r="N16">
        <v>90</v>
      </c>
      <c r="O16">
        <v>54.5</v>
      </c>
      <c r="P16" s="3">
        <v>82.61</v>
      </c>
      <c r="T16">
        <v>150</v>
      </c>
      <c r="U16">
        <v>14</v>
      </c>
      <c r="V16">
        <v>85.91</v>
      </c>
      <c r="Z16">
        <v>150</v>
      </c>
    </row>
    <row r="17" spans="1:22" x14ac:dyDescent="0.25">
      <c r="A17">
        <v>382</v>
      </c>
      <c r="B17">
        <v>76</v>
      </c>
      <c r="C17">
        <v>56</v>
      </c>
      <c r="D17">
        <v>47</v>
      </c>
      <c r="F17">
        <v>195</v>
      </c>
      <c r="G17">
        <v>12</v>
      </c>
      <c r="I17">
        <v>18</v>
      </c>
      <c r="J17">
        <v>86.82</v>
      </c>
      <c r="O17">
        <v>54.1</v>
      </c>
      <c r="P17" s="3">
        <v>3.18</v>
      </c>
      <c r="U17">
        <v>12</v>
      </c>
      <c r="V17">
        <v>0</v>
      </c>
    </row>
    <row r="18" spans="1:22" x14ac:dyDescent="0.25">
      <c r="A18">
        <v>396</v>
      </c>
      <c r="B18">
        <v>75</v>
      </c>
      <c r="C18">
        <v>58</v>
      </c>
      <c r="F18">
        <v>210</v>
      </c>
      <c r="G18">
        <v>12.1</v>
      </c>
      <c r="H18">
        <v>105</v>
      </c>
      <c r="I18">
        <v>13.9</v>
      </c>
      <c r="J18">
        <v>30.26</v>
      </c>
      <c r="N18">
        <v>105</v>
      </c>
      <c r="O18">
        <v>50.4</v>
      </c>
      <c r="P18" s="3">
        <v>39.369999999999997</v>
      </c>
      <c r="T18">
        <v>175</v>
      </c>
      <c r="U18">
        <v>13.2</v>
      </c>
      <c r="V18">
        <v>81.25</v>
      </c>
    </row>
    <row r="19" spans="1:22" x14ac:dyDescent="0.25">
      <c r="A19">
        <v>410</v>
      </c>
      <c r="B19">
        <v>73.099999999999994</v>
      </c>
      <c r="C19">
        <v>59</v>
      </c>
      <c r="D19">
        <v>39.299999999999997</v>
      </c>
      <c r="F19">
        <v>225</v>
      </c>
      <c r="G19">
        <v>15.5</v>
      </c>
      <c r="I19">
        <v>15.1</v>
      </c>
      <c r="J19">
        <v>82.41</v>
      </c>
      <c r="O19">
        <v>51.4</v>
      </c>
      <c r="P19" s="3">
        <v>83.29</v>
      </c>
      <c r="U19">
        <v>11.7</v>
      </c>
      <c r="V19">
        <v>19.98</v>
      </c>
    </row>
    <row r="20" spans="1:22" x14ac:dyDescent="0.25">
      <c r="A20">
        <v>425</v>
      </c>
      <c r="B20">
        <v>71.400000000000006</v>
      </c>
      <c r="C20">
        <v>57.1</v>
      </c>
      <c r="D20">
        <v>39.5</v>
      </c>
      <c r="F20">
        <v>240</v>
      </c>
      <c r="G20">
        <v>13.2</v>
      </c>
      <c r="H20">
        <v>120</v>
      </c>
      <c r="I20">
        <v>14.2</v>
      </c>
      <c r="J20">
        <v>12.09</v>
      </c>
      <c r="N20">
        <v>120</v>
      </c>
      <c r="O20">
        <v>47.8</v>
      </c>
      <c r="P20" s="3">
        <v>34.700000000000003</v>
      </c>
      <c r="T20">
        <v>200</v>
      </c>
      <c r="U20">
        <v>14.3</v>
      </c>
      <c r="V20">
        <v>77.91</v>
      </c>
    </row>
    <row r="21" spans="1:22" x14ac:dyDescent="0.25">
      <c r="A21">
        <v>440</v>
      </c>
      <c r="B21">
        <v>70.2</v>
      </c>
      <c r="C21">
        <v>57</v>
      </c>
      <c r="D21">
        <v>41</v>
      </c>
      <c r="F21">
        <v>255</v>
      </c>
      <c r="G21">
        <v>11.4</v>
      </c>
      <c r="I21">
        <v>16.8</v>
      </c>
      <c r="J21">
        <v>72.650000000000006</v>
      </c>
      <c r="O21">
        <v>53.2</v>
      </c>
      <c r="P21" s="3">
        <v>73.61</v>
      </c>
      <c r="U21">
        <v>13.3</v>
      </c>
      <c r="V21">
        <v>12.99</v>
      </c>
    </row>
    <row r="22" spans="1:22" x14ac:dyDescent="0.25">
      <c r="A22">
        <v>455</v>
      </c>
      <c r="B22">
        <v>73</v>
      </c>
      <c r="C22">
        <v>57.2</v>
      </c>
      <c r="D22">
        <v>31.9</v>
      </c>
      <c r="F22">
        <v>270</v>
      </c>
      <c r="G22">
        <v>12.2</v>
      </c>
      <c r="H22">
        <v>135</v>
      </c>
      <c r="I22">
        <v>16.100000000000001</v>
      </c>
      <c r="J22">
        <v>82.87</v>
      </c>
      <c r="N22">
        <v>135</v>
      </c>
      <c r="O22">
        <v>52.6</v>
      </c>
      <c r="P22" s="3">
        <v>14.3</v>
      </c>
      <c r="T22">
        <v>225</v>
      </c>
      <c r="U22">
        <v>14</v>
      </c>
      <c r="V22">
        <v>0</v>
      </c>
    </row>
    <row r="23" spans="1:22" x14ac:dyDescent="0.25">
      <c r="A23">
        <v>470</v>
      </c>
      <c r="B23">
        <v>70</v>
      </c>
      <c r="C23">
        <v>57.2</v>
      </c>
      <c r="D23">
        <v>42.4</v>
      </c>
      <c r="F23">
        <v>285</v>
      </c>
      <c r="G23">
        <v>11.4</v>
      </c>
      <c r="I23">
        <v>18</v>
      </c>
      <c r="J23">
        <v>33.69</v>
      </c>
      <c r="O23">
        <v>53.1</v>
      </c>
      <c r="P23" s="3">
        <v>86.76</v>
      </c>
      <c r="U23">
        <v>14.1</v>
      </c>
      <c r="V23">
        <v>81.87</v>
      </c>
    </row>
    <row r="24" spans="1:22" x14ac:dyDescent="0.25">
      <c r="A24">
        <v>485</v>
      </c>
      <c r="B24">
        <v>75</v>
      </c>
      <c r="C24">
        <v>56</v>
      </c>
      <c r="D24">
        <v>39.4</v>
      </c>
      <c r="F24">
        <v>300</v>
      </c>
      <c r="G24">
        <v>12.8</v>
      </c>
      <c r="H24">
        <v>150</v>
      </c>
      <c r="I24">
        <v>19.2</v>
      </c>
      <c r="J24">
        <v>81.03</v>
      </c>
      <c r="N24">
        <v>150</v>
      </c>
      <c r="O24">
        <v>49.4</v>
      </c>
      <c r="P24" s="3">
        <v>83.02</v>
      </c>
      <c r="T24">
        <v>250</v>
      </c>
      <c r="U24">
        <v>13.9</v>
      </c>
      <c r="V24">
        <v>59.74</v>
      </c>
    </row>
    <row r="25" spans="1:22" x14ac:dyDescent="0.25">
      <c r="A25">
        <v>500</v>
      </c>
      <c r="B25">
        <v>75.099999999999994</v>
      </c>
      <c r="C25">
        <v>55.1</v>
      </c>
      <c r="D25">
        <v>47.1</v>
      </c>
      <c r="F25">
        <v>315</v>
      </c>
      <c r="G25">
        <v>12.6</v>
      </c>
      <c r="I25">
        <v>16.600000000000001</v>
      </c>
      <c r="J25">
        <v>25.02</v>
      </c>
      <c r="O25">
        <v>49</v>
      </c>
      <c r="P25" s="3">
        <v>16.59</v>
      </c>
      <c r="U25">
        <v>14</v>
      </c>
      <c r="V25">
        <v>4.09</v>
      </c>
    </row>
    <row r="26" spans="1:22" x14ac:dyDescent="0.25">
      <c r="A26">
        <v>515</v>
      </c>
      <c r="B26">
        <v>76</v>
      </c>
      <c r="C26">
        <v>55.1</v>
      </c>
      <c r="D26">
        <v>35.200000000000003</v>
      </c>
      <c r="F26">
        <v>330</v>
      </c>
      <c r="G26">
        <v>12.8</v>
      </c>
      <c r="H26">
        <v>165</v>
      </c>
      <c r="I26">
        <v>15.5</v>
      </c>
      <c r="J26">
        <v>14.93</v>
      </c>
      <c r="N26">
        <v>165</v>
      </c>
      <c r="O26">
        <v>55.1</v>
      </c>
      <c r="P26" s="3">
        <v>86.88</v>
      </c>
      <c r="T26">
        <v>275</v>
      </c>
      <c r="U26">
        <v>17</v>
      </c>
      <c r="V26">
        <v>90</v>
      </c>
    </row>
    <row r="27" spans="1:22" x14ac:dyDescent="0.25">
      <c r="A27">
        <v>530</v>
      </c>
      <c r="B27">
        <v>74.099999999999994</v>
      </c>
      <c r="C27">
        <v>54</v>
      </c>
      <c r="D27">
        <v>41.1</v>
      </c>
      <c r="F27">
        <v>346</v>
      </c>
      <c r="G27">
        <v>11.7</v>
      </c>
      <c r="I27">
        <v>15</v>
      </c>
      <c r="J27">
        <v>86.19</v>
      </c>
      <c r="O27">
        <v>46.5</v>
      </c>
      <c r="P27" s="3">
        <v>18.82</v>
      </c>
      <c r="U27">
        <v>12</v>
      </c>
      <c r="V27">
        <v>0</v>
      </c>
    </row>
    <row r="28" spans="1:22" x14ac:dyDescent="0.25">
      <c r="A28">
        <v>545</v>
      </c>
      <c r="B28">
        <v>69</v>
      </c>
      <c r="C28">
        <v>59</v>
      </c>
      <c r="D28">
        <v>42</v>
      </c>
      <c r="F28">
        <v>360</v>
      </c>
      <c r="G28">
        <v>11.4</v>
      </c>
      <c r="H28">
        <v>180</v>
      </c>
      <c r="I28">
        <v>18.100000000000001</v>
      </c>
      <c r="J28">
        <v>83.66</v>
      </c>
      <c r="N28">
        <v>180</v>
      </c>
      <c r="O28">
        <v>51.8</v>
      </c>
      <c r="P28" s="3">
        <v>80</v>
      </c>
      <c r="T28">
        <v>300</v>
      </c>
      <c r="U28">
        <v>17</v>
      </c>
      <c r="V28">
        <v>86.63</v>
      </c>
    </row>
    <row r="29" spans="1:22" x14ac:dyDescent="0.25">
      <c r="A29">
        <v>560</v>
      </c>
      <c r="B29">
        <v>74</v>
      </c>
      <c r="C29">
        <v>57.9</v>
      </c>
      <c r="D29">
        <v>36.9</v>
      </c>
      <c r="F29">
        <v>375</v>
      </c>
      <c r="G29">
        <v>13.2</v>
      </c>
      <c r="I29">
        <v>14.3</v>
      </c>
      <c r="J29">
        <v>12.09</v>
      </c>
      <c r="O29">
        <v>51.9</v>
      </c>
      <c r="P29" s="3">
        <v>27.55</v>
      </c>
      <c r="U29">
        <v>13</v>
      </c>
      <c r="V29">
        <v>0</v>
      </c>
    </row>
    <row r="30" spans="1:22" x14ac:dyDescent="0.25">
      <c r="A30">
        <v>575</v>
      </c>
      <c r="B30">
        <v>76.099999999999994</v>
      </c>
      <c r="C30">
        <v>57.7</v>
      </c>
      <c r="D30">
        <v>35.1</v>
      </c>
      <c r="F30">
        <v>390</v>
      </c>
      <c r="G30">
        <v>12.5</v>
      </c>
      <c r="H30">
        <v>195</v>
      </c>
      <c r="I30">
        <v>20</v>
      </c>
      <c r="J30">
        <v>87.14</v>
      </c>
      <c r="N30">
        <v>195</v>
      </c>
      <c r="O30">
        <v>51.5</v>
      </c>
      <c r="P30" s="3">
        <v>82.18</v>
      </c>
      <c r="T30">
        <v>325</v>
      </c>
      <c r="U30">
        <v>13.9</v>
      </c>
      <c r="V30">
        <v>68.959999999999994</v>
      </c>
    </row>
    <row r="31" spans="1:22" x14ac:dyDescent="0.25">
      <c r="A31">
        <v>590</v>
      </c>
      <c r="B31">
        <v>77.099999999999994</v>
      </c>
      <c r="C31">
        <v>55.1</v>
      </c>
      <c r="D31">
        <v>40.799999999999997</v>
      </c>
      <c r="F31">
        <v>405</v>
      </c>
      <c r="G31">
        <v>13.9</v>
      </c>
      <c r="I31">
        <v>15.8</v>
      </c>
      <c r="J31">
        <v>34.700000000000003</v>
      </c>
      <c r="O31">
        <v>48.5</v>
      </c>
      <c r="P31" s="3">
        <v>8.3000000000000007</v>
      </c>
      <c r="U31">
        <v>14</v>
      </c>
      <c r="V31">
        <v>0</v>
      </c>
    </row>
    <row r="32" spans="1:22" x14ac:dyDescent="0.25">
      <c r="A32">
        <v>605</v>
      </c>
      <c r="B32">
        <v>72</v>
      </c>
      <c r="C32">
        <v>55.1</v>
      </c>
      <c r="D32">
        <v>34.700000000000003</v>
      </c>
      <c r="F32">
        <v>420</v>
      </c>
      <c r="G32">
        <v>12.5</v>
      </c>
      <c r="H32">
        <v>210</v>
      </c>
      <c r="I32">
        <v>14.4</v>
      </c>
      <c r="J32">
        <v>33.69</v>
      </c>
      <c r="N32">
        <v>210</v>
      </c>
      <c r="O32">
        <v>53</v>
      </c>
      <c r="P32" s="3">
        <v>88.92</v>
      </c>
      <c r="T32">
        <v>350</v>
      </c>
      <c r="U32">
        <v>18.2</v>
      </c>
      <c r="V32">
        <v>80.540000000000006</v>
      </c>
    </row>
    <row r="33" spans="1:23" x14ac:dyDescent="0.25">
      <c r="A33">
        <v>620</v>
      </c>
      <c r="B33">
        <v>77</v>
      </c>
      <c r="C33">
        <v>56.1</v>
      </c>
      <c r="D33">
        <v>35.1</v>
      </c>
      <c r="F33">
        <v>435</v>
      </c>
      <c r="G33">
        <v>11.2</v>
      </c>
      <c r="I33">
        <v>17.5</v>
      </c>
      <c r="J33">
        <v>76.760000000000005</v>
      </c>
      <c r="O33">
        <v>53.9</v>
      </c>
      <c r="P33" s="3">
        <v>31.33</v>
      </c>
      <c r="U33">
        <v>17</v>
      </c>
      <c r="V33">
        <v>28.07</v>
      </c>
    </row>
    <row r="34" spans="1:23" x14ac:dyDescent="0.25">
      <c r="A34">
        <v>635</v>
      </c>
      <c r="B34">
        <v>75.099999999999994</v>
      </c>
      <c r="C34">
        <v>59</v>
      </c>
      <c r="D34">
        <v>38.1</v>
      </c>
      <c r="F34">
        <v>450</v>
      </c>
      <c r="G34">
        <v>12</v>
      </c>
      <c r="H34">
        <v>225</v>
      </c>
      <c r="I34">
        <v>16</v>
      </c>
      <c r="J34">
        <v>86.42</v>
      </c>
      <c r="N34">
        <v>225</v>
      </c>
      <c r="O34">
        <v>52.4</v>
      </c>
      <c r="P34" s="3">
        <v>76.760000000000005</v>
      </c>
      <c r="T34">
        <v>375</v>
      </c>
      <c r="U34">
        <v>14.3</v>
      </c>
      <c r="V34">
        <v>24.78</v>
      </c>
    </row>
    <row r="35" spans="1:23" x14ac:dyDescent="0.25">
      <c r="A35">
        <v>650</v>
      </c>
      <c r="B35">
        <v>72</v>
      </c>
      <c r="C35">
        <v>57.3</v>
      </c>
      <c r="D35">
        <v>38.1</v>
      </c>
      <c r="F35">
        <v>465</v>
      </c>
      <c r="G35">
        <v>12</v>
      </c>
      <c r="I35">
        <v>15.3</v>
      </c>
      <c r="J35">
        <v>31.61</v>
      </c>
      <c r="O35">
        <v>49.8</v>
      </c>
      <c r="P35" s="3">
        <v>10.41</v>
      </c>
      <c r="U35">
        <v>14.3</v>
      </c>
      <c r="V35">
        <v>77.91</v>
      </c>
    </row>
    <row r="36" spans="1:23" x14ac:dyDescent="0.25">
      <c r="A36">
        <v>665</v>
      </c>
      <c r="B36">
        <v>75</v>
      </c>
      <c r="C36">
        <v>56.1</v>
      </c>
      <c r="D36">
        <v>41</v>
      </c>
      <c r="F36">
        <v>480</v>
      </c>
      <c r="G36">
        <v>12.8</v>
      </c>
      <c r="H36">
        <v>270</v>
      </c>
      <c r="I36">
        <v>16.600000000000001</v>
      </c>
      <c r="J36">
        <v>64.98</v>
      </c>
      <c r="N36">
        <v>240</v>
      </c>
      <c r="O36">
        <v>47</v>
      </c>
      <c r="P36" s="3">
        <v>88.78</v>
      </c>
      <c r="T36">
        <v>400</v>
      </c>
    </row>
    <row r="37" spans="1:23" x14ac:dyDescent="0.25">
      <c r="A37">
        <v>680</v>
      </c>
      <c r="B37">
        <v>76</v>
      </c>
      <c r="C37">
        <v>57.4</v>
      </c>
      <c r="D37">
        <v>32.4</v>
      </c>
      <c r="F37">
        <v>495</v>
      </c>
      <c r="G37">
        <v>12.2</v>
      </c>
      <c r="I37">
        <v>16.600000000000001</v>
      </c>
      <c r="J37">
        <v>25.02</v>
      </c>
      <c r="O37">
        <v>49.3</v>
      </c>
      <c r="P37" s="3">
        <v>17.7</v>
      </c>
    </row>
    <row r="38" spans="1:23" x14ac:dyDescent="0.25">
      <c r="A38">
        <v>695</v>
      </c>
      <c r="B38">
        <v>74.3</v>
      </c>
      <c r="C38">
        <v>57</v>
      </c>
      <c r="D38">
        <v>43.4</v>
      </c>
      <c r="F38">
        <v>510</v>
      </c>
      <c r="G38">
        <v>10.8</v>
      </c>
      <c r="H38">
        <v>285</v>
      </c>
      <c r="I38">
        <v>17.100000000000001</v>
      </c>
      <c r="J38">
        <v>69.44</v>
      </c>
      <c r="N38">
        <v>255</v>
      </c>
      <c r="O38">
        <v>51.5</v>
      </c>
      <c r="P38" s="3">
        <v>65.92</v>
      </c>
    </row>
    <row r="39" spans="1:23" x14ac:dyDescent="0.25">
      <c r="A39">
        <v>710</v>
      </c>
      <c r="B39">
        <v>74.2</v>
      </c>
      <c r="C39">
        <v>57.1</v>
      </c>
      <c r="D39">
        <v>39.4</v>
      </c>
      <c r="F39">
        <v>525</v>
      </c>
      <c r="G39">
        <v>11</v>
      </c>
      <c r="I39">
        <v>14.2</v>
      </c>
      <c r="J39">
        <v>8.1300000000000008</v>
      </c>
      <c r="O39">
        <v>47.3</v>
      </c>
      <c r="P39" s="3">
        <v>6.07</v>
      </c>
    </row>
    <row r="40" spans="1:23" ht="15.75" thickBot="1" x14ac:dyDescent="0.3">
      <c r="A40" t="s">
        <v>19</v>
      </c>
      <c r="B40">
        <f>B2/19.05</f>
        <v>3.9072615923009626</v>
      </c>
      <c r="C40">
        <f>C2/19.05</f>
        <v>3.0086030912802562</v>
      </c>
      <c r="I40" s="7" t="s">
        <v>25</v>
      </c>
      <c r="J40" s="7" t="s">
        <v>24</v>
      </c>
    </row>
    <row r="41" spans="1:23" ht="16.5" thickTop="1" thickBot="1" x14ac:dyDescent="0.3">
      <c r="A41" t="s">
        <v>22</v>
      </c>
      <c r="B41">
        <f>C40/B40</f>
        <v>0.77000298552022672</v>
      </c>
      <c r="H41" t="s">
        <v>23</v>
      </c>
      <c r="I41" s="6">
        <f>$C$43/L4</f>
        <v>0.78335750163314521</v>
      </c>
      <c r="J41" s="2">
        <f>$C$43/M4</f>
        <v>0.83341502601487139</v>
      </c>
      <c r="N41" t="s">
        <v>23</v>
      </c>
      <c r="O41" s="6">
        <f>$C$43/R4</f>
        <v>0.23668222770674865</v>
      </c>
      <c r="P41" s="2">
        <f>$C$43/S4</f>
        <v>0.26601706641177392</v>
      </c>
      <c r="U41" t="s">
        <v>21</v>
      </c>
      <c r="V41" s="6">
        <f>C43/X4</f>
        <v>0.87929852635263095</v>
      </c>
      <c r="W41" s="2">
        <f>$C$43/Y4</f>
        <v>0.96577020401063751</v>
      </c>
    </row>
    <row r="42" spans="1:23" ht="15.75" thickTop="1" x14ac:dyDescent="0.25">
      <c r="B42" t="s">
        <v>18</v>
      </c>
      <c r="C42">
        <f>(B40+C40)/2</f>
        <v>3.4579323417906096</v>
      </c>
      <c r="H42" t="s">
        <v>26</v>
      </c>
      <c r="I42" s="3">
        <f>$C$43/L5</f>
        <v>0.67494200881569533</v>
      </c>
      <c r="J42" s="2">
        <f>$C$43/M5</f>
        <v>0.64173205820886836</v>
      </c>
      <c r="N42" t="s">
        <v>27</v>
      </c>
      <c r="O42" s="3">
        <f>$C$43/R5</f>
        <v>0.22751498958165634</v>
      </c>
      <c r="P42" s="2">
        <f>$C$43/S5</f>
        <v>0.20483393533639838</v>
      </c>
      <c r="U42" t="s">
        <v>20</v>
      </c>
      <c r="V42" s="3">
        <f>C43/X5</f>
        <v>0.80671322197292106</v>
      </c>
      <c r="W42" s="2">
        <f>$C$43/Y5</f>
        <v>0.74364594041466925</v>
      </c>
    </row>
    <row r="43" spans="1:23" x14ac:dyDescent="0.25">
      <c r="B43" t="s">
        <v>17</v>
      </c>
      <c r="C43" s="2">
        <f>(1/C42)*D2</f>
        <v>11.893978066463255</v>
      </c>
    </row>
  </sheetData>
  <conditionalFormatting sqref="J4:L13 J14:J39 M6">
    <cfRule type="aboveAverage" dxfId="8" priority="9"/>
  </conditionalFormatting>
  <conditionalFormatting sqref="J4:J39">
    <cfRule type="aboveAverage" dxfId="7" priority="7" aboveAverage="0"/>
    <cfRule type="aboveAverage" dxfId="6" priority="8" aboveAverage="0"/>
  </conditionalFormatting>
  <conditionalFormatting sqref="P4:P39">
    <cfRule type="aboveAverage" dxfId="5" priority="5" aboveAverage="0"/>
    <cfRule type="aboveAverage" dxfId="4" priority="6"/>
  </conditionalFormatting>
  <conditionalFormatting sqref="V4:V39">
    <cfRule type="aboveAverage" dxfId="3" priority="3" aboveAverage="0"/>
    <cfRule type="aboveAverage" dxfId="2" priority="4"/>
  </conditionalFormatting>
  <conditionalFormatting sqref="AB4:AB38">
    <cfRule type="aboveAverage" dxfId="1" priority="1" aboveAverage="0"/>
    <cfRule type="aboveAverage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May, Tyler J</dc:creator>
  <cp:lastModifiedBy>May, Tyler J</cp:lastModifiedBy>
  <dcterms:created xsi:type="dcterms:W3CDTF">2017-07-05T14:46:15Z</dcterms:created>
  <dcterms:modified xsi:type="dcterms:W3CDTF">2017-07-17T16:58:49Z</dcterms:modified>
</cp:coreProperties>
</file>