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filterPrivacy="1" defaultThemeVersion="166925"/>
  <xr:revisionPtr revIDLastSave="137" documentId="8_{BC5CD8AD-2BC1-415B-A15B-64CFD9826777}" xr6:coauthVersionLast="47" xr6:coauthVersionMax="47" xr10:uidLastSave="{6226B419-6679-4CD1-A495-EF48A9305684}"/>
  <bookViews>
    <workbookView xWindow="-120" yWindow="-120" windowWidth="24240" windowHeight="13140" xr2:uid="{509E0A89-44BD-40A0-A49B-86934A99F9AD}"/>
  </bookViews>
  <sheets>
    <sheet name="IEEE 754 Converte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" i="1" l="1"/>
  <c r="R3" i="1"/>
  <c r="S3" i="1" s="1"/>
  <c r="B21" i="1"/>
  <c r="B22" i="1"/>
  <c r="B23" i="1"/>
  <c r="C21" i="1"/>
  <c r="C22" i="1"/>
  <c r="C23" i="1"/>
  <c r="D21" i="1"/>
  <c r="D22" i="1"/>
  <c r="D23" i="1"/>
  <c r="E21" i="1"/>
  <c r="E22" i="1"/>
  <c r="E23" i="1"/>
  <c r="F21" i="1"/>
  <c r="F22" i="1"/>
  <c r="F23" i="1"/>
  <c r="G21" i="1"/>
  <c r="G22" i="1"/>
  <c r="G23" i="1"/>
  <c r="H21" i="1"/>
  <c r="J21" i="1" s="1"/>
  <c r="H22" i="1"/>
  <c r="I22" i="1" s="1"/>
  <c r="H23" i="1"/>
  <c r="I23" i="1" s="1"/>
  <c r="I21" i="1"/>
  <c r="S4" i="1"/>
  <c r="R4" i="1"/>
  <c r="B3" i="1"/>
  <c r="B4" i="1"/>
  <c r="C4" i="1" s="1"/>
  <c r="F4" i="1" s="1"/>
  <c r="B6" i="1"/>
  <c r="C6" i="1" s="1"/>
  <c r="F6" i="1" s="1"/>
  <c r="B7" i="1"/>
  <c r="C7" i="1" s="1"/>
  <c r="F7" i="1" s="1"/>
  <c r="B8" i="1"/>
  <c r="C8" i="1" s="1"/>
  <c r="F8" i="1" s="1"/>
  <c r="B9" i="1"/>
  <c r="C9" i="1" s="1"/>
  <c r="F9" i="1" s="1"/>
  <c r="B10" i="1"/>
  <c r="C10" i="1" s="1"/>
  <c r="F10" i="1" s="1"/>
  <c r="B12" i="1"/>
  <c r="C12" i="1" s="1"/>
  <c r="F12" i="1" s="1"/>
  <c r="B15" i="1"/>
  <c r="C15" i="1" s="1"/>
  <c r="F15" i="1" s="1"/>
  <c r="B18" i="1"/>
  <c r="C18" i="1" s="1"/>
  <c r="D18" i="1" s="1"/>
  <c r="E18" i="1" s="1"/>
  <c r="G18" i="1" s="1"/>
  <c r="B19" i="1"/>
  <c r="C19" i="1" s="1"/>
  <c r="F19" i="1" s="1"/>
  <c r="A20" i="1"/>
  <c r="B20" i="1" s="1"/>
  <c r="A17" i="1"/>
  <c r="B17" i="1" s="1"/>
  <c r="A16" i="1"/>
  <c r="B16" i="1" s="1"/>
  <c r="A14" i="1"/>
  <c r="B14" i="1" s="1"/>
  <c r="A13" i="1"/>
  <c r="B13" i="1" s="1"/>
  <c r="A11" i="1"/>
  <c r="B11" i="1" s="1"/>
  <c r="A5" i="1"/>
  <c r="B5" i="1" s="1"/>
  <c r="C3" i="1"/>
  <c r="F3" i="1" s="1"/>
  <c r="L22" i="1" l="1"/>
  <c r="L21" i="1"/>
  <c r="K22" i="1"/>
  <c r="K21" i="1"/>
  <c r="M21" i="1" s="1"/>
  <c r="N21" i="1" s="1"/>
  <c r="J23" i="1"/>
  <c r="M23" i="1" s="1"/>
  <c r="N23" i="1" s="1"/>
  <c r="L23" i="1"/>
  <c r="K23" i="1"/>
  <c r="J22" i="1"/>
  <c r="M22" i="1" s="1"/>
  <c r="N22" i="1" s="1"/>
  <c r="C13" i="1"/>
  <c r="F13" i="1" s="1"/>
  <c r="C17" i="1"/>
  <c r="F17" i="1" s="1"/>
  <c r="C11" i="1"/>
  <c r="F11" i="1" s="1"/>
  <c r="C16" i="1"/>
  <c r="F16" i="1" s="1"/>
  <c r="C20" i="1"/>
  <c r="F20" i="1" s="1"/>
  <c r="F18" i="1"/>
  <c r="H18" i="1" s="1"/>
  <c r="D19" i="1"/>
  <c r="E19" i="1" s="1"/>
  <c r="G19" i="1" s="1"/>
  <c r="D3" i="1"/>
  <c r="E3" i="1" s="1"/>
  <c r="G3" i="1" s="1"/>
  <c r="D4" i="1"/>
  <c r="E4" i="1" s="1"/>
  <c r="G4" i="1" s="1"/>
  <c r="D15" i="1"/>
  <c r="E15" i="1" s="1"/>
  <c r="G15" i="1" s="1"/>
  <c r="C14" i="1"/>
  <c r="F14" i="1" s="1"/>
  <c r="D12" i="1"/>
  <c r="E12" i="1" s="1"/>
  <c r="G12" i="1" s="1"/>
  <c r="D10" i="1"/>
  <c r="E10" i="1" s="1"/>
  <c r="D9" i="1"/>
  <c r="E9" i="1" s="1"/>
  <c r="G9" i="1" s="1"/>
  <c r="D8" i="1"/>
  <c r="E8" i="1" s="1"/>
  <c r="G8" i="1" s="1"/>
  <c r="D7" i="1"/>
  <c r="E7" i="1" s="1"/>
  <c r="G7" i="1" s="1"/>
  <c r="D6" i="1"/>
  <c r="E6" i="1" s="1"/>
  <c r="G6" i="1" s="1"/>
  <c r="C5" i="1"/>
  <c r="F5" i="1" s="1"/>
  <c r="D16" i="1" l="1"/>
  <c r="E16" i="1" s="1"/>
  <c r="G16" i="1" s="1"/>
  <c r="D17" i="1"/>
  <c r="E17" i="1" s="1"/>
  <c r="G17" i="1" s="1"/>
  <c r="G10" i="1"/>
  <c r="H10" i="1" s="1"/>
  <c r="D20" i="1"/>
  <c r="E20" i="1" s="1"/>
  <c r="D13" i="1"/>
  <c r="E13" i="1" s="1"/>
  <c r="G13" i="1" s="1"/>
  <c r="H13" i="1" s="1"/>
  <c r="D11" i="1"/>
  <c r="E11" i="1" s="1"/>
  <c r="I18" i="1"/>
  <c r="H19" i="1"/>
  <c r="K18" i="1"/>
  <c r="L18" i="1"/>
  <c r="H3" i="1"/>
  <c r="H12" i="1"/>
  <c r="H15" i="1"/>
  <c r="H6" i="1"/>
  <c r="H7" i="1"/>
  <c r="H16" i="1"/>
  <c r="H8" i="1"/>
  <c r="H4" i="1"/>
  <c r="H9" i="1"/>
  <c r="H17" i="1"/>
  <c r="D14" i="1"/>
  <c r="E14" i="1" s="1"/>
  <c r="D5" i="1"/>
  <c r="E5" i="1" s="1"/>
  <c r="G5" i="1" s="1"/>
  <c r="L10" i="1" l="1"/>
  <c r="I10" i="1"/>
  <c r="K10" i="1"/>
  <c r="G11" i="1"/>
  <c r="H11" i="1" s="1"/>
  <c r="G14" i="1"/>
  <c r="H14" i="1" s="1"/>
  <c r="G20" i="1"/>
  <c r="H20" i="1" s="1"/>
  <c r="J10" i="1"/>
  <c r="M10" i="1" s="1"/>
  <c r="N10" i="1" s="1"/>
  <c r="J18" i="1"/>
  <c r="M18" i="1" s="1"/>
  <c r="N18" i="1" s="1"/>
  <c r="I19" i="1"/>
  <c r="J19" i="1" s="1"/>
  <c r="I12" i="1"/>
  <c r="J12" i="1" s="1"/>
  <c r="I16" i="1"/>
  <c r="J16" i="1" s="1"/>
  <c r="I8" i="1"/>
  <c r="I13" i="1"/>
  <c r="I6" i="1"/>
  <c r="I3" i="1"/>
  <c r="I17" i="1"/>
  <c r="I4" i="1"/>
  <c r="I7" i="1"/>
  <c r="I15" i="1"/>
  <c r="I9" i="1"/>
  <c r="L19" i="1"/>
  <c r="K19" i="1"/>
  <c r="K9" i="1"/>
  <c r="L9" i="1"/>
  <c r="K7" i="1"/>
  <c r="L7" i="1"/>
  <c r="K8" i="1"/>
  <c r="L8" i="1"/>
  <c r="K12" i="1"/>
  <c r="L12" i="1"/>
  <c r="K17" i="1"/>
  <c r="L17" i="1"/>
  <c r="K16" i="1"/>
  <c r="L16" i="1"/>
  <c r="L15" i="1"/>
  <c r="K15" i="1"/>
  <c r="L3" i="1"/>
  <c r="K3" i="1"/>
  <c r="K4" i="1"/>
  <c r="L4" i="1"/>
  <c r="K6" i="1"/>
  <c r="L6" i="1"/>
  <c r="K13" i="1"/>
  <c r="L13" i="1"/>
  <c r="H5" i="1"/>
  <c r="K11" i="1" l="1"/>
  <c r="I11" i="1"/>
  <c r="L11" i="1"/>
  <c r="L20" i="1"/>
  <c r="K20" i="1"/>
  <c r="I20" i="1"/>
  <c r="J20" i="1" s="1"/>
  <c r="M20" i="1" s="1"/>
  <c r="N20" i="1" s="1"/>
  <c r="I14" i="1"/>
  <c r="L14" i="1"/>
  <c r="K14" i="1"/>
  <c r="M16" i="1"/>
  <c r="N16" i="1" s="1"/>
  <c r="M12" i="1"/>
  <c r="N12" i="1" s="1"/>
  <c r="M19" i="1"/>
  <c r="N19" i="1" s="1"/>
  <c r="J14" i="1"/>
  <c r="M14" i="1" s="1"/>
  <c r="N14" i="1" s="1"/>
  <c r="J6" i="1"/>
  <c r="M6" i="1" s="1"/>
  <c r="N6" i="1" s="1"/>
  <c r="J8" i="1"/>
  <c r="M8" i="1" s="1"/>
  <c r="N8" i="1" s="1"/>
  <c r="J9" i="1"/>
  <c r="M9" i="1" s="1"/>
  <c r="N9" i="1" s="1"/>
  <c r="J15" i="1"/>
  <c r="M15" i="1" s="1"/>
  <c r="N15" i="1" s="1"/>
  <c r="J13" i="1"/>
  <c r="M13" i="1" s="1"/>
  <c r="N13" i="1" s="1"/>
  <c r="J7" i="1"/>
  <c r="M7" i="1" s="1"/>
  <c r="N7" i="1" s="1"/>
  <c r="J11" i="1"/>
  <c r="J17" i="1"/>
  <c r="M17" i="1" s="1"/>
  <c r="N17" i="1" s="1"/>
  <c r="J4" i="1"/>
  <c r="M4" i="1" s="1"/>
  <c r="N4" i="1" s="1"/>
  <c r="J3" i="1"/>
  <c r="N3" i="1" s="1"/>
  <c r="I5" i="1"/>
  <c r="K5" i="1"/>
  <c r="L5" i="1"/>
  <c r="M11" i="1" l="1"/>
  <c r="N11" i="1" s="1"/>
  <c r="J5" i="1"/>
  <c r="M5" i="1" s="1"/>
  <c r="N5" i="1" s="1"/>
</calcChain>
</file>

<file path=xl/sharedStrings.xml><?xml version="1.0" encoding="utf-8"?>
<sst xmlns="http://schemas.openxmlformats.org/spreadsheetml/2006/main" count="23" uniqueCount="22">
  <si>
    <t>Mantissa</t>
  </si>
  <si>
    <t>Sign &amp; Exponent → Hex</t>
  </si>
  <si>
    <t>Mantissa → Decimal</t>
  </si>
  <si>
    <t>Exponent 1st Round</t>
  </si>
  <si>
    <t>Exponent 2nd Round</t>
  </si>
  <si>
    <t>Mantissa → Decimal → Hex</t>
  </si>
  <si>
    <t>IEE754 64 bits Double</t>
  </si>
  <si>
    <t>Mantissa Left</t>
  </si>
  <si>
    <t>Mantissa Right</t>
  </si>
  <si>
    <t>Sign</t>
  </si>
  <si>
    <t>Exponent → Decimal</t>
  </si>
  <si>
    <t>Decimal → IEE 754</t>
  </si>
  <si>
    <t>IEE 754 → Decimal</t>
  </si>
  <si>
    <t>Verification</t>
  </si>
  <si>
    <t>Decimal -&gt; IEE 754</t>
  </si>
  <si>
    <t>IEE 754 -&gt; Decimal</t>
  </si>
  <si>
    <t>0x3FF0000000000000</t>
  </si>
  <si>
    <t>Input</t>
  </si>
  <si>
    <t>Output</t>
  </si>
  <si>
    <t>Description</t>
  </si>
  <si>
    <r>
      <rPr>
        <b/>
        <sz val="11"/>
        <color rgb="FFC00000"/>
        <rFont val="Calibri"/>
        <family val="2"/>
        <scheme val="minor"/>
      </rPr>
      <t>LET Formula</t>
    </r>
    <r>
      <rPr>
        <sz val="11"/>
        <color rgb="FFC00000"/>
        <rFont val="Calibri"/>
        <family val="2"/>
        <scheme val="minor"/>
      </rPr>
      <t xml:space="preserve"> (Office 365)</t>
    </r>
  </si>
  <si>
    <r>
      <t xml:space="preserve">Table Format </t>
    </r>
    <r>
      <rPr>
        <sz val="11"/>
        <color rgb="FFC00000"/>
        <rFont val="Calibri"/>
        <family val="2"/>
        <scheme val="minor"/>
      </rPr>
      <t>(compatible with older version, Step-by-step approach)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</si>
</sst>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rgb="FFC00000"/>
        <bgColor indexed="64"/>
      </patternFill>
    </fill>
  </fills>
  <borders count="1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7F7F7F"/>
      </left>
      <right style="thin">
        <color rgb="FF3F3F3F"/>
      </right>
      <top style="thin">
        <color rgb="FF3F3F3F"/>
      </top>
      <bottom/>
      <diagonal/>
    </border>
    <border>
      <left style="thin">
        <color rgb="FF7F7F7F"/>
      </left>
      <right style="thin">
        <color rgb="FFB2B2B2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B2B2B2"/>
      </right>
      <top style="thin">
        <color rgb="FF7F7F7F"/>
      </top>
      <bottom/>
      <diagonal/>
    </border>
    <border>
      <left style="thin">
        <color rgb="FFB2B2B2"/>
      </left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B2B2B2"/>
      </left>
      <right style="thin">
        <color rgb="FF3F3F3F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/>
      <top/>
      <bottom/>
      <diagonal/>
    </border>
    <border>
      <left style="thin">
        <color rgb="FFB2B2B2"/>
      </left>
      <right style="thin">
        <color rgb="FF3F3F3F"/>
      </right>
      <top style="thin">
        <color rgb="FFB2B2B2"/>
      </top>
      <bottom/>
      <diagonal/>
    </border>
    <border>
      <left style="thin">
        <color rgb="FF3F3F3F"/>
      </left>
      <right style="thin">
        <color rgb="FF3F3F3F"/>
      </right>
      <top style="thin">
        <color rgb="FF7F7F7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7F7F7F"/>
      </bottom>
      <diagonal/>
    </border>
    <border>
      <left style="thin">
        <color auto="1"/>
      </left>
      <right/>
      <top style="thin">
        <color auto="1"/>
      </top>
      <bottom style="thin">
        <color rgb="FF7F7F7F"/>
      </bottom>
      <diagonal/>
    </border>
    <border>
      <left/>
      <right/>
      <top style="thin">
        <color auto="1"/>
      </top>
      <bottom style="thin">
        <color rgb="FF7F7F7F"/>
      </bottom>
      <diagonal/>
    </border>
    <border>
      <left/>
      <right style="thin">
        <color auto="1"/>
      </right>
      <top style="thin">
        <color auto="1"/>
      </top>
      <bottom style="thin">
        <color rgb="FF7F7F7F"/>
      </bottom>
      <diagonal/>
    </border>
  </borders>
  <cellStyleXfs count="6">
    <xf numFmtId="0" fontId="0" fillId="0" borderId="0"/>
    <xf numFmtId="0" fontId="2" fillId="2" borderId="1" applyNumberFormat="0" applyAlignment="0" applyProtection="0"/>
    <xf numFmtId="0" fontId="3" fillId="3" borderId="2" applyNumberFormat="0" applyAlignment="0" applyProtection="0"/>
    <xf numFmtId="0" fontId="1" fillId="4" borderId="3" applyNumberFormat="0" applyFont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</cellStyleXfs>
  <cellXfs count="32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5" fillId="4" borderId="3" xfId="3" applyFont="1"/>
    <xf numFmtId="0" fontId="5" fillId="4" borderId="3" xfId="3" applyNumberFormat="1" applyFont="1"/>
    <xf numFmtId="0" fontId="5" fillId="4" borderId="4" xfId="3" applyFont="1" applyBorder="1"/>
    <xf numFmtId="0" fontId="5" fillId="4" borderId="4" xfId="3" applyNumberFormat="1" applyFont="1" applyBorder="1"/>
    <xf numFmtId="0" fontId="5" fillId="4" borderId="3" xfId="3" applyNumberFormat="1" applyFont="1" applyBorder="1"/>
    <xf numFmtId="0" fontId="2" fillId="2" borderId="1" xfId="1" applyAlignment="1">
      <alignment horizontal="right" indent="1"/>
    </xf>
    <xf numFmtId="11" fontId="2" fillId="2" borderId="1" xfId="1" applyNumberFormat="1" applyAlignment="1">
      <alignment horizontal="right" indent="1"/>
    </xf>
    <xf numFmtId="0" fontId="2" fillId="2" borderId="8" xfId="1" applyBorder="1" applyAlignment="1">
      <alignment horizontal="right" indent="1"/>
    </xf>
    <xf numFmtId="0" fontId="3" fillId="3" borderId="2" xfId="2" applyNumberFormat="1" applyAlignment="1">
      <alignment horizontal="right" indent="1"/>
    </xf>
    <xf numFmtId="0" fontId="2" fillId="2" borderId="6" xfId="1" applyBorder="1" applyAlignment="1">
      <alignment horizontal="right" indent="1"/>
    </xf>
    <xf numFmtId="0" fontId="5" fillId="4" borderId="11" xfId="3" applyNumberFormat="1" applyFont="1" applyBorder="1"/>
    <xf numFmtId="0" fontId="5" fillId="4" borderId="13" xfId="3" applyNumberFormat="1" applyFont="1" applyBorder="1"/>
    <xf numFmtId="0" fontId="3" fillId="3" borderId="10" xfId="2" applyNumberFormat="1" applyBorder="1" applyAlignment="1">
      <alignment horizontal="right" indent="1"/>
    </xf>
    <xf numFmtId="0" fontId="7" fillId="0" borderId="0" xfId="0" applyFont="1"/>
    <xf numFmtId="0" fontId="8" fillId="0" borderId="0" xfId="0" applyFont="1"/>
    <xf numFmtId="0" fontId="4" fillId="8" borderId="1" xfId="4" applyNumberFormat="1" applyFont="1" applyFill="1" applyBorder="1"/>
    <xf numFmtId="0" fontId="4" fillId="8" borderId="12" xfId="4" applyNumberFormat="1" applyFont="1" applyFill="1" applyBorder="1"/>
    <xf numFmtId="0" fontId="4" fillId="7" borderId="16" xfId="0" applyFont="1" applyFill="1" applyBorder="1" applyAlignment="1">
      <alignment horizontal="center" vertical="center"/>
    </xf>
    <xf numFmtId="0" fontId="4" fillId="7" borderId="17" xfId="0" applyFont="1" applyFill="1" applyBorder="1" applyAlignment="1">
      <alignment horizontal="center" vertical="center"/>
    </xf>
    <xf numFmtId="0" fontId="4" fillId="7" borderId="18" xfId="0" applyFont="1" applyFill="1" applyBorder="1" applyAlignment="1">
      <alignment horizontal="center" vertical="center"/>
    </xf>
    <xf numFmtId="0" fontId="2" fillId="2" borderId="1" xfId="1" applyBorder="1" applyAlignment="1">
      <alignment horizontal="left" indent="1"/>
    </xf>
    <xf numFmtId="0" fontId="2" fillId="2" borderId="1" xfId="1" applyBorder="1" applyAlignment="1">
      <alignment horizontal="right" indent="1"/>
    </xf>
    <xf numFmtId="0" fontId="3" fillId="3" borderId="15" xfId="2" quotePrefix="1" applyBorder="1" applyAlignment="1">
      <alignment horizontal="right" indent="1"/>
    </xf>
    <xf numFmtId="0" fontId="3" fillId="3" borderId="14" xfId="2" quotePrefix="1" applyBorder="1" applyAlignment="1">
      <alignment horizontal="left" indent="1"/>
    </xf>
    <xf numFmtId="0" fontId="1" fillId="6" borderId="1" xfId="5" applyBorder="1" applyAlignment="1">
      <alignment horizontal="left" indent="1"/>
    </xf>
    <xf numFmtId="0" fontId="3" fillId="3" borderId="2" xfId="2" applyAlignment="1">
      <alignment horizontal="left" indent="1"/>
    </xf>
    <xf numFmtId="0" fontId="3" fillId="3" borderId="5" xfId="2" applyNumberFormat="1" applyBorder="1" applyAlignment="1">
      <alignment horizontal="left" indent="1"/>
    </xf>
    <xf numFmtId="0" fontId="3" fillId="3" borderId="9" xfId="2" applyNumberFormat="1" applyBorder="1" applyAlignment="1">
      <alignment horizontal="left" indent="1"/>
    </xf>
    <xf numFmtId="0" fontId="3" fillId="3" borderId="7" xfId="2" applyNumberFormat="1" applyBorder="1" applyAlignment="1">
      <alignment horizontal="left" indent="1"/>
    </xf>
  </cellXfs>
  <cellStyles count="6">
    <cellStyle name="40% - Accent3" xfId="5" builtinId="39"/>
    <cellStyle name="60% - Accent2" xfId="4" builtinId="36"/>
    <cellStyle name="Input" xfId="1" builtinId="20"/>
    <cellStyle name="Normal" xfId="0" builtinId="0"/>
    <cellStyle name="Note" xfId="3" builtinId="10"/>
    <cellStyle name="Output" xfId="2" builtinId="21"/>
  </cellStyles>
  <dxfs count="17">
    <dxf>
      <font>
        <b/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C00000"/>
        </patternFill>
      </fill>
      <border outline="0">
        <left style="thin">
          <color rgb="FF3F3F3F"/>
        </left>
      </border>
    </dxf>
    <dxf>
      <numFmt numFmtId="0" formatCode="General"/>
      <alignment horizontal="right" vertical="bottom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border outline="0">
        <right style="thin">
          <color rgb="FF3F3F3F"/>
        </right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border diagonalUp="0" diagonalDown="0" outline="0">
        <left/>
        <right style="thin">
          <color rgb="FFB2B2B2"/>
        </right>
        <top style="thin">
          <color rgb="FFB2B2B2"/>
        </top>
        <bottom/>
      </border>
    </dxf>
    <dxf>
      <numFmt numFmtId="0" formatCode="General"/>
      <alignment horizontal="left" vertical="bottom" textRotation="0" wrapText="0" relativeIndent="1" justifyLastLine="0" shrinkToFit="0" readingOrder="0"/>
      <border outline="0">
        <left style="thin">
          <color rgb="FFB2B2B2"/>
        </left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alignment horizontal="right" vertical="bottom" textRotation="0" wrapText="0" indent="1" justifyLastLine="0" shrinkToFit="0" readingOrder="0"/>
      <border outline="0">
        <right style="thin">
          <color rgb="FFB2B2B2"/>
        </right>
      </border>
    </dxf>
    <dxf>
      <alignment horizontal="center" vertical="center" textRotation="0" wrapText="1" indent="0" justifyLastLine="0" shrinkToFit="0" readingOrder="0"/>
    </dxf>
    <dxf>
      <font>
        <b val="0"/>
        <i val="0"/>
        <color theme="1"/>
      </font>
      <fill>
        <patternFill>
          <bgColor theme="9"/>
        </patternFill>
      </fill>
    </dxf>
    <dxf>
      <font>
        <b val="0"/>
        <i val="0"/>
        <color theme="1"/>
      </font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A7D7F76-F994-4AA9-ADCB-48D07D91221D}" name="tabIEEE754" displayName="tabIEEE754" ref="A2:N23" totalsRowShown="0" headerRowDxfId="14">
  <autoFilter ref="A2:N23" xr:uid="{8A7D7F76-F994-4AA9-ADCB-48D07D91221D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</autoFilter>
  <tableColumns count="14">
    <tableColumn id="1" xr3:uid="{25F736AD-E8D9-4A45-81DA-4D2F24AB21A3}" name="Decimal → IEE 754" dataDxfId="13" dataCellStyle="Input"/>
    <tableColumn id="2" xr3:uid="{BC13132B-D41C-487B-8D55-66248F7D7E30}" name="Exponent 1st Round" dataDxfId="12" dataCellStyle="Note">
      <calculatedColumnFormula>IF(tabIEEE754[[#This Row],[Decimal → IEE 754]]="","",INT(LOG(ABS(tabIEEE754[[#This Row],[Decimal → IEE 754]]),2)))</calculatedColumnFormula>
    </tableColumn>
    <tableColumn id="7" xr3:uid="{D973DC5B-CA41-47BB-B24C-6655071A50B6}" name="Exponent 2nd Round" dataDxfId="11" dataCellStyle="Note">
      <calculatedColumnFormula>IF(tabIEEE754[[#This Row],[Decimal → IEE 754]]="","",tabIEEE754[[#This Row],[Exponent 1st Round]]-(((ABS(A3)/(2^tabIEEE754[[#This Row],[Exponent 1st Round]])-1)*(2^52))&lt;0))</calculatedColumnFormula>
    </tableColumn>
    <tableColumn id="3" xr3:uid="{FC748E56-7FD6-4952-80B5-DD67D6973AF4}" name="Mantissa" dataDxfId="10" dataCellStyle="Note">
      <calculatedColumnFormula>IF(tabIEEE754[[#This Row],[Decimal → IEE 754]]="","",ABS(tabIEEE754[[#This Row],[Decimal → IEE 754]])/(2^tabIEEE754[[#This Row],[Exponent 2nd Round]]))</calculatedColumnFormula>
    </tableColumn>
    <tableColumn id="4" xr3:uid="{2AAA397D-EBA8-40AF-AB5D-C61EB2A1ED46}" name="Mantissa → Decimal" dataDxfId="9" dataCellStyle="Note">
      <calculatedColumnFormula>IF(tabIEEE754[[#This Row],[Decimal → IEE 754]]="","",(tabIEEE754[[#This Row],[Mantissa]]-1)*(2^52))</calculatedColumnFormula>
    </tableColumn>
    <tableColumn id="5" xr3:uid="{9E08D86B-11E4-4955-8584-0A6632643D04}" name="Sign &amp; Exponent → Hex" dataDxfId="8" dataCellStyle="Note">
      <calculatedColumnFormula>IF(tabIEEE754[[#This Row],[Decimal → IEE 754]]="","",DEC2HEX(1023+tabIEEE754[[#This Row],[Exponent 2nd Round]]+(2^11)*(tabIEEE754[[#This Row],[Decimal → IEE 754]]&lt;0),3))</calculatedColumnFormula>
    </tableColumn>
    <tableColumn id="6" xr3:uid="{F4D68014-E553-4DBF-B134-709AFB5150FB}" name="Mantissa → Decimal → Hex" dataDxfId="7" dataCellStyle="Note">
      <calculatedColumnFormula>IF(tabIEEE754[[#This Row],[Decimal → IEE 754]]="","",DEC2HEX(tabIEEE754[[#This Row],[Mantissa → Decimal]]/2^32,5)&amp;DEC2HEX(MOD(tabIEEE754[[#This Row],[Mantissa → Decimal]],2^32),8))</calculatedColumnFormula>
    </tableColumn>
    <tableColumn id="8" xr3:uid="{C03E5936-DF5C-4643-A1A6-DE4A769B87C1}" name="IEE754 64 bits Double" dataDxfId="6" dataCellStyle="Output">
      <calculatedColumnFormula>IF(tabIEEE754[[#This Row],[Decimal → IEE 754]]=0,"0x0000000000000000","0x"&amp;tabIEEE754[[#This Row],[Sign &amp; Exponent → Hex]]&amp;tabIEEE754[[#This Row],[Mantissa → Decimal → Hex]])</calculatedColumnFormula>
    </tableColumn>
    <tableColumn id="15" xr3:uid="{AE5CC81A-7477-43F0-A3D8-75131B5C2C2B}" name="Sign" dataDxfId="5" dataCellStyle="Note">
      <calculatedColumnFormula>IF(HEX2DEC(MID(tabIEEE754[[#This Row],[IEE754 64 bits Double]],3,3))-2^11&lt;0,1,-1)</calculatedColumnFormula>
    </tableColumn>
    <tableColumn id="9" xr3:uid="{024C2837-45F2-4828-B1F0-C47705818666}" name="Exponent → Decimal" dataDxfId="4" dataCellStyle="Note">
      <calculatedColumnFormula>HEX2DEC(MID(tabIEEE754[[#This Row],[IEE754 64 bits Double]],3,3))-1023-2048*(tabIEEE754[[#This Row],[Sign]]&lt;0)</calculatedColumnFormula>
    </tableColumn>
    <tableColumn id="10" xr3:uid="{6F7505C2-946E-4B47-A8BD-D73F879A927D}" name="Mantissa Left" dataDxfId="3" dataCellStyle="Note">
      <calculatedColumnFormula>HEX2DEC(MID(tabIEEE754[[#This Row],[IEE754 64 bits Double]],6,8))</calculatedColumnFormula>
    </tableColumn>
    <tableColumn id="11" xr3:uid="{EEDD764E-C10D-4370-BA27-3ABA253E55EE}" name="Mantissa Right" dataDxfId="2" dataCellStyle="Note">
      <calculatedColumnFormula>HEX2DEC(MID(tabIEEE754[[#This Row],[IEE754 64 bits Double]],14,8))</calculatedColumnFormula>
    </tableColumn>
    <tableColumn id="16" xr3:uid="{808CEA0B-2D08-44C4-A268-9062FE604980}" name="IEE 754 → Decimal" dataDxfId="1" dataCellStyle="Output">
      <calculatedColumnFormula>tabIEEE754[[#This Row],[Sign]]*2^tabIEEE754[[#This Row],[Exponent → Decimal]]*(1+tabIEEE754[[#This Row],[Mantissa Left]]/2^32+tabIEEE754[[#This Row],[Mantissa Right]]/2^52)</calculatedColumnFormula>
    </tableColumn>
    <tableColumn id="17" xr3:uid="{8D45791B-12F7-4D00-893F-6EBD9FD8C42D}" name="Verification" dataDxfId="0" dataCellStyle="60% - Accent2">
      <calculatedColumnFormula>tabIEEE754[[#This Row],[IEE 754 → Decimal]]=tabIEEE754[[#This Row],[Decimal → IEE 754]]</calculatedColumnFormula>
    </tableColumn>
  </tableColumns>
  <tableStyleInfo name="TableStyleLight8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B8A89-CEFF-4A45-B096-52F554F010DE}">
  <dimension ref="A1:S23"/>
  <sheetViews>
    <sheetView showGridLines="0" tabSelected="1" zoomScale="115" zoomScaleNormal="115" workbookViewId="0"/>
  </sheetViews>
  <sheetFormatPr defaultRowHeight="15" outlineLevelCol="1" x14ac:dyDescent="0.25"/>
  <cols>
    <col min="1" max="1" width="21.28515625" customWidth="1"/>
    <col min="2" max="2" width="14.28515625" hidden="1" customWidth="1" outlineLevel="1"/>
    <col min="3" max="3" width="15" hidden="1" customWidth="1" outlineLevel="1"/>
    <col min="4" max="4" width="17.5703125" hidden="1" customWidth="1" outlineLevel="1"/>
    <col min="5" max="5" width="21.42578125" hidden="1" customWidth="1" outlineLevel="1"/>
    <col min="6" max="6" width="17.28515625" hidden="1" customWidth="1" outlineLevel="1"/>
    <col min="7" max="7" width="15.140625" hidden="1" customWidth="1" outlineLevel="1"/>
    <col min="8" max="8" width="24" customWidth="1" collapsed="1"/>
    <col min="9" max="10" width="16.42578125" hidden="1" customWidth="1" outlineLevel="1"/>
    <col min="11" max="11" width="11" hidden="1" customWidth="1" outlineLevel="1"/>
    <col min="12" max="12" width="16.5703125" hidden="1" customWidth="1" outlineLevel="1"/>
    <col min="13" max="13" width="18" customWidth="1" collapsed="1"/>
    <col min="14" max="14" width="14.7109375" customWidth="1"/>
    <col min="15" max="15" width="11" bestFit="1" customWidth="1"/>
    <col min="16" max="16" width="19" customWidth="1"/>
    <col min="17" max="17" width="23" customWidth="1"/>
    <col min="18" max="18" width="22.140625" customWidth="1"/>
    <col min="19" max="19" width="11.42578125" bestFit="1" customWidth="1"/>
  </cols>
  <sheetData>
    <row r="1" spans="1:19" x14ac:dyDescent="0.25">
      <c r="A1" s="17" t="s">
        <v>21</v>
      </c>
      <c r="P1" s="16" t="s">
        <v>20</v>
      </c>
    </row>
    <row r="2" spans="1:19" ht="30" x14ac:dyDescent="0.25">
      <c r="A2" s="1" t="s">
        <v>11</v>
      </c>
      <c r="B2" s="1" t="s">
        <v>3</v>
      </c>
      <c r="C2" s="1" t="s">
        <v>4</v>
      </c>
      <c r="D2" s="1" t="s">
        <v>0</v>
      </c>
      <c r="E2" s="1" t="s">
        <v>2</v>
      </c>
      <c r="F2" s="2" t="s">
        <v>1</v>
      </c>
      <c r="G2" s="2" t="s">
        <v>5</v>
      </c>
      <c r="H2" s="1" t="s">
        <v>6</v>
      </c>
      <c r="I2" s="1" t="s">
        <v>9</v>
      </c>
      <c r="J2" s="1" t="s">
        <v>10</v>
      </c>
      <c r="K2" s="1" t="s">
        <v>7</v>
      </c>
      <c r="L2" s="1" t="s">
        <v>8</v>
      </c>
      <c r="M2" s="1" t="s">
        <v>12</v>
      </c>
      <c r="N2" s="1" t="s">
        <v>13</v>
      </c>
      <c r="P2" s="20" t="s">
        <v>19</v>
      </c>
      <c r="Q2" s="21" t="s">
        <v>17</v>
      </c>
      <c r="R2" s="21" t="s">
        <v>18</v>
      </c>
      <c r="S2" s="22" t="s">
        <v>13</v>
      </c>
    </row>
    <row r="3" spans="1:19" x14ac:dyDescent="0.25">
      <c r="A3" s="8">
        <v>22222.0948199999</v>
      </c>
      <c r="B3" s="3">
        <f>IF(tabIEEE754[[#This Row],[Decimal → IEE 754]]="","",INT(LOG(ABS(tabIEEE754[[#This Row],[Decimal → IEE 754]]),2)))</f>
        <v>14</v>
      </c>
      <c r="C3" s="3">
        <f>IF(tabIEEE754[[#This Row],[Decimal → IEE 754]]="","",tabIEEE754[[#This Row],[Exponent 1st Round]]-(((ABS(A3)/(2^tabIEEE754[[#This Row],[Exponent 1st Round]])-1)*(2^52))&lt;0))</f>
        <v>14</v>
      </c>
      <c r="D3" s="3">
        <f>IF(tabIEEE754[[#This Row],[Decimal → IEE 754]]="","",ABS(tabIEEE754[[#This Row],[Decimal → IEE 754]])/(2^tabIEEE754[[#This Row],[Exponent 2nd Round]]))</f>
        <v>1.3563290295410095</v>
      </c>
      <c r="E3" s="3">
        <f>IF(tabIEEE754[[#This Row],[Decimal → IEE 754]]="","",(tabIEEE754[[#This Row],[Mantissa]]-1)*(2^52))</f>
        <v>1604763284662181</v>
      </c>
      <c r="F3" s="3" t="str">
        <f>IF(tabIEEE754[[#This Row],[Decimal → IEE 754]]="","",DEC2HEX(1023+tabIEEE754[[#This Row],[Exponent 2nd Round]]+(2^11)*(tabIEEE754[[#This Row],[Decimal → IEE 754]]&lt;0),3))</f>
        <v>40D</v>
      </c>
      <c r="G3" s="3" t="str">
        <f>IF(tabIEEE754[[#This Row],[Decimal → IEE 754]]="","",DEC2HEX(tabIEEE754[[#This Row],[Mantissa → Decimal]]/2^32,5)&amp;DEC2HEX(MOD(tabIEEE754[[#This Row],[Mantissa → Decimal]],2^32),8))</f>
        <v>5B3861187E7A5</v>
      </c>
      <c r="H3" s="28" t="str">
        <f>IF(tabIEEE754[[#This Row],[Decimal → IEE 754]]=0,"0x0000000000000000","0x"&amp;tabIEEE754[[#This Row],[Sign &amp; Exponent → Hex]]&amp;tabIEEE754[[#This Row],[Mantissa → Decimal → Hex]])</f>
        <v>0x40D5B3861187E7A5</v>
      </c>
      <c r="I3" s="6">
        <f>IF(HEX2DEC(MID(tabIEEE754[[#This Row],[IEE754 64 bits Double]],3,3))-2^11&lt;0,1,-1)</f>
        <v>1</v>
      </c>
      <c r="J3" s="6">
        <f>HEX2DEC(MID(tabIEEE754[[#This Row],[IEE754 64 bits Double]],3,3))-1023-2048*(tabIEEE754[[#This Row],[Sign]]&lt;0)</f>
        <v>14</v>
      </c>
      <c r="K3" s="3">
        <f>HEX2DEC(MID(tabIEEE754[[#This Row],[IEE754 64 bits Double]],6,8))</f>
        <v>1530421528</v>
      </c>
      <c r="L3" s="3">
        <f>HEX2DEC(MID(tabIEEE754[[#This Row],[IEE754 64 bits Double]],14,8))</f>
        <v>518053</v>
      </c>
      <c r="M3" s="11">
        <f>tabIEEE754[[#This Row],[Sign]]*2^tabIEEE754[[#This Row],[Exponent → Decimal]]*(1+tabIEEE754[[#This Row],[Mantissa Left]]/2^32+tabIEEE754[[#This Row],[Mantissa Right]]/2^52)</f>
        <v>22222.0948199999</v>
      </c>
      <c r="N3" s="18" t="b">
        <f>tabIEEE754[[#This Row],[IEE 754 → Decimal]]=tabIEEE754[[#This Row],[Decimal → IEE 754]]</f>
        <v>1</v>
      </c>
      <c r="P3" s="27" t="s">
        <v>14</v>
      </c>
      <c r="Q3" s="24">
        <v>1</v>
      </c>
      <c r="R3" s="26" t="str">
        <f>_xlfn.LET(_xlpm.x,Q3,
_xlpm.exp,INT(LOG(ABS(_xlpm.x),2))-(((ABS(_xlpm.x)/(2^INT(LOG(ABS(_xlpm.x),2)))-1)*(2^52))&lt;0),
_xlpm.m,(ABS(_xlpm.x)/(2^_xlpm.exp)-1)*(2^52),
"0x"&amp;DEC2HEX(1023+_xlpm.exp+(2^11)*(_xlpm.x&lt;0),3)&amp;DEC2HEX(_xlpm.m/2^32,5)&amp;DEC2HEX(MOD(_xlpm.m,2^32),8))</f>
        <v>0x3FF0000000000000</v>
      </c>
      <c r="S3" s="18" t="b">
        <f>_xlfn.LET(_xlpm.x,R3,
_xlpm.s,IF(HEX2DEC(MID(_xlpm.x,3,3))-2^11&lt;0,1,-1),
_xlpm.exp,HEX2DEC(MID(_xlpm.x,3,3))-1023-2048*(_xlpm.s&lt;0),
_xlpm.mA,HEX2DEC(MID(_xlpm.x,6,8)),
_xlpm.mB,HEX2DEC(MID(_xlpm.x,14,8)),
_xlpm.s*2^_xlpm.exp*(1+_xlpm.mA/2^32+_xlpm.mB/2^52))=Q3</f>
        <v>1</v>
      </c>
    </row>
    <row r="4" spans="1:19" x14ac:dyDescent="0.25">
      <c r="A4" s="8">
        <v>22222.094819999998</v>
      </c>
      <c r="B4" s="3">
        <f>IF(tabIEEE754[[#This Row],[Decimal → IEE 754]]="","",INT(LOG(ABS(tabIEEE754[[#This Row],[Decimal → IEE 754]]),2)))</f>
        <v>14</v>
      </c>
      <c r="C4" s="3">
        <f>IF(tabIEEE754[[#This Row],[Decimal → IEE 754]]="","",tabIEEE754[[#This Row],[Exponent 1st Round]]-(((ABS(A4)/(2^tabIEEE754[[#This Row],[Exponent 1st Round]])-1)*(2^52))&lt;0))</f>
        <v>14</v>
      </c>
      <c r="D4" s="3">
        <f>IF(tabIEEE754[[#This Row],[Decimal → IEE 754]]="","",ABS(tabIEEE754[[#This Row],[Decimal → IEE 754]])/(2^tabIEEE754[[#This Row],[Exponent 2nd Round]]))</f>
        <v>1.3563290295410155</v>
      </c>
      <c r="E4" s="3">
        <f>IF(tabIEEE754[[#This Row],[Decimal → IEE 754]]="","",(tabIEEE754[[#This Row],[Mantissa]]-1)*(2^52))</f>
        <v>1604763284662208</v>
      </c>
      <c r="F4" s="3" t="str">
        <f>IF(tabIEEE754[[#This Row],[Decimal → IEE 754]]="","",DEC2HEX(1023+tabIEEE754[[#This Row],[Exponent 2nd Round]]+(2^11)*(tabIEEE754[[#This Row],[Decimal → IEE 754]]&lt;0),3))</f>
        <v>40D</v>
      </c>
      <c r="G4" s="3" t="str">
        <f>IF(tabIEEE754[[#This Row],[Decimal → IEE 754]]="","",DEC2HEX(tabIEEE754[[#This Row],[Mantissa → Decimal]]/2^32,5)&amp;DEC2HEX(MOD(tabIEEE754[[#This Row],[Mantissa → Decimal]],2^32),8))</f>
        <v>5B3861187E7C0</v>
      </c>
      <c r="H4" s="28" t="str">
        <f>IF(tabIEEE754[[#This Row],[Decimal → IEE 754]]=0,"0x0000000000000000","0x"&amp;tabIEEE754[[#This Row],[Sign &amp; Exponent → Hex]]&amp;tabIEEE754[[#This Row],[Mantissa → Decimal → Hex]])</f>
        <v>0x40D5B3861187E7C0</v>
      </c>
      <c r="I4" s="6">
        <f>IF(HEX2DEC(MID(tabIEEE754[[#This Row],[IEE754 64 bits Double]],3,3))-2^11&lt;0,1,-1)</f>
        <v>1</v>
      </c>
      <c r="J4" s="6">
        <f>HEX2DEC(MID(tabIEEE754[[#This Row],[IEE754 64 bits Double]],3,3))-1023-2048*(tabIEEE754[[#This Row],[Sign]]&lt;0)</f>
        <v>14</v>
      </c>
      <c r="K4" s="3">
        <f>HEX2DEC(MID(tabIEEE754[[#This Row],[IEE754 64 bits Double]],6,8))</f>
        <v>1530421528</v>
      </c>
      <c r="L4" s="3">
        <f>HEX2DEC(MID(tabIEEE754[[#This Row],[IEE754 64 bits Double]],14,8))</f>
        <v>518080</v>
      </c>
      <c r="M4" s="11">
        <f>tabIEEE754[[#This Row],[Sign]]*2^tabIEEE754[[#This Row],[Exponent → Decimal]]*(1+tabIEEE754[[#This Row],[Mantissa Left]]/2^32+tabIEEE754[[#This Row],[Mantissa Right]]/2^52)</f>
        <v>22222.094819999998</v>
      </c>
      <c r="N4" s="18" t="b">
        <f>tabIEEE754[[#This Row],[IEE 754 → Decimal]]=tabIEEE754[[#This Row],[Decimal → IEE 754]]</f>
        <v>1</v>
      </c>
      <c r="P4" s="27" t="s">
        <v>15</v>
      </c>
      <c r="Q4" s="23" t="s">
        <v>16</v>
      </c>
      <c r="R4" s="25">
        <f>_xlfn.LET(_xlpm.x,Q4,
_xlpm.s,IF(HEX2DEC(MID(_xlpm.x,3,3))-2^11&lt;0,1,-1),
_xlpm.exp,HEX2DEC(MID(_xlpm.x,3,3))-1023-2048*(_xlpm.s&lt;0),
_xlpm.mA,HEX2DEC(MID(_xlpm.x,6,8)),
_xlpm.mB,HEX2DEC(MID(_xlpm.x,14,8)),
_xlpm.s*2^_xlpm.exp*(1+_xlpm.mA/2^32+_xlpm.mB/2^52))</f>
        <v>1</v>
      </c>
      <c r="S4" s="18" t="b">
        <f>_xlfn.LET(_xlpm.x,R4,
_xlpm.exp,INT(LOG(ABS(_xlpm.x),2))-(((ABS(_xlpm.x)/(2^INT(LOG(ABS(_xlpm.x),2)))-1)*(2^52))&lt;0),
_xlpm.m,(ABS(_xlpm.x)/(2^_xlpm.exp)-1)*(2^52),
"0x"&amp;DEC2HEX(1023+_xlpm.exp+(2^11)*(_xlpm.x&lt;0),3)&amp;DEC2HEX(_xlpm.m/2^32,5)&amp;DEC2HEX(MOD(_xlpm.m,2^32),8))=Q4</f>
        <v>1</v>
      </c>
    </row>
    <row r="5" spans="1:19" x14ac:dyDescent="0.25">
      <c r="A5" s="8">
        <f>1.35632902954101*2^14</f>
        <v>22222.094819999907</v>
      </c>
      <c r="B5" s="3">
        <f>IF(tabIEEE754[[#This Row],[Decimal → IEE 754]]="","",INT(LOG(ABS(tabIEEE754[[#This Row],[Decimal → IEE 754]]),2)))</f>
        <v>14</v>
      </c>
      <c r="C5" s="3">
        <f>IF(tabIEEE754[[#This Row],[Decimal → IEE 754]]="","",tabIEEE754[[#This Row],[Exponent 1st Round]]-(((ABS(A5)/(2^tabIEEE754[[#This Row],[Exponent 1st Round]])-1)*(2^52))&lt;0))</f>
        <v>14</v>
      </c>
      <c r="D5" s="3">
        <f>IF(tabIEEE754[[#This Row],[Decimal → IEE 754]]="","",ABS(tabIEEE754[[#This Row],[Decimal → IEE 754]])/(2^tabIEEE754[[#This Row],[Exponent 2nd Round]]))</f>
        <v>1.35632902954101</v>
      </c>
      <c r="E5" s="3">
        <f>IF(tabIEEE754[[#This Row],[Decimal → IEE 754]]="","",(tabIEEE754[[#This Row],[Mantissa]]-1)*(2^52))</f>
        <v>1604763284662183</v>
      </c>
      <c r="F5" s="3" t="str">
        <f>IF(tabIEEE754[[#This Row],[Decimal → IEE 754]]="","",DEC2HEX(1023+tabIEEE754[[#This Row],[Exponent 2nd Round]]+(2^11)*(tabIEEE754[[#This Row],[Decimal → IEE 754]]&lt;0),3))</f>
        <v>40D</v>
      </c>
      <c r="G5" s="3" t="str">
        <f>IF(tabIEEE754[[#This Row],[Decimal → IEE 754]]="","",DEC2HEX(tabIEEE754[[#This Row],[Mantissa → Decimal]]/2^32,5)&amp;DEC2HEX(MOD(tabIEEE754[[#This Row],[Mantissa → Decimal]],2^32),8))</f>
        <v>5B3861187E7A7</v>
      </c>
      <c r="H5" s="28" t="str">
        <f>IF(tabIEEE754[[#This Row],[Decimal → IEE 754]]=0,"0x0000000000000000","0x"&amp;tabIEEE754[[#This Row],[Sign &amp; Exponent → Hex]]&amp;tabIEEE754[[#This Row],[Mantissa → Decimal → Hex]])</f>
        <v>0x40D5B3861187E7A7</v>
      </c>
      <c r="I5" s="6">
        <f>IF(HEX2DEC(MID(tabIEEE754[[#This Row],[IEE754 64 bits Double]],3,3))-2^11&lt;0,1,-1)</f>
        <v>1</v>
      </c>
      <c r="J5" s="6">
        <f>HEX2DEC(MID(tabIEEE754[[#This Row],[IEE754 64 bits Double]],3,3))-1023-2048*(tabIEEE754[[#This Row],[Sign]]&lt;0)</f>
        <v>14</v>
      </c>
      <c r="K5" s="3">
        <f>HEX2DEC(MID(tabIEEE754[[#This Row],[IEE754 64 bits Double]],6,8))</f>
        <v>1530421528</v>
      </c>
      <c r="L5" s="3">
        <f>HEX2DEC(MID(tabIEEE754[[#This Row],[IEE754 64 bits Double]],14,8))</f>
        <v>518055</v>
      </c>
      <c r="M5" s="11">
        <f>tabIEEE754[[#This Row],[Sign]]*2^tabIEEE754[[#This Row],[Exponent → Decimal]]*(1+tabIEEE754[[#This Row],[Mantissa Left]]/2^32+tabIEEE754[[#This Row],[Mantissa Right]]/2^52)</f>
        <v>22222.094819999907</v>
      </c>
      <c r="N5" s="18" t="b">
        <f>tabIEEE754[[#This Row],[IEE 754 → Decimal]]=tabIEEE754[[#This Row],[Decimal → IEE 754]]</f>
        <v>1</v>
      </c>
    </row>
    <row r="6" spans="1:19" x14ac:dyDescent="0.25">
      <c r="A6" s="8">
        <v>1.2345600000000001E-4</v>
      </c>
      <c r="B6" s="3">
        <f>IF(tabIEEE754[[#This Row],[Decimal → IEE 754]]="","",INT(LOG(ABS(tabIEEE754[[#This Row],[Decimal → IEE 754]]),2)))</f>
        <v>-13</v>
      </c>
      <c r="C6" s="3">
        <f>IF(tabIEEE754[[#This Row],[Decimal → IEE 754]]="","",tabIEEE754[[#This Row],[Exponent 1st Round]]-(((ABS(A6)/(2^tabIEEE754[[#This Row],[Exponent 1st Round]])-1)*(2^52))&lt;0))</f>
        <v>-13</v>
      </c>
      <c r="D6" s="3">
        <f>IF(tabIEEE754[[#This Row],[Decimal → IEE 754]]="","",ABS(tabIEEE754[[#This Row],[Decimal → IEE 754]])/(2^tabIEEE754[[#This Row],[Exponent 2nd Round]]))</f>
        <v>1.011351552</v>
      </c>
      <c r="E6" s="3">
        <f>IF(tabIEEE754[[#This Row],[Decimal → IEE 754]]="","",(tabIEEE754[[#This Row],[Mantissa]]-1)*(2^52))</f>
        <v>51122845357277</v>
      </c>
      <c r="F6" s="3" t="str">
        <f>IF(tabIEEE754[[#This Row],[Decimal → IEE 754]]="","",DEC2HEX(1023+tabIEEE754[[#This Row],[Exponent 2nd Round]]+(2^11)*(tabIEEE754[[#This Row],[Decimal → IEE 754]]&lt;0),3))</f>
        <v>3F2</v>
      </c>
      <c r="G6" s="3" t="str">
        <f>IF(tabIEEE754[[#This Row],[Decimal → IEE 754]]="","",DEC2HEX(tabIEEE754[[#This Row],[Mantissa → Decimal]]/2^32,5)&amp;DEC2HEX(MOD(tabIEEE754[[#This Row],[Mantissa → Decimal]],2^32),8))</f>
        <v>02E7EF70994DD</v>
      </c>
      <c r="H6" s="28" t="str">
        <f>IF(tabIEEE754[[#This Row],[Decimal → IEE 754]]=0,"0x0000000000000000","0x"&amp;tabIEEE754[[#This Row],[Sign &amp; Exponent → Hex]]&amp;tabIEEE754[[#This Row],[Mantissa → Decimal → Hex]])</f>
        <v>0x3F202E7EF70994DD</v>
      </c>
      <c r="I6" s="6">
        <f>IF(HEX2DEC(MID(tabIEEE754[[#This Row],[IEE754 64 bits Double]],3,3))-2^11&lt;0,1,-1)</f>
        <v>1</v>
      </c>
      <c r="J6" s="6">
        <f>HEX2DEC(MID(tabIEEE754[[#This Row],[IEE754 64 bits Double]],3,3))-1023-2048*(tabIEEE754[[#This Row],[Sign]]&lt;0)</f>
        <v>-13</v>
      </c>
      <c r="K6" s="3">
        <f>HEX2DEC(MID(tabIEEE754[[#This Row],[IEE754 64 bits Double]],6,8))</f>
        <v>48754544</v>
      </c>
      <c r="L6" s="3">
        <f>HEX2DEC(MID(tabIEEE754[[#This Row],[IEE754 64 bits Double]],14,8))</f>
        <v>627933</v>
      </c>
      <c r="M6" s="11">
        <f>tabIEEE754[[#This Row],[Sign]]*2^tabIEEE754[[#This Row],[Exponent → Decimal]]*(1+tabIEEE754[[#This Row],[Mantissa Left]]/2^32+tabIEEE754[[#This Row],[Mantissa Right]]/2^52)</f>
        <v>1.2345600000000001E-4</v>
      </c>
      <c r="N6" s="18" t="b">
        <f>tabIEEE754[[#This Row],[IEE 754 → Decimal]]=tabIEEE754[[#This Row],[Decimal → IEE 754]]</f>
        <v>1</v>
      </c>
    </row>
    <row r="7" spans="1:19" x14ac:dyDescent="0.25">
      <c r="A7" s="9">
        <v>9.9999999999999901E+307</v>
      </c>
      <c r="B7" s="3">
        <f>IF(tabIEEE754[[#This Row],[Decimal → IEE 754]]="","",INT(LOG(ABS(tabIEEE754[[#This Row],[Decimal → IEE 754]]),2)))</f>
        <v>1023</v>
      </c>
      <c r="C7" s="3">
        <f>IF(tabIEEE754[[#This Row],[Decimal → IEE 754]]="","",tabIEEE754[[#This Row],[Exponent 1st Round]]-(((ABS(A7)/(2^tabIEEE754[[#This Row],[Exponent 1st Round]])-1)*(2^52))&lt;0))</f>
        <v>1023</v>
      </c>
      <c r="D7" s="3">
        <f>IF(tabIEEE754[[#This Row],[Decimal → IEE 754]]="","",ABS(tabIEEE754[[#This Row],[Decimal → IEE 754]])/(2^tabIEEE754[[#This Row],[Exponent 2nd Round]]))</f>
        <v>1.1125369292535996</v>
      </c>
      <c r="E7" s="3">
        <f>IF(tabIEEE754[[#This Row],[Decimal → IEE 754]]="","",(tabIEEE754[[#This Row],[Mantissa]]-1)*(2^52))</f>
        <v>506821272651931</v>
      </c>
      <c r="F7" s="3" t="str">
        <f>IF(tabIEEE754[[#This Row],[Decimal → IEE 754]]="","",DEC2HEX(1023+tabIEEE754[[#This Row],[Exponent 2nd Round]]+(2^11)*(tabIEEE754[[#This Row],[Decimal → IEE 754]]&lt;0),3))</f>
        <v>7FE</v>
      </c>
      <c r="G7" s="3" t="str">
        <f>IF(tabIEEE754[[#This Row],[Decimal → IEE 754]]="","",DEC2HEX(tabIEEE754[[#This Row],[Mantissa → Decimal]]/2^32,5)&amp;DEC2HEX(MOD(tabIEEE754[[#This Row],[Mantissa → Decimal]],2^32),8))</f>
        <v>1CCF385EBC89B</v>
      </c>
      <c r="H7" s="28" t="str">
        <f>IF(tabIEEE754[[#This Row],[Decimal → IEE 754]]=0,"0x0000000000000000","0x"&amp;tabIEEE754[[#This Row],[Sign &amp; Exponent → Hex]]&amp;tabIEEE754[[#This Row],[Mantissa → Decimal → Hex]])</f>
        <v>0x7FE1CCF385EBC89B</v>
      </c>
      <c r="I7" s="6">
        <f>IF(HEX2DEC(MID(tabIEEE754[[#This Row],[IEE754 64 bits Double]],3,3))-2^11&lt;0,1,-1)</f>
        <v>1</v>
      </c>
      <c r="J7" s="6">
        <f>HEX2DEC(MID(tabIEEE754[[#This Row],[IEE754 64 bits Double]],3,3))-1023-2048*(tabIEEE754[[#This Row],[Sign]]&lt;0)</f>
        <v>1023</v>
      </c>
      <c r="K7" s="3">
        <f>HEX2DEC(MID(tabIEEE754[[#This Row],[IEE754 64 bits Double]],6,8))</f>
        <v>483342430</v>
      </c>
      <c r="L7" s="3">
        <f>HEX2DEC(MID(tabIEEE754[[#This Row],[IEE754 64 bits Double]],14,8))</f>
        <v>772251</v>
      </c>
      <c r="M7" s="11">
        <f>tabIEEE754[[#This Row],[Sign]]*2^tabIEEE754[[#This Row],[Exponent → Decimal]]*(1+tabIEEE754[[#This Row],[Mantissa Left]]/2^32+tabIEEE754[[#This Row],[Mantissa Right]]/2^52)</f>
        <v>9.9999999999999901E+307</v>
      </c>
      <c r="N7" s="18" t="b">
        <f>tabIEEE754[[#This Row],[IEE 754 → Decimal]]=tabIEEE754[[#This Row],[Decimal → IEE 754]]</f>
        <v>1</v>
      </c>
    </row>
    <row r="8" spans="1:19" x14ac:dyDescent="0.25">
      <c r="A8" s="8">
        <v>-35.299999999999997</v>
      </c>
      <c r="B8" s="3">
        <f>IF(tabIEEE754[[#This Row],[Decimal → IEE 754]]="","",INT(LOG(ABS(tabIEEE754[[#This Row],[Decimal → IEE 754]]),2)))</f>
        <v>5</v>
      </c>
      <c r="C8" s="3">
        <f>IF(tabIEEE754[[#This Row],[Decimal → IEE 754]]="","",tabIEEE754[[#This Row],[Exponent 1st Round]]-(((ABS(A8)/(2^tabIEEE754[[#This Row],[Exponent 1st Round]])-1)*(2^52))&lt;0))</f>
        <v>5</v>
      </c>
      <c r="D8" s="3">
        <f>IF(tabIEEE754[[#This Row],[Decimal → IEE 754]]="","",ABS(tabIEEE754[[#This Row],[Decimal → IEE 754]])/(2^tabIEEE754[[#This Row],[Exponent 2nd Round]]))</f>
        <v>1.1031249999999999</v>
      </c>
      <c r="E8" s="3">
        <f>IF(tabIEEE754[[#This Row],[Decimal → IEE 754]]="","",(tabIEEE754[[#This Row],[Mantissa]]-1)*(2^52))</f>
        <v>464433711572582</v>
      </c>
      <c r="F8" s="3" t="str">
        <f>IF(tabIEEE754[[#This Row],[Decimal → IEE 754]]="","",DEC2HEX(1023+tabIEEE754[[#This Row],[Exponent 2nd Round]]+(2^11)*(tabIEEE754[[#This Row],[Decimal → IEE 754]]&lt;0),3))</f>
        <v>C04</v>
      </c>
      <c r="G8" s="3" t="str">
        <f>IF(tabIEEE754[[#This Row],[Decimal → IEE 754]]="","",DEC2HEX(tabIEEE754[[#This Row],[Mantissa → Decimal]]/2^32,5)&amp;DEC2HEX(MOD(tabIEEE754[[#This Row],[Mantissa → Decimal]],2^32),8))</f>
        <v>1A66666666666</v>
      </c>
      <c r="H8" s="28" t="str">
        <f>IF(tabIEEE754[[#This Row],[Decimal → IEE 754]]=0,"0x0000000000000000","0x"&amp;tabIEEE754[[#This Row],[Sign &amp; Exponent → Hex]]&amp;tabIEEE754[[#This Row],[Mantissa → Decimal → Hex]])</f>
        <v>0xC041A66666666666</v>
      </c>
      <c r="I8" s="6">
        <f>IF(HEX2DEC(MID(tabIEEE754[[#This Row],[IEE754 64 bits Double]],3,3))-2^11&lt;0,1,-1)</f>
        <v>-1</v>
      </c>
      <c r="J8" s="6">
        <f>HEX2DEC(MID(tabIEEE754[[#This Row],[IEE754 64 bits Double]],3,3))-1023-2048*(tabIEEE754[[#This Row],[Sign]]&lt;0)</f>
        <v>5</v>
      </c>
      <c r="K8" s="3">
        <f>HEX2DEC(MID(tabIEEE754[[#This Row],[IEE754 64 bits Double]],6,8))</f>
        <v>442918502</v>
      </c>
      <c r="L8" s="3">
        <f>HEX2DEC(MID(tabIEEE754[[#This Row],[IEE754 64 bits Double]],14,8))</f>
        <v>419430</v>
      </c>
      <c r="M8" s="11">
        <f>tabIEEE754[[#This Row],[Sign]]*2^tabIEEE754[[#This Row],[Exponent → Decimal]]*(1+tabIEEE754[[#This Row],[Mantissa Left]]/2^32+tabIEEE754[[#This Row],[Mantissa Right]]/2^52)</f>
        <v>-35.299999999999997</v>
      </c>
      <c r="N8" s="18" t="b">
        <f>tabIEEE754[[#This Row],[IEE 754 → Decimal]]=tabIEEE754[[#This Row],[Decimal → IEE 754]]</f>
        <v>1</v>
      </c>
    </row>
    <row r="9" spans="1:19" x14ac:dyDescent="0.25">
      <c r="A9" s="8">
        <v>1</v>
      </c>
      <c r="B9" s="3">
        <f>IF(tabIEEE754[[#This Row],[Decimal → IEE 754]]="","",INT(LOG(ABS(tabIEEE754[[#This Row],[Decimal → IEE 754]]),2)))</f>
        <v>0</v>
      </c>
      <c r="C9" s="3">
        <f>IF(tabIEEE754[[#This Row],[Decimal → IEE 754]]="","",tabIEEE754[[#This Row],[Exponent 1st Round]]-(((ABS(A9)/(2^tabIEEE754[[#This Row],[Exponent 1st Round]])-1)*(2^52))&lt;0))</f>
        <v>0</v>
      </c>
      <c r="D9" s="3">
        <f>IF(tabIEEE754[[#This Row],[Decimal → IEE 754]]="","",ABS(tabIEEE754[[#This Row],[Decimal → IEE 754]])/(2^tabIEEE754[[#This Row],[Exponent 2nd Round]]))</f>
        <v>1</v>
      </c>
      <c r="E9" s="3">
        <f>IF(tabIEEE754[[#This Row],[Decimal → IEE 754]]="","",(tabIEEE754[[#This Row],[Mantissa]]-1)*(2^52))</f>
        <v>0</v>
      </c>
      <c r="F9" s="3" t="str">
        <f>IF(tabIEEE754[[#This Row],[Decimal → IEE 754]]="","",DEC2HEX(1023+tabIEEE754[[#This Row],[Exponent 2nd Round]]+(2^11)*(tabIEEE754[[#This Row],[Decimal → IEE 754]]&lt;0),3))</f>
        <v>3FF</v>
      </c>
      <c r="G9" s="3" t="str">
        <f>IF(tabIEEE754[[#This Row],[Decimal → IEE 754]]="","",DEC2HEX(tabIEEE754[[#This Row],[Mantissa → Decimal]]/2^32,5)&amp;DEC2HEX(MOD(tabIEEE754[[#This Row],[Mantissa → Decimal]],2^32),8))</f>
        <v>0000000000000</v>
      </c>
      <c r="H9" s="28" t="str">
        <f>IF(tabIEEE754[[#This Row],[Decimal → IEE 754]]=0,"0x0000000000000000","0x"&amp;tabIEEE754[[#This Row],[Sign &amp; Exponent → Hex]]&amp;tabIEEE754[[#This Row],[Mantissa → Decimal → Hex]])</f>
        <v>0x3FF0000000000000</v>
      </c>
      <c r="I9" s="6">
        <f>IF(HEX2DEC(MID(tabIEEE754[[#This Row],[IEE754 64 bits Double]],3,3))-2^11&lt;0,1,-1)</f>
        <v>1</v>
      </c>
      <c r="J9" s="6">
        <f>HEX2DEC(MID(tabIEEE754[[#This Row],[IEE754 64 bits Double]],3,3))-1023-2048*(tabIEEE754[[#This Row],[Sign]]&lt;0)</f>
        <v>0</v>
      </c>
      <c r="K9" s="3">
        <f>HEX2DEC(MID(tabIEEE754[[#This Row],[IEE754 64 bits Double]],6,8))</f>
        <v>0</v>
      </c>
      <c r="L9" s="3">
        <f>HEX2DEC(MID(tabIEEE754[[#This Row],[IEE754 64 bits Double]],14,8))</f>
        <v>0</v>
      </c>
      <c r="M9" s="11">
        <f>tabIEEE754[[#This Row],[Sign]]*2^tabIEEE754[[#This Row],[Exponent → Decimal]]*(1+tabIEEE754[[#This Row],[Mantissa Left]]/2^32+tabIEEE754[[#This Row],[Mantissa Right]]/2^52)</f>
        <v>1</v>
      </c>
      <c r="N9" s="18" t="b">
        <f>tabIEEE754[[#This Row],[IEE 754 → Decimal]]=tabIEEE754[[#This Row],[Decimal → IEE 754]]</f>
        <v>1</v>
      </c>
    </row>
    <row r="10" spans="1:19" x14ac:dyDescent="0.25">
      <c r="A10" s="8">
        <v>3.9999999999999898</v>
      </c>
      <c r="B10" s="3">
        <f>IF(tabIEEE754[[#This Row],[Decimal → IEE 754]]="","",INT(LOG(ABS(tabIEEE754[[#This Row],[Decimal → IEE 754]]),2)))</f>
        <v>2</v>
      </c>
      <c r="C10" s="3">
        <f>IF(tabIEEE754[[#This Row],[Decimal → IEE 754]]="","",tabIEEE754[[#This Row],[Exponent 1st Round]]-(((ABS(A10)/(2^tabIEEE754[[#This Row],[Exponent 1st Round]])-1)*(2^52))&lt;0))</f>
        <v>1</v>
      </c>
      <c r="D10" s="3">
        <f>IF(tabIEEE754[[#This Row],[Decimal → IEE 754]]="","",ABS(tabIEEE754[[#This Row],[Decimal → IEE 754]])/(2^tabIEEE754[[#This Row],[Exponent 2nd Round]]))</f>
        <v>1.9999999999999949</v>
      </c>
      <c r="E10" s="3">
        <f>IF(tabIEEE754[[#This Row],[Decimal → IEE 754]]="","",(tabIEEE754[[#This Row],[Mantissa]]-1)*(2^52))</f>
        <v>4503599627370473</v>
      </c>
      <c r="F10" s="3" t="str">
        <f>IF(tabIEEE754[[#This Row],[Decimal → IEE 754]]="","",DEC2HEX(1023+tabIEEE754[[#This Row],[Exponent 2nd Round]]+(2^11)*(tabIEEE754[[#This Row],[Decimal → IEE 754]]&lt;0),3))</f>
        <v>400</v>
      </c>
      <c r="G10" s="3" t="str">
        <f>IF(tabIEEE754[[#This Row],[Decimal → IEE 754]]="","",DEC2HEX(tabIEEE754[[#This Row],[Mantissa → Decimal]]/2^32,5)&amp;DEC2HEX(MOD(tabIEEE754[[#This Row],[Mantissa → Decimal]],2^32),8))</f>
        <v>FFFFFFFFFFFE9</v>
      </c>
      <c r="H10" s="28" t="str">
        <f>IF(tabIEEE754[[#This Row],[Decimal → IEE 754]]=0,"0x0000000000000000","0x"&amp;tabIEEE754[[#This Row],[Sign &amp; Exponent → Hex]]&amp;tabIEEE754[[#This Row],[Mantissa → Decimal → Hex]])</f>
        <v>0x400FFFFFFFFFFFE9</v>
      </c>
      <c r="I10" s="6">
        <f>IF(HEX2DEC(MID(tabIEEE754[[#This Row],[IEE754 64 bits Double]],3,3))-2^11&lt;0,1,-1)</f>
        <v>1</v>
      </c>
      <c r="J10" s="6">
        <f>HEX2DEC(MID(tabIEEE754[[#This Row],[IEE754 64 bits Double]],3,3))-1023-2048*(tabIEEE754[[#This Row],[Sign]]&lt;0)</f>
        <v>1</v>
      </c>
      <c r="K10" s="3">
        <f>HEX2DEC(MID(tabIEEE754[[#This Row],[IEE754 64 bits Double]],6,8))</f>
        <v>4294967295</v>
      </c>
      <c r="L10" s="3">
        <f>HEX2DEC(MID(tabIEEE754[[#This Row],[IEE754 64 bits Double]],14,8))</f>
        <v>1048553</v>
      </c>
      <c r="M10" s="11">
        <f>tabIEEE754[[#This Row],[Sign]]*2^tabIEEE754[[#This Row],[Exponent → Decimal]]*(1+tabIEEE754[[#This Row],[Mantissa Left]]/2^32+tabIEEE754[[#This Row],[Mantissa Right]]/2^52)</f>
        <v>3.9999999999999898</v>
      </c>
      <c r="N10" s="18" t="b">
        <f>tabIEEE754[[#This Row],[IEE 754 → Decimal]]=tabIEEE754[[#This Row],[Decimal → IEE 754]]</f>
        <v>1</v>
      </c>
    </row>
    <row r="11" spans="1:19" x14ac:dyDescent="0.25">
      <c r="A11" s="8">
        <f>255+0.9999999999999</f>
        <v>255.99999999999989</v>
      </c>
      <c r="B11" s="3">
        <f>IF(tabIEEE754[[#This Row],[Decimal → IEE 754]]="","",INT(LOG(ABS(tabIEEE754[[#This Row],[Decimal → IEE 754]]),2)))</f>
        <v>8</v>
      </c>
      <c r="C11" s="3">
        <f>IF(tabIEEE754[[#This Row],[Decimal → IEE 754]]="","",tabIEEE754[[#This Row],[Exponent 1st Round]]-(((ABS(A11)/(2^tabIEEE754[[#This Row],[Exponent 1st Round]])-1)*(2^52))&lt;0))</f>
        <v>7</v>
      </c>
      <c r="D11" s="3">
        <f>IF(tabIEEE754[[#This Row],[Decimal → IEE 754]]="","",ABS(tabIEEE754[[#This Row],[Decimal → IEE 754]])/(2^tabIEEE754[[#This Row],[Exponent 2nd Round]]))</f>
        <v>1.9999999999999991</v>
      </c>
      <c r="E11" s="3">
        <f>IF(tabIEEE754[[#This Row],[Decimal → IEE 754]]="","",(tabIEEE754[[#This Row],[Mantissa]]-1)*(2^52))</f>
        <v>4503599627370492</v>
      </c>
      <c r="F11" s="3" t="str">
        <f>IF(tabIEEE754[[#This Row],[Decimal → IEE 754]]="","",DEC2HEX(1023+tabIEEE754[[#This Row],[Exponent 2nd Round]]+(2^11)*(tabIEEE754[[#This Row],[Decimal → IEE 754]]&lt;0),3))</f>
        <v>406</v>
      </c>
      <c r="G11" s="3" t="str">
        <f>IF(tabIEEE754[[#This Row],[Decimal → IEE 754]]="","",DEC2HEX(tabIEEE754[[#This Row],[Mantissa → Decimal]]/2^32,5)&amp;DEC2HEX(MOD(tabIEEE754[[#This Row],[Mantissa → Decimal]],2^32),8))</f>
        <v>FFFFFFFFFFFFC</v>
      </c>
      <c r="H11" s="28" t="str">
        <f>IF(tabIEEE754[[#This Row],[Decimal → IEE 754]]=0,"0x0000000000000000","0x"&amp;tabIEEE754[[#This Row],[Sign &amp; Exponent → Hex]]&amp;tabIEEE754[[#This Row],[Mantissa → Decimal → Hex]])</f>
        <v>0x406FFFFFFFFFFFFC</v>
      </c>
      <c r="I11" s="6">
        <f>IF(HEX2DEC(MID(tabIEEE754[[#This Row],[IEE754 64 bits Double]],3,3))-2^11&lt;0,1,-1)</f>
        <v>1</v>
      </c>
      <c r="J11" s="6">
        <f>HEX2DEC(MID(tabIEEE754[[#This Row],[IEE754 64 bits Double]],3,3))-1023-2048*(tabIEEE754[[#This Row],[Sign]]&lt;0)</f>
        <v>7</v>
      </c>
      <c r="K11" s="3">
        <f>HEX2DEC(MID(tabIEEE754[[#This Row],[IEE754 64 bits Double]],6,8))</f>
        <v>4294967295</v>
      </c>
      <c r="L11" s="3">
        <f>HEX2DEC(MID(tabIEEE754[[#This Row],[IEE754 64 bits Double]],14,8))</f>
        <v>1048572</v>
      </c>
      <c r="M11" s="11">
        <f>tabIEEE754[[#This Row],[Sign]]*2^tabIEEE754[[#This Row],[Exponent → Decimal]]*(1+tabIEEE754[[#This Row],[Mantissa Left]]/2^32+tabIEEE754[[#This Row],[Mantissa Right]]/2^52)</f>
        <v>255.99999999999989</v>
      </c>
      <c r="N11" s="18" t="b">
        <f>tabIEEE754[[#This Row],[IEE 754 → Decimal]]=tabIEEE754[[#This Row],[Decimal → IEE 754]]</f>
        <v>1</v>
      </c>
    </row>
    <row r="12" spans="1:19" x14ac:dyDescent="0.25">
      <c r="A12" s="8">
        <v>256</v>
      </c>
      <c r="B12" s="3">
        <f>IF(tabIEEE754[[#This Row],[Decimal → IEE 754]]="","",INT(LOG(ABS(tabIEEE754[[#This Row],[Decimal → IEE 754]]),2)))</f>
        <v>8</v>
      </c>
      <c r="C12" s="3">
        <f>IF(tabIEEE754[[#This Row],[Decimal → IEE 754]]="","",tabIEEE754[[#This Row],[Exponent 1st Round]]-(((ABS(A12)/(2^tabIEEE754[[#This Row],[Exponent 1st Round]])-1)*(2^52))&lt;0))</f>
        <v>8</v>
      </c>
      <c r="D12" s="3">
        <f>IF(tabIEEE754[[#This Row],[Decimal → IEE 754]]="","",ABS(tabIEEE754[[#This Row],[Decimal → IEE 754]])/(2^tabIEEE754[[#This Row],[Exponent 2nd Round]]))</f>
        <v>1</v>
      </c>
      <c r="E12" s="3">
        <f>IF(tabIEEE754[[#This Row],[Decimal → IEE 754]]="","",(tabIEEE754[[#This Row],[Mantissa]]-1)*(2^52))</f>
        <v>0</v>
      </c>
      <c r="F12" s="3" t="str">
        <f>IF(tabIEEE754[[#This Row],[Decimal → IEE 754]]="","",DEC2HEX(1023+tabIEEE754[[#This Row],[Exponent 2nd Round]]+(2^11)*(tabIEEE754[[#This Row],[Decimal → IEE 754]]&lt;0),3))</f>
        <v>407</v>
      </c>
      <c r="G12" s="3" t="str">
        <f>IF(tabIEEE754[[#This Row],[Decimal → IEE 754]]="","",DEC2HEX(tabIEEE754[[#This Row],[Mantissa → Decimal]]/2^32,5)&amp;DEC2HEX(MOD(tabIEEE754[[#This Row],[Mantissa → Decimal]],2^32),8))</f>
        <v>0000000000000</v>
      </c>
      <c r="H12" s="28" t="str">
        <f>IF(tabIEEE754[[#This Row],[Decimal → IEE 754]]=0,"0x0000000000000000","0x"&amp;tabIEEE754[[#This Row],[Sign &amp; Exponent → Hex]]&amp;tabIEEE754[[#This Row],[Mantissa → Decimal → Hex]])</f>
        <v>0x4070000000000000</v>
      </c>
      <c r="I12" s="6">
        <f>IF(HEX2DEC(MID(tabIEEE754[[#This Row],[IEE754 64 bits Double]],3,3))-2^11&lt;0,1,-1)</f>
        <v>1</v>
      </c>
      <c r="J12" s="6">
        <f>HEX2DEC(MID(tabIEEE754[[#This Row],[IEE754 64 bits Double]],3,3))-1023-2048*(tabIEEE754[[#This Row],[Sign]]&lt;0)</f>
        <v>8</v>
      </c>
      <c r="K12" s="3">
        <f>HEX2DEC(MID(tabIEEE754[[#This Row],[IEE754 64 bits Double]],6,8))</f>
        <v>0</v>
      </c>
      <c r="L12" s="3">
        <f>HEX2DEC(MID(tabIEEE754[[#This Row],[IEE754 64 bits Double]],14,8))</f>
        <v>0</v>
      </c>
      <c r="M12" s="11">
        <f>tabIEEE754[[#This Row],[Sign]]*2^tabIEEE754[[#This Row],[Exponent → Decimal]]*(1+tabIEEE754[[#This Row],[Mantissa Left]]/2^32+tabIEEE754[[#This Row],[Mantissa Right]]/2^52)</f>
        <v>256</v>
      </c>
      <c r="N12" s="18" t="b">
        <f>tabIEEE754[[#This Row],[IEE 754 → Decimal]]=tabIEEE754[[#This Row],[Decimal → IEE 754]]</f>
        <v>1</v>
      </c>
    </row>
    <row r="13" spans="1:19" x14ac:dyDescent="0.25">
      <c r="A13" s="8">
        <f>0.9999999999999</f>
        <v>0.99999999999989997</v>
      </c>
      <c r="B13" s="3">
        <f>IF(tabIEEE754[[#This Row],[Decimal → IEE 754]]="","",INT(LOG(ABS(tabIEEE754[[#This Row],[Decimal → IEE 754]]),2)))</f>
        <v>-1</v>
      </c>
      <c r="C13" s="3">
        <f>IF(tabIEEE754[[#This Row],[Decimal → IEE 754]]="","",tabIEEE754[[#This Row],[Exponent 1st Round]]-(((ABS(A13)/(2^tabIEEE754[[#This Row],[Exponent 1st Round]])-1)*(2^52))&lt;0))</f>
        <v>-1</v>
      </c>
      <c r="D13" s="3">
        <f>IF(tabIEEE754[[#This Row],[Decimal → IEE 754]]="","",ABS(tabIEEE754[[#This Row],[Decimal → IEE 754]])/(2^tabIEEE754[[#This Row],[Exponent 2nd Round]]))</f>
        <v>1.9999999999997999</v>
      </c>
      <c r="E13" s="3">
        <f>IF(tabIEEE754[[#This Row],[Decimal → IEE 754]]="","",(tabIEEE754[[#This Row],[Mantissa]]-1)*(2^52))</f>
        <v>4503599627369595</v>
      </c>
      <c r="F13" s="3" t="str">
        <f>IF(tabIEEE754[[#This Row],[Decimal → IEE 754]]="","",DEC2HEX(1023+tabIEEE754[[#This Row],[Exponent 2nd Round]]+(2^11)*(tabIEEE754[[#This Row],[Decimal → IEE 754]]&lt;0),3))</f>
        <v>3FE</v>
      </c>
      <c r="G13" s="3" t="str">
        <f>IF(tabIEEE754[[#This Row],[Decimal → IEE 754]]="","",DEC2HEX(tabIEEE754[[#This Row],[Mantissa → Decimal]]/2^32,5)&amp;DEC2HEX(MOD(tabIEEE754[[#This Row],[Mantissa → Decimal]],2^32),8))</f>
        <v>FFFFFFFFFFC7B</v>
      </c>
      <c r="H13" s="28" t="str">
        <f>IF(tabIEEE754[[#This Row],[Decimal → IEE 754]]=0,"0x0000000000000000","0x"&amp;tabIEEE754[[#This Row],[Sign &amp; Exponent → Hex]]&amp;tabIEEE754[[#This Row],[Mantissa → Decimal → Hex]])</f>
        <v>0x3FEFFFFFFFFFFC7B</v>
      </c>
      <c r="I13" s="6">
        <f>IF(HEX2DEC(MID(tabIEEE754[[#This Row],[IEE754 64 bits Double]],3,3))-2^11&lt;0,1,-1)</f>
        <v>1</v>
      </c>
      <c r="J13" s="6">
        <f>HEX2DEC(MID(tabIEEE754[[#This Row],[IEE754 64 bits Double]],3,3))-1023-2048*(tabIEEE754[[#This Row],[Sign]]&lt;0)</f>
        <v>-1</v>
      </c>
      <c r="K13" s="3">
        <f>HEX2DEC(MID(tabIEEE754[[#This Row],[IEE754 64 bits Double]],6,8))</f>
        <v>4294967295</v>
      </c>
      <c r="L13" s="3">
        <f>HEX2DEC(MID(tabIEEE754[[#This Row],[IEE754 64 bits Double]],14,8))</f>
        <v>1047675</v>
      </c>
      <c r="M13" s="11">
        <f>tabIEEE754[[#This Row],[Sign]]*2^tabIEEE754[[#This Row],[Exponent → Decimal]]*(1+tabIEEE754[[#This Row],[Mantissa Left]]/2^32+tabIEEE754[[#This Row],[Mantissa Right]]/2^52)</f>
        <v>0.99999999999989997</v>
      </c>
      <c r="N13" s="18" t="b">
        <f>tabIEEE754[[#This Row],[IEE 754 → Decimal]]=tabIEEE754[[#This Row],[Decimal → IEE 754]]</f>
        <v>1</v>
      </c>
    </row>
    <row r="14" spans="1:19" x14ac:dyDescent="0.25">
      <c r="A14" s="8">
        <f>1023+0.9999999999999</f>
        <v>1023.9999999999999</v>
      </c>
      <c r="B14" s="3">
        <f>IF(tabIEEE754[[#This Row],[Decimal → IEE 754]]="","",INT(LOG(ABS(tabIEEE754[[#This Row],[Decimal → IEE 754]]),2)))</f>
        <v>10</v>
      </c>
      <c r="C14" s="3">
        <f>IF(tabIEEE754[[#This Row],[Decimal → IEE 754]]="","",tabIEEE754[[#This Row],[Exponent 1st Round]]-(((ABS(A14)/(2^tabIEEE754[[#This Row],[Exponent 1st Round]])-1)*(2^52))&lt;0))</f>
        <v>9</v>
      </c>
      <c r="D14" s="3">
        <f>IF(tabIEEE754[[#This Row],[Decimal → IEE 754]]="","",ABS(tabIEEE754[[#This Row],[Decimal → IEE 754]])/(2^tabIEEE754[[#This Row],[Exponent 2nd Round]]))</f>
        <v>1.9999999999999998</v>
      </c>
      <c r="E14" s="3">
        <f>IF(tabIEEE754[[#This Row],[Decimal → IEE 754]]="","",(tabIEEE754[[#This Row],[Mantissa]]-1)*(2^52))</f>
        <v>4503599627370495</v>
      </c>
      <c r="F14" s="3" t="str">
        <f>IF(tabIEEE754[[#This Row],[Decimal → IEE 754]]="","",DEC2HEX(1023+tabIEEE754[[#This Row],[Exponent 2nd Round]]+(2^11)*(tabIEEE754[[#This Row],[Decimal → IEE 754]]&lt;0),3))</f>
        <v>408</v>
      </c>
      <c r="G14" s="3" t="str">
        <f>IF(tabIEEE754[[#This Row],[Decimal → IEE 754]]="","",DEC2HEX(tabIEEE754[[#This Row],[Mantissa → Decimal]]/2^32,5)&amp;DEC2HEX(MOD(tabIEEE754[[#This Row],[Mantissa → Decimal]],2^32),8))</f>
        <v>FFFFFFFFFFFFF</v>
      </c>
      <c r="H14" s="28" t="str">
        <f>IF(tabIEEE754[[#This Row],[Decimal → IEE 754]]=0,"0x0000000000000000","0x"&amp;tabIEEE754[[#This Row],[Sign &amp; Exponent → Hex]]&amp;tabIEEE754[[#This Row],[Mantissa → Decimal → Hex]])</f>
        <v>0x408FFFFFFFFFFFFF</v>
      </c>
      <c r="I14" s="6">
        <f>IF(HEX2DEC(MID(tabIEEE754[[#This Row],[IEE754 64 bits Double]],3,3))-2^11&lt;0,1,-1)</f>
        <v>1</v>
      </c>
      <c r="J14" s="6">
        <f>HEX2DEC(MID(tabIEEE754[[#This Row],[IEE754 64 bits Double]],3,3))-1023-2048*(tabIEEE754[[#This Row],[Sign]]&lt;0)</f>
        <v>9</v>
      </c>
      <c r="K14" s="3">
        <f>HEX2DEC(MID(tabIEEE754[[#This Row],[IEE754 64 bits Double]],6,8))</f>
        <v>4294967295</v>
      </c>
      <c r="L14" s="3">
        <f>HEX2DEC(MID(tabIEEE754[[#This Row],[IEE754 64 bits Double]],14,8))</f>
        <v>1048575</v>
      </c>
      <c r="M14" s="11">
        <f>tabIEEE754[[#This Row],[Sign]]*2^tabIEEE754[[#This Row],[Exponent → Decimal]]*(1+tabIEEE754[[#This Row],[Mantissa Left]]/2^32+tabIEEE754[[#This Row],[Mantissa Right]]/2^52)</f>
        <v>1023.9999999999999</v>
      </c>
      <c r="N14" s="18" t="b">
        <f>tabIEEE754[[#This Row],[IEE 754 → Decimal]]=tabIEEE754[[#This Row],[Decimal → IEE 754]]</f>
        <v>1</v>
      </c>
    </row>
    <row r="15" spans="1:19" x14ac:dyDescent="0.25">
      <c r="A15" s="8">
        <v>1024</v>
      </c>
      <c r="B15" s="3">
        <f>IF(tabIEEE754[[#This Row],[Decimal → IEE 754]]="","",INT(LOG(ABS(tabIEEE754[[#This Row],[Decimal → IEE 754]]),2)))</f>
        <v>10</v>
      </c>
      <c r="C15" s="3">
        <f>IF(tabIEEE754[[#This Row],[Decimal → IEE 754]]="","",tabIEEE754[[#This Row],[Exponent 1st Round]]-(((ABS(A15)/(2^tabIEEE754[[#This Row],[Exponent 1st Round]])-1)*(2^52))&lt;0))</f>
        <v>10</v>
      </c>
      <c r="D15" s="3">
        <f>IF(tabIEEE754[[#This Row],[Decimal → IEE 754]]="","",ABS(tabIEEE754[[#This Row],[Decimal → IEE 754]])/(2^tabIEEE754[[#This Row],[Exponent 2nd Round]]))</f>
        <v>1</v>
      </c>
      <c r="E15" s="3">
        <f>IF(tabIEEE754[[#This Row],[Decimal → IEE 754]]="","",(tabIEEE754[[#This Row],[Mantissa]]-1)*(2^52))</f>
        <v>0</v>
      </c>
      <c r="F15" s="3" t="str">
        <f>IF(tabIEEE754[[#This Row],[Decimal → IEE 754]]="","",DEC2HEX(1023+tabIEEE754[[#This Row],[Exponent 2nd Round]]+(2^11)*(tabIEEE754[[#This Row],[Decimal → IEE 754]]&lt;0),3))</f>
        <v>409</v>
      </c>
      <c r="G15" s="3" t="str">
        <f>IF(tabIEEE754[[#This Row],[Decimal → IEE 754]]="","",DEC2HEX(tabIEEE754[[#This Row],[Mantissa → Decimal]]/2^32,5)&amp;DEC2HEX(MOD(tabIEEE754[[#This Row],[Mantissa → Decimal]],2^32),8))</f>
        <v>0000000000000</v>
      </c>
      <c r="H15" s="28" t="str">
        <f>IF(tabIEEE754[[#This Row],[Decimal → IEE 754]]=0,"0x0000000000000000","0x"&amp;tabIEEE754[[#This Row],[Sign &amp; Exponent → Hex]]&amp;tabIEEE754[[#This Row],[Mantissa → Decimal → Hex]])</f>
        <v>0x4090000000000000</v>
      </c>
      <c r="I15" s="6">
        <f>IF(HEX2DEC(MID(tabIEEE754[[#This Row],[IEE754 64 bits Double]],3,3))-2^11&lt;0,1,-1)</f>
        <v>1</v>
      </c>
      <c r="J15" s="6">
        <f>HEX2DEC(MID(tabIEEE754[[#This Row],[IEE754 64 bits Double]],3,3))-1023-2048*(tabIEEE754[[#This Row],[Sign]]&lt;0)</f>
        <v>10</v>
      </c>
      <c r="K15" s="3">
        <f>HEX2DEC(MID(tabIEEE754[[#This Row],[IEE754 64 bits Double]],6,8))</f>
        <v>0</v>
      </c>
      <c r="L15" s="3">
        <f>HEX2DEC(MID(tabIEEE754[[#This Row],[IEE754 64 bits Double]],14,8))</f>
        <v>0</v>
      </c>
      <c r="M15" s="11">
        <f>tabIEEE754[[#This Row],[Sign]]*2^tabIEEE754[[#This Row],[Exponent → Decimal]]*(1+tabIEEE754[[#This Row],[Mantissa Left]]/2^32+tabIEEE754[[#This Row],[Mantissa Right]]/2^52)</f>
        <v>1024</v>
      </c>
      <c r="N15" s="18" t="b">
        <f>tabIEEE754[[#This Row],[IEE 754 → Decimal]]=tabIEEE754[[#This Row],[Decimal → IEE 754]]</f>
        <v>1</v>
      </c>
    </row>
    <row r="16" spans="1:19" x14ac:dyDescent="0.25">
      <c r="A16" s="8">
        <f>4095+0.999999999999772</f>
        <v>4095.9999999999995</v>
      </c>
      <c r="B16" s="3">
        <f>IF(tabIEEE754[[#This Row],[Decimal → IEE 754]]="","",INT(LOG(ABS(tabIEEE754[[#This Row],[Decimal → IEE 754]]),2)))</f>
        <v>12</v>
      </c>
      <c r="C16" s="3">
        <f>IF(tabIEEE754[[#This Row],[Decimal → IEE 754]]="","",tabIEEE754[[#This Row],[Exponent 1st Round]]-(((ABS(A16)/(2^tabIEEE754[[#This Row],[Exponent 1st Round]])-1)*(2^52))&lt;0))</f>
        <v>11</v>
      </c>
      <c r="D16" s="3">
        <f>IF(tabIEEE754[[#This Row],[Decimal → IEE 754]]="","",ABS(tabIEEE754[[#This Row],[Decimal → IEE 754]])/(2^tabIEEE754[[#This Row],[Exponent 2nd Round]]))</f>
        <v>1.9999999999999998</v>
      </c>
      <c r="E16" s="3">
        <f>IF(tabIEEE754[[#This Row],[Decimal → IEE 754]]="","",(tabIEEE754[[#This Row],[Mantissa]]-1)*(2^52))</f>
        <v>4503599627370495</v>
      </c>
      <c r="F16" s="3" t="str">
        <f>IF(tabIEEE754[[#This Row],[Decimal → IEE 754]]="","",DEC2HEX(1023+tabIEEE754[[#This Row],[Exponent 2nd Round]]+(2^11)*(tabIEEE754[[#This Row],[Decimal → IEE 754]]&lt;0),3))</f>
        <v>40A</v>
      </c>
      <c r="G16" s="3" t="str">
        <f>IF(tabIEEE754[[#This Row],[Decimal → IEE 754]]="","",DEC2HEX(tabIEEE754[[#This Row],[Mantissa → Decimal]]/2^32,5)&amp;DEC2HEX(MOD(tabIEEE754[[#This Row],[Mantissa → Decimal]],2^32),8))</f>
        <v>FFFFFFFFFFFFF</v>
      </c>
      <c r="H16" s="29" t="str">
        <f>IF(tabIEEE754[[#This Row],[Decimal → IEE 754]]=0,"0x0000000000000000","0x"&amp;tabIEEE754[[#This Row],[Sign &amp; Exponent → Hex]]&amp;tabIEEE754[[#This Row],[Mantissa → Decimal → Hex]])</f>
        <v>0x40AFFFFFFFFFFFFF</v>
      </c>
      <c r="I16" s="6">
        <f>IF(HEX2DEC(MID(tabIEEE754[[#This Row],[IEE754 64 bits Double]],3,3))-2^11&lt;0,1,-1)</f>
        <v>1</v>
      </c>
      <c r="J16" s="6">
        <f>HEX2DEC(MID(tabIEEE754[[#This Row],[IEE754 64 bits Double]],3,3))-1023-2048*(tabIEEE754[[#This Row],[Sign]]&lt;0)</f>
        <v>11</v>
      </c>
      <c r="K16" s="3">
        <f>HEX2DEC(MID(tabIEEE754[[#This Row],[IEE754 64 bits Double]],6,8))</f>
        <v>4294967295</v>
      </c>
      <c r="L16" s="3">
        <f>HEX2DEC(MID(tabIEEE754[[#This Row],[IEE754 64 bits Double]],14,8))</f>
        <v>1048575</v>
      </c>
      <c r="M16" s="11">
        <f>tabIEEE754[[#This Row],[Sign]]*2^tabIEEE754[[#This Row],[Exponent → Decimal]]*(1+tabIEEE754[[#This Row],[Mantissa Left]]/2^32+tabIEEE754[[#This Row],[Mantissa Right]]/2^52)</f>
        <v>4095.9999999999995</v>
      </c>
      <c r="N16" s="18" t="b">
        <f>tabIEEE754[[#This Row],[IEE 754 → Decimal]]=tabIEEE754[[#This Row],[Decimal → IEE 754]]</f>
        <v>1</v>
      </c>
    </row>
    <row r="17" spans="1:14" x14ac:dyDescent="0.25">
      <c r="A17" s="8">
        <f>4095+0.999999999999773</f>
        <v>4096</v>
      </c>
      <c r="B17" s="3">
        <f>IF(tabIEEE754[[#This Row],[Decimal → IEE 754]]="","",INT(LOG(ABS(tabIEEE754[[#This Row],[Decimal → IEE 754]]),2)))</f>
        <v>12</v>
      </c>
      <c r="C17" s="3">
        <f>IF(tabIEEE754[[#This Row],[Decimal → IEE 754]]="","",tabIEEE754[[#This Row],[Exponent 1st Round]]-(((ABS(A17)/(2^tabIEEE754[[#This Row],[Exponent 1st Round]])-1)*(2^52))&lt;0))</f>
        <v>12</v>
      </c>
      <c r="D17" s="3">
        <f>IF(tabIEEE754[[#This Row],[Decimal → IEE 754]]="","",ABS(tabIEEE754[[#This Row],[Decimal → IEE 754]])/(2^tabIEEE754[[#This Row],[Exponent 2nd Round]]))</f>
        <v>1</v>
      </c>
      <c r="E17" s="3">
        <f>IF(tabIEEE754[[#This Row],[Decimal → IEE 754]]="","",(tabIEEE754[[#This Row],[Mantissa]]-1)*(2^52))</f>
        <v>0</v>
      </c>
      <c r="F17" s="3" t="str">
        <f>IF(tabIEEE754[[#This Row],[Decimal → IEE 754]]="","",DEC2HEX(1023+tabIEEE754[[#This Row],[Exponent 2nd Round]]+(2^11)*(tabIEEE754[[#This Row],[Decimal → IEE 754]]&lt;0),3))</f>
        <v>40B</v>
      </c>
      <c r="G17" s="3" t="str">
        <f>IF(tabIEEE754[[#This Row],[Decimal → IEE 754]]="","",DEC2HEX(tabIEEE754[[#This Row],[Mantissa → Decimal]]/2^32,5)&amp;DEC2HEX(MOD(tabIEEE754[[#This Row],[Mantissa → Decimal]],2^32),8))</f>
        <v>0000000000000</v>
      </c>
      <c r="H17" s="29" t="str">
        <f>IF(tabIEEE754[[#This Row],[Decimal → IEE 754]]=0,"0x0000000000000000","0x"&amp;tabIEEE754[[#This Row],[Sign &amp; Exponent → Hex]]&amp;tabIEEE754[[#This Row],[Mantissa → Decimal → Hex]])</f>
        <v>0x40B0000000000000</v>
      </c>
      <c r="I17" s="6">
        <f>IF(HEX2DEC(MID(tabIEEE754[[#This Row],[IEE754 64 bits Double]],3,3))-2^11&lt;0,1,-1)</f>
        <v>1</v>
      </c>
      <c r="J17" s="6">
        <f>HEX2DEC(MID(tabIEEE754[[#This Row],[IEE754 64 bits Double]],3,3))-1023-2048*(tabIEEE754[[#This Row],[Sign]]&lt;0)</f>
        <v>12</v>
      </c>
      <c r="K17" s="3">
        <f>HEX2DEC(MID(tabIEEE754[[#This Row],[IEE754 64 bits Double]],6,8))</f>
        <v>0</v>
      </c>
      <c r="L17" s="3">
        <f>HEX2DEC(MID(tabIEEE754[[#This Row],[IEE754 64 bits Double]],14,8))</f>
        <v>0</v>
      </c>
      <c r="M17" s="11">
        <f>tabIEEE754[[#This Row],[Sign]]*2^tabIEEE754[[#This Row],[Exponent → Decimal]]*(1+tabIEEE754[[#This Row],[Mantissa Left]]/2^32+tabIEEE754[[#This Row],[Mantissa Right]]/2^52)</f>
        <v>4096</v>
      </c>
      <c r="N17" s="18" t="b">
        <f>tabIEEE754[[#This Row],[IEE 754 → Decimal]]=tabIEEE754[[#This Row],[Decimal → IEE 754]]</f>
        <v>1</v>
      </c>
    </row>
    <row r="18" spans="1:14" x14ac:dyDescent="0.25">
      <c r="A18" s="10">
        <v>1E-8</v>
      </c>
      <c r="B18" s="5">
        <f>IF(tabIEEE754[[#This Row],[Decimal → IEE 754]]="","",INT(LOG(ABS(tabIEEE754[[#This Row],[Decimal → IEE 754]]),2)))</f>
        <v>-27</v>
      </c>
      <c r="C18" s="5">
        <f>IF(tabIEEE754[[#This Row],[Decimal → IEE 754]]="","",tabIEEE754[[#This Row],[Exponent 1st Round]]-(((ABS(A18)/(2^tabIEEE754[[#This Row],[Exponent 1st Round]])-1)*(2^52))&lt;0))</f>
        <v>-27</v>
      </c>
      <c r="D18" s="5">
        <f>IF(tabIEEE754[[#This Row],[Decimal → IEE 754]]="","",ABS(tabIEEE754[[#This Row],[Decimal → IEE 754]])/(2^tabIEEE754[[#This Row],[Exponent 2nd Round]]))</f>
        <v>1.34217728</v>
      </c>
      <c r="E18" s="5">
        <f>IF(tabIEEE754[[#This Row],[Decimal → IEE 754]]="","",(tabIEEE754[[#This Row],[Mantissa]]-1)*(2^52))</f>
        <v>1541029470702650</v>
      </c>
      <c r="F18" s="5" t="str">
        <f>IF(tabIEEE754[[#This Row],[Decimal → IEE 754]]="","",DEC2HEX(1023+tabIEEE754[[#This Row],[Exponent 2nd Round]]+(2^11)*(tabIEEE754[[#This Row],[Decimal → IEE 754]]&lt;0),3))</f>
        <v>3E4</v>
      </c>
      <c r="G18" s="5" t="str">
        <f>IF(tabIEEE754[[#This Row],[Decimal → IEE 754]]="","",DEC2HEX(tabIEEE754[[#This Row],[Mantissa → Decimal]]/2^32,5)&amp;DEC2HEX(MOD(tabIEEE754[[#This Row],[Mantissa → Decimal]],2^32),8))</f>
        <v>5798EE2308C3A</v>
      </c>
      <c r="H18" s="30" t="str">
        <f>IF(tabIEEE754[[#This Row],[Decimal → IEE 754]]=0,"0x0000000000000000","0x"&amp;tabIEEE754[[#This Row],[Sign &amp; Exponent → Hex]]&amp;tabIEEE754[[#This Row],[Mantissa → Decimal → Hex]])</f>
        <v>0x3E45798EE2308C3A</v>
      </c>
      <c r="I18" s="6">
        <f>IF(HEX2DEC(MID(tabIEEE754[[#This Row],[IEE754 64 bits Double]],3,3))-2^11&lt;0,1,-1)</f>
        <v>1</v>
      </c>
      <c r="J18" s="6">
        <f>HEX2DEC(MID(tabIEEE754[[#This Row],[IEE754 64 bits Double]],3,3))-1023-2048*(tabIEEE754[[#This Row],[Sign]]&lt;0)</f>
        <v>-27</v>
      </c>
      <c r="K18" s="6">
        <f>HEX2DEC(MID(tabIEEE754[[#This Row],[IEE754 64 bits Double]],6,8))</f>
        <v>1469640227</v>
      </c>
      <c r="L18" s="6">
        <f>HEX2DEC(MID(tabIEEE754[[#This Row],[IEE754 64 bits Double]],14,8))</f>
        <v>35898</v>
      </c>
      <c r="M18" s="11">
        <f>tabIEEE754[[#This Row],[Sign]]*2^tabIEEE754[[#This Row],[Exponent → Decimal]]*(1+tabIEEE754[[#This Row],[Mantissa Left]]/2^32+tabIEEE754[[#This Row],[Mantissa Right]]/2^52)</f>
        <v>1E-8</v>
      </c>
      <c r="N18" s="18" t="b">
        <f>tabIEEE754[[#This Row],[IEE 754 → Decimal]]=tabIEEE754[[#This Row],[Decimal → IEE 754]]</f>
        <v>1</v>
      </c>
    </row>
    <row r="19" spans="1:14" x14ac:dyDescent="0.25">
      <c r="A19" s="10">
        <v>-2.2250738585072098E-308</v>
      </c>
      <c r="B19" s="5">
        <f>IF(tabIEEE754[[#This Row],[Decimal → IEE 754]]="","",INT(LOG(ABS(tabIEEE754[[#This Row],[Decimal → IEE 754]]),2)))</f>
        <v>-1022</v>
      </c>
      <c r="C19" s="5">
        <f>IF(tabIEEE754[[#This Row],[Decimal → IEE 754]]="","",tabIEEE754[[#This Row],[Exponent 1st Round]]-(((ABS(A19)/(2^tabIEEE754[[#This Row],[Exponent 1st Round]])-1)*(2^52))&lt;0))</f>
        <v>-1022</v>
      </c>
      <c r="D19" s="5">
        <f>IF(tabIEEE754[[#This Row],[Decimal → IEE 754]]="","",ABS(tabIEEE754[[#This Row],[Decimal → IEE 754]])/(2^tabIEEE754[[#This Row],[Exponent 2nd Round]]))</f>
        <v>1.0000000000000038</v>
      </c>
      <c r="E19" s="5">
        <f>IF(tabIEEE754[[#This Row],[Decimal → IEE 754]]="","",(tabIEEE754[[#This Row],[Mantissa]]-1)*(2^52))</f>
        <v>17</v>
      </c>
      <c r="F19" s="5" t="str">
        <f>IF(tabIEEE754[[#This Row],[Decimal → IEE 754]]="","",DEC2HEX(1023+tabIEEE754[[#This Row],[Exponent 2nd Round]]+(2^11)*(tabIEEE754[[#This Row],[Decimal → IEE 754]]&lt;0),3))</f>
        <v>801</v>
      </c>
      <c r="G19" s="5" t="str">
        <f>IF(tabIEEE754[[#This Row],[Decimal → IEE 754]]="","",DEC2HEX(tabIEEE754[[#This Row],[Mantissa → Decimal]]/2^32,5)&amp;DEC2HEX(MOD(tabIEEE754[[#This Row],[Mantissa → Decimal]],2^32),8))</f>
        <v>0000000000011</v>
      </c>
      <c r="H19" s="30" t="str">
        <f>IF(tabIEEE754[[#This Row],[Decimal → IEE 754]]=0,"0x0000000000000000","0x"&amp;tabIEEE754[[#This Row],[Sign &amp; Exponent → Hex]]&amp;tabIEEE754[[#This Row],[Mantissa → Decimal → Hex]])</f>
        <v>0x8010000000000011</v>
      </c>
      <c r="I19" s="6">
        <f>IF(HEX2DEC(MID(tabIEEE754[[#This Row],[IEE754 64 bits Double]],3,3))-2^11&lt;0,1,-1)</f>
        <v>-1</v>
      </c>
      <c r="J19" s="6">
        <f>HEX2DEC(MID(tabIEEE754[[#This Row],[IEE754 64 bits Double]],3,3))-1023-2048*(tabIEEE754[[#This Row],[Sign]]&lt;0)</f>
        <v>-1022</v>
      </c>
      <c r="K19" s="6">
        <f>HEX2DEC(MID(tabIEEE754[[#This Row],[IEE754 64 bits Double]],6,8))</f>
        <v>0</v>
      </c>
      <c r="L19" s="6">
        <f>HEX2DEC(MID(tabIEEE754[[#This Row],[IEE754 64 bits Double]],14,8))</f>
        <v>17</v>
      </c>
      <c r="M19" s="11">
        <f>tabIEEE754[[#This Row],[Sign]]*2^tabIEEE754[[#This Row],[Exponent → Decimal]]*(1+tabIEEE754[[#This Row],[Mantissa Left]]/2^32+tabIEEE754[[#This Row],[Mantissa Right]]/2^52)</f>
        <v>-2.2250738585072098E-308</v>
      </c>
      <c r="N19" s="18" t="b">
        <f>tabIEEE754[[#This Row],[IEE 754 → Decimal]]=tabIEEE754[[#This Row],[Decimal → IEE 754]]</f>
        <v>1</v>
      </c>
    </row>
    <row r="20" spans="1:14" x14ac:dyDescent="0.25">
      <c r="A20" s="10">
        <f>2.22507385850721E-308</f>
        <v>2.2250738585072098E-308</v>
      </c>
      <c r="B20" s="5">
        <f>IF(tabIEEE754[[#This Row],[Decimal → IEE 754]]="","",INT(LOG(ABS(tabIEEE754[[#This Row],[Decimal → IEE 754]]),2)))</f>
        <v>-1022</v>
      </c>
      <c r="C20" s="5">
        <f>IF(tabIEEE754[[#This Row],[Decimal → IEE 754]]="","",tabIEEE754[[#This Row],[Exponent 1st Round]]-(((ABS(A20)/(2^tabIEEE754[[#This Row],[Exponent 1st Round]])-1)*(2^52))&lt;0))</f>
        <v>-1022</v>
      </c>
      <c r="D20" s="5">
        <f>IF(tabIEEE754[[#This Row],[Decimal → IEE 754]]="","",ABS(tabIEEE754[[#This Row],[Decimal → IEE 754]])/(2^tabIEEE754[[#This Row],[Exponent 2nd Round]]))</f>
        <v>1.0000000000000038</v>
      </c>
      <c r="E20" s="5">
        <f>IF(tabIEEE754[[#This Row],[Decimal → IEE 754]]="","",(tabIEEE754[[#This Row],[Mantissa]]-1)*(2^52))</f>
        <v>17</v>
      </c>
      <c r="F20" s="5" t="str">
        <f>IF(tabIEEE754[[#This Row],[Decimal → IEE 754]]="","",DEC2HEX(1023+tabIEEE754[[#This Row],[Exponent 2nd Round]]+(2^11)*(tabIEEE754[[#This Row],[Decimal → IEE 754]]&lt;0),3))</f>
        <v>001</v>
      </c>
      <c r="G20" s="5" t="str">
        <f>IF(tabIEEE754[[#This Row],[Decimal → IEE 754]]="","",DEC2HEX(tabIEEE754[[#This Row],[Mantissa → Decimal]]/2^32,5)&amp;DEC2HEX(MOD(tabIEEE754[[#This Row],[Mantissa → Decimal]],2^32),8))</f>
        <v>0000000000011</v>
      </c>
      <c r="H20" s="30" t="str">
        <f>IF(tabIEEE754[[#This Row],[Decimal → IEE 754]]=0,"0x0000000000000000","0x"&amp;tabIEEE754[[#This Row],[Sign &amp; Exponent → Hex]]&amp;tabIEEE754[[#This Row],[Mantissa → Decimal → Hex]])</f>
        <v>0x0010000000000011</v>
      </c>
      <c r="I20" s="6">
        <f>IF(HEX2DEC(MID(tabIEEE754[[#This Row],[IEE754 64 bits Double]],3,3))-2^11&lt;0,1,-1)</f>
        <v>1</v>
      </c>
      <c r="J20" s="6">
        <f>HEX2DEC(MID(tabIEEE754[[#This Row],[IEE754 64 bits Double]],3,3))-1023-2048*(tabIEEE754[[#This Row],[Sign]]&lt;0)</f>
        <v>-1022</v>
      </c>
      <c r="K20" s="6">
        <f>HEX2DEC(MID(tabIEEE754[[#This Row],[IEE754 64 bits Double]],6,8))</f>
        <v>0</v>
      </c>
      <c r="L20" s="6">
        <f>HEX2DEC(MID(tabIEEE754[[#This Row],[IEE754 64 bits Double]],14,8))</f>
        <v>17</v>
      </c>
      <c r="M20" s="11">
        <f>tabIEEE754[[#This Row],[Sign]]*2^tabIEEE754[[#This Row],[Exponent → Decimal]]*(1+tabIEEE754[[#This Row],[Mantissa Left]]/2^32+tabIEEE754[[#This Row],[Mantissa Right]]/2^52)</f>
        <v>2.2250738585072098E-308</v>
      </c>
      <c r="N20" s="18" t="b">
        <f>tabIEEE754[[#This Row],[IEE 754 → Decimal]]=tabIEEE754[[#This Row],[Decimal → IEE 754]]</f>
        <v>1</v>
      </c>
    </row>
    <row r="21" spans="1:14" x14ac:dyDescent="0.25">
      <c r="A21" s="12"/>
      <c r="B21" s="3" t="str">
        <f>IF(tabIEEE754[[#This Row],[Decimal → IEE 754]]="","",INT(LOG(ABS(tabIEEE754[[#This Row],[Decimal → IEE 754]]),2)))</f>
        <v/>
      </c>
      <c r="C21" s="3" t="str">
        <f>IF(tabIEEE754[[#This Row],[Decimal → IEE 754]]="","",tabIEEE754[[#This Row],[Exponent 1st Round]]-(((ABS(A21)/(2^tabIEEE754[[#This Row],[Exponent 1st Round]])-1)*(2^52))&lt;0))</f>
        <v/>
      </c>
      <c r="D21" s="3" t="str">
        <f>IF(tabIEEE754[[#This Row],[Decimal → IEE 754]]="","",ABS(tabIEEE754[[#This Row],[Decimal → IEE 754]])/(2^tabIEEE754[[#This Row],[Exponent 2nd Round]]))</f>
        <v/>
      </c>
      <c r="E21" s="3" t="str">
        <f>IF(tabIEEE754[[#This Row],[Decimal → IEE 754]]="","",(tabIEEE754[[#This Row],[Mantissa]]-1)*(2^52))</f>
        <v/>
      </c>
      <c r="F21" s="4" t="str">
        <f>IF(tabIEEE754[[#This Row],[Decimal → IEE 754]]="","",DEC2HEX(1023+tabIEEE754[[#This Row],[Exponent 2nd Round]]+(2^11)*(tabIEEE754[[#This Row],[Decimal → IEE 754]]&lt;0),3))</f>
        <v/>
      </c>
      <c r="G21" s="4" t="str">
        <f>IF(tabIEEE754[[#This Row],[Decimal → IEE 754]]="","",DEC2HEX(tabIEEE754[[#This Row],[Mantissa → Decimal]]/2^32,5)&amp;DEC2HEX(MOD(tabIEEE754[[#This Row],[Mantissa → Decimal]],2^32),8))</f>
        <v/>
      </c>
      <c r="H21" s="31" t="str">
        <f>IF(tabIEEE754[[#This Row],[Decimal → IEE 754]]=0,"0x0000000000000000","0x"&amp;tabIEEE754[[#This Row],[Sign &amp; Exponent → Hex]]&amp;tabIEEE754[[#This Row],[Mantissa → Decimal → Hex]])</f>
        <v>0x0000000000000000</v>
      </c>
      <c r="I21" s="7">
        <f>IF(HEX2DEC(MID(tabIEEE754[[#This Row],[IEE754 64 bits Double]],3,3))-2^11&lt;0,1,-1)</f>
        <v>1</v>
      </c>
      <c r="J21" s="4">
        <f>HEX2DEC(MID(tabIEEE754[[#This Row],[IEE754 64 bits Double]],3,3))-1023-2048*(tabIEEE754[[#This Row],[Sign]]&lt;0)</f>
        <v>-1023</v>
      </c>
      <c r="K21" s="4">
        <f>HEX2DEC(MID(tabIEEE754[[#This Row],[IEE754 64 bits Double]],6,8))</f>
        <v>0</v>
      </c>
      <c r="L21" s="13">
        <f>HEX2DEC(MID(tabIEEE754[[#This Row],[IEE754 64 bits Double]],14,8))</f>
        <v>0</v>
      </c>
      <c r="M21" s="11">
        <f>tabIEEE754[[#This Row],[Sign]]*2^tabIEEE754[[#This Row],[Exponent → Decimal]]*(1+tabIEEE754[[#This Row],[Mantissa Left]]/2^32+tabIEEE754[[#This Row],[Mantissa Right]]/2^52)</f>
        <v>0</v>
      </c>
      <c r="N21" s="19" t="b">
        <f>tabIEEE754[[#This Row],[IEE 754 → Decimal]]=tabIEEE754[[#This Row],[Decimal → IEE 754]]</f>
        <v>1</v>
      </c>
    </row>
    <row r="22" spans="1:14" x14ac:dyDescent="0.25">
      <c r="A22" s="12"/>
      <c r="B22" s="3" t="str">
        <f>IF(tabIEEE754[[#This Row],[Decimal → IEE 754]]="","",INT(LOG(ABS(tabIEEE754[[#This Row],[Decimal → IEE 754]]),2)))</f>
        <v/>
      </c>
      <c r="C22" s="3" t="str">
        <f>IF(tabIEEE754[[#This Row],[Decimal → IEE 754]]="","",tabIEEE754[[#This Row],[Exponent 1st Round]]-(((ABS(A22)/(2^tabIEEE754[[#This Row],[Exponent 1st Round]])-1)*(2^52))&lt;0))</f>
        <v/>
      </c>
      <c r="D22" s="3" t="str">
        <f>IF(tabIEEE754[[#This Row],[Decimal → IEE 754]]="","",ABS(tabIEEE754[[#This Row],[Decimal → IEE 754]])/(2^tabIEEE754[[#This Row],[Exponent 2nd Round]]))</f>
        <v/>
      </c>
      <c r="E22" s="3" t="str">
        <f>IF(tabIEEE754[[#This Row],[Decimal → IEE 754]]="","",(tabIEEE754[[#This Row],[Mantissa]]-1)*(2^52))</f>
        <v/>
      </c>
      <c r="F22" s="4" t="str">
        <f>IF(tabIEEE754[[#This Row],[Decimal → IEE 754]]="","",DEC2HEX(1023+tabIEEE754[[#This Row],[Exponent 2nd Round]]+(2^11)*(tabIEEE754[[#This Row],[Decimal → IEE 754]]&lt;0),3))</f>
        <v/>
      </c>
      <c r="G22" s="4" t="str">
        <f>IF(tabIEEE754[[#This Row],[Decimal → IEE 754]]="","",DEC2HEX(tabIEEE754[[#This Row],[Mantissa → Decimal]]/2^32,5)&amp;DEC2HEX(MOD(tabIEEE754[[#This Row],[Mantissa → Decimal]],2^32),8))</f>
        <v/>
      </c>
      <c r="H22" s="31" t="str">
        <f>IF(tabIEEE754[[#This Row],[Decimal → IEE 754]]=0,"0x0000000000000000","0x"&amp;tabIEEE754[[#This Row],[Sign &amp; Exponent → Hex]]&amp;tabIEEE754[[#This Row],[Mantissa → Decimal → Hex]])</f>
        <v>0x0000000000000000</v>
      </c>
      <c r="I22" s="7">
        <f>IF(HEX2DEC(MID(tabIEEE754[[#This Row],[IEE754 64 bits Double]],3,3))-2^11&lt;0,1,-1)</f>
        <v>1</v>
      </c>
      <c r="J22" s="4">
        <f>HEX2DEC(MID(tabIEEE754[[#This Row],[IEE754 64 bits Double]],3,3))-1023-2048*(tabIEEE754[[#This Row],[Sign]]&lt;0)</f>
        <v>-1023</v>
      </c>
      <c r="K22" s="4">
        <f>HEX2DEC(MID(tabIEEE754[[#This Row],[IEE754 64 bits Double]],6,8))</f>
        <v>0</v>
      </c>
      <c r="L22" s="13">
        <f>HEX2DEC(MID(tabIEEE754[[#This Row],[IEE754 64 bits Double]],14,8))</f>
        <v>0</v>
      </c>
      <c r="M22" s="11">
        <f>tabIEEE754[[#This Row],[Sign]]*2^tabIEEE754[[#This Row],[Exponent → Decimal]]*(1+tabIEEE754[[#This Row],[Mantissa Left]]/2^32+tabIEEE754[[#This Row],[Mantissa Right]]/2^52)</f>
        <v>0</v>
      </c>
      <c r="N22" s="19" t="b">
        <f>tabIEEE754[[#This Row],[IEE 754 → Decimal]]=tabIEEE754[[#This Row],[Decimal → IEE 754]]</f>
        <v>1</v>
      </c>
    </row>
    <row r="23" spans="1:14" x14ac:dyDescent="0.25">
      <c r="A23" s="10"/>
      <c r="B23" s="5" t="str">
        <f>IF(tabIEEE754[[#This Row],[Decimal → IEE 754]]="","",INT(LOG(ABS(tabIEEE754[[#This Row],[Decimal → IEE 754]]),2)))</f>
        <v/>
      </c>
      <c r="C23" s="5" t="str">
        <f>IF(tabIEEE754[[#This Row],[Decimal → IEE 754]]="","",tabIEEE754[[#This Row],[Exponent 1st Round]]-(((ABS(A23)/(2^tabIEEE754[[#This Row],[Exponent 1st Round]])-1)*(2^52))&lt;0))</f>
        <v/>
      </c>
      <c r="D23" s="5" t="str">
        <f>IF(tabIEEE754[[#This Row],[Decimal → IEE 754]]="","",ABS(tabIEEE754[[#This Row],[Decimal → IEE 754]])/(2^tabIEEE754[[#This Row],[Exponent 2nd Round]]))</f>
        <v/>
      </c>
      <c r="E23" s="5" t="str">
        <f>IF(tabIEEE754[[#This Row],[Decimal → IEE 754]]="","",(tabIEEE754[[#This Row],[Mantissa]]-1)*(2^52))</f>
        <v/>
      </c>
      <c r="F23" s="6" t="str">
        <f>IF(tabIEEE754[[#This Row],[Decimal → IEE 754]]="","",DEC2HEX(1023+tabIEEE754[[#This Row],[Exponent 2nd Round]]+(2^11)*(tabIEEE754[[#This Row],[Decimal → IEE 754]]&lt;0),3))</f>
        <v/>
      </c>
      <c r="G23" s="6" t="str">
        <f>IF(tabIEEE754[[#This Row],[Decimal → IEE 754]]="","",DEC2HEX(tabIEEE754[[#This Row],[Mantissa → Decimal]]/2^32,5)&amp;DEC2HEX(MOD(tabIEEE754[[#This Row],[Mantissa → Decimal]],2^32),8))</f>
        <v/>
      </c>
      <c r="H23" s="30" t="str">
        <f>IF(tabIEEE754[[#This Row],[Decimal → IEE 754]]=0,"0x0000000000000000","0x"&amp;tabIEEE754[[#This Row],[Sign &amp; Exponent → Hex]]&amp;tabIEEE754[[#This Row],[Mantissa → Decimal → Hex]])</f>
        <v>0x0000000000000000</v>
      </c>
      <c r="I23" s="6">
        <f>IF(HEX2DEC(MID(tabIEEE754[[#This Row],[IEE754 64 bits Double]],3,3))-2^11&lt;0,1,-1)</f>
        <v>1</v>
      </c>
      <c r="J23" s="6">
        <f>HEX2DEC(MID(tabIEEE754[[#This Row],[IEE754 64 bits Double]],3,3))-1023-2048*(tabIEEE754[[#This Row],[Sign]]&lt;0)</f>
        <v>-1023</v>
      </c>
      <c r="K23" s="6">
        <f>HEX2DEC(MID(tabIEEE754[[#This Row],[IEE754 64 bits Double]],6,8))</f>
        <v>0</v>
      </c>
      <c r="L23" s="14">
        <f>HEX2DEC(MID(tabIEEE754[[#This Row],[IEE754 64 bits Double]],14,8))</f>
        <v>0</v>
      </c>
      <c r="M23" s="15">
        <f>tabIEEE754[[#This Row],[Sign]]*2^tabIEEE754[[#This Row],[Exponent → Decimal]]*(1+tabIEEE754[[#This Row],[Mantissa Left]]/2^32+tabIEEE754[[#This Row],[Mantissa Right]]/2^52)</f>
        <v>0</v>
      </c>
      <c r="N23" s="19" t="b">
        <f>tabIEEE754[[#This Row],[IEE 754 → Decimal]]=tabIEEE754[[#This Row],[Decimal → IEE 754]]</f>
        <v>1</v>
      </c>
    </row>
  </sheetData>
  <phoneticPr fontId="6" type="noConversion"/>
  <conditionalFormatting sqref="N3:N23">
    <cfRule type="cellIs" dxfId="16" priority="3" operator="equal">
      <formula>TRUE</formula>
    </cfRule>
  </conditionalFormatting>
  <conditionalFormatting sqref="S3:S4">
    <cfRule type="cellIs" dxfId="15" priority="1" operator="equal">
      <formula>TRUE</formula>
    </cfRule>
  </conditionalFormatting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IEEE 754 Converter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2022-06-29T19:30:41Z</dcterms:created>
  <dcterms:modified xsi:type="dcterms:W3CDTF">2022-06-29T19:30:46Z</dcterms:modified>
</cp:coreProperties>
</file>