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6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SS + FTS\Bootcamp 2 - ML para Motorsport\Aulas Assíncronas\Planilhas\"/>
    </mc:Choice>
  </mc:AlternateContent>
  <xr:revisionPtr revIDLastSave="0" documentId="13_ncr:1_{7DD5C838-534D-44E9-A877-6CF13BD6FE2E}" xr6:coauthVersionLast="47" xr6:coauthVersionMax="47" xr10:uidLastSave="{00000000-0000-0000-0000-000000000000}"/>
  <bookViews>
    <workbookView xWindow="-108" yWindow="-108" windowWidth="23256" windowHeight="12456" tabRatio="686" xr2:uid="{00000000-000D-0000-FFFF-FFFF00000000}"/>
  </bookViews>
  <sheets>
    <sheet name="Medidas" sheetId="6" r:id="rId1"/>
    <sheet name="Banco de Dados" sheetId="16" r:id="rId2"/>
    <sheet name="RANKING" sheetId="13" state="hidden" r:id="rId3"/>
    <sheet name="PROJECTION" sheetId="12" state="hidden" r:id="rId4"/>
    <sheet name="SET A" sheetId="1" state="hidden" r:id="rId5"/>
    <sheet name="SET B" sheetId="8" state="hidden" r:id="rId6"/>
    <sheet name="SET C" sheetId="9" state="hidden" r:id="rId7"/>
    <sheet name="SET D" sheetId="10" state="hidden" r:id="rId8"/>
    <sheet name="SET E" sheetId="11" state="hidden" r:id="rId9"/>
  </sheets>
  <definedNames>
    <definedName name="_xlnm.Print_Area" localSheetId="0">Medidas!$B$2:$AK$23</definedName>
    <definedName name="_xlnm.Print_Area" localSheetId="3">PROJECTION!$A$1:$AH$28</definedName>
    <definedName name="_xlnm.Print_Area" localSheetId="4">'SET A'!$A$2:$AL$47</definedName>
    <definedName name="_xlnm.Print_Area" localSheetId="5">'SET B'!$A$2:$AL$47</definedName>
    <definedName name="_xlnm.Print_Area" localSheetId="6">'SET C'!$A$2:$AL$47</definedName>
    <definedName name="_xlnm.Print_Area" localSheetId="7">'SET D'!$A$2:$AL$47</definedName>
    <definedName name="_xlnm.Print_Area" localSheetId="8">'SET E'!$A$2:$AL$47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6" l="1"/>
  <c r="AB16" i="6"/>
  <c r="AC16" i="6"/>
  <c r="T16" i="6" l="1"/>
  <c r="AD16" i="6" s="1"/>
  <c r="T17" i="6"/>
  <c r="T18" i="6"/>
  <c r="T19" i="6"/>
  <c r="T20" i="6"/>
  <c r="T21" i="6"/>
  <c r="T22" i="6"/>
  <c r="T23" i="6"/>
  <c r="T24" i="6"/>
  <c r="T25" i="6"/>
  <c r="T26" i="6"/>
  <c r="T27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H10" i="6"/>
  <c r="I10" i="6" s="1"/>
  <c r="H8" i="6"/>
  <c r="I8" i="6" s="1"/>
  <c r="H9" i="6"/>
  <c r="I9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7" i="6"/>
  <c r="I7" i="6" s="1"/>
  <c r="H5" i="6"/>
  <c r="I5" i="6" s="1"/>
  <c r="H6" i="6"/>
  <c r="I6" i="6" s="1"/>
  <c r="H4" i="6"/>
  <c r="I4" i="6" s="1"/>
  <c r="AY25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6" i="6"/>
  <c r="AY27" i="6"/>
  <c r="AY7" i="6"/>
  <c r="AY6" i="6"/>
  <c r="AY5" i="6"/>
  <c r="AY4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8" i="6"/>
  <c r="AX9" i="6"/>
  <c r="AX10" i="6"/>
  <c r="AX11" i="6"/>
  <c r="AX12" i="6"/>
  <c r="AX13" i="6"/>
  <c r="AX14" i="6"/>
  <c r="AX15" i="6"/>
  <c r="AX7" i="6"/>
  <c r="AX6" i="6"/>
  <c r="AX5" i="6"/>
  <c r="AX4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AL27" i="6"/>
  <c r="AL26" i="6"/>
  <c r="AL25" i="6"/>
  <c r="AL24" i="6"/>
  <c r="AL23" i="6"/>
  <c r="AL22" i="6"/>
  <c r="AL21" i="6"/>
  <c r="AL20" i="6"/>
  <c r="AA27" i="6"/>
  <c r="AA26" i="6"/>
  <c r="AA25" i="6"/>
  <c r="AA24" i="6"/>
  <c r="AA23" i="6"/>
  <c r="AA22" i="6"/>
  <c r="AA21" i="6"/>
  <c r="AA20" i="6"/>
  <c r="Q27" i="6"/>
  <c r="Q26" i="6"/>
  <c r="Q25" i="6"/>
  <c r="Q24" i="6"/>
  <c r="Q23" i="6"/>
  <c r="Q22" i="6"/>
  <c r="Q21" i="6"/>
  <c r="Q20" i="6"/>
  <c r="AM20" i="6"/>
  <c r="AN20" i="6"/>
  <c r="AM21" i="6"/>
  <c r="AN21" i="6"/>
  <c r="AM22" i="6"/>
  <c r="AN22" i="6"/>
  <c r="AM23" i="6"/>
  <c r="AN23" i="6"/>
  <c r="AM24" i="6"/>
  <c r="AN24" i="6"/>
  <c r="AM25" i="6"/>
  <c r="AN25" i="6"/>
  <c r="AM26" i="6"/>
  <c r="AN26" i="6"/>
  <c r="AM27" i="6"/>
  <c r="AN27" i="6"/>
  <c r="AN19" i="6"/>
  <c r="AN18" i="6"/>
  <c r="AN17" i="6"/>
  <c r="AN16" i="6"/>
  <c r="AM19" i="6"/>
  <c r="AM18" i="6"/>
  <c r="AM17" i="6"/>
  <c r="AM16" i="6"/>
  <c r="AC20" i="6"/>
  <c r="AC21" i="6"/>
  <c r="AC22" i="6"/>
  <c r="AC23" i="6"/>
  <c r="AC24" i="6"/>
  <c r="AC25" i="6"/>
  <c r="AC26" i="6"/>
  <c r="AC27" i="6"/>
  <c r="AC19" i="6"/>
  <c r="AC18" i="6"/>
  <c r="AC17" i="6"/>
  <c r="AB20" i="6"/>
  <c r="AB21" i="6"/>
  <c r="AB22" i="6"/>
  <c r="AB23" i="6"/>
  <c r="AB24" i="6"/>
  <c r="AB25" i="6"/>
  <c r="AB26" i="6"/>
  <c r="AB27" i="6"/>
  <c r="AB19" i="6"/>
  <c r="AB18" i="6"/>
  <c r="AB17" i="6"/>
  <c r="R27" i="6"/>
  <c r="R26" i="6"/>
  <c r="R25" i="6"/>
  <c r="R24" i="6"/>
  <c r="R23" i="6"/>
  <c r="R22" i="6"/>
  <c r="R21" i="6"/>
  <c r="R20" i="6"/>
  <c r="S27" i="6"/>
  <c r="S26" i="6"/>
  <c r="S25" i="6"/>
  <c r="S24" i="6"/>
  <c r="S23" i="6"/>
  <c r="S22" i="6"/>
  <c r="S21" i="6"/>
  <c r="S20" i="6"/>
  <c r="R4" i="6" l="1"/>
  <c r="S4" i="6"/>
  <c r="T4" i="6"/>
  <c r="R5" i="6"/>
  <c r="S5" i="6"/>
  <c r="T5" i="6"/>
  <c r="R6" i="6"/>
  <c r="S6" i="6"/>
  <c r="T6" i="6"/>
  <c r="R7" i="6"/>
  <c r="S7" i="6"/>
  <c r="T7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AD12" i="6" s="1"/>
  <c r="R13" i="6"/>
  <c r="S13" i="6"/>
  <c r="T13" i="6"/>
  <c r="AD13" i="6" s="1"/>
  <c r="R14" i="6"/>
  <c r="S14" i="6"/>
  <c r="T14" i="6"/>
  <c r="AD14" i="6" s="1"/>
  <c r="R15" i="6"/>
  <c r="S15" i="6"/>
  <c r="T15" i="6"/>
  <c r="AD15" i="6" s="1"/>
  <c r="R16" i="6"/>
  <c r="S16" i="6"/>
  <c r="R17" i="6"/>
  <c r="S17" i="6"/>
  <c r="R18" i="6"/>
  <c r="S18" i="6"/>
  <c r="R19" i="6"/>
  <c r="S19" i="6"/>
  <c r="L10" i="6" l="1"/>
  <c r="AN15" i="6"/>
  <c r="AN14" i="6"/>
  <c r="AN13" i="6"/>
  <c r="AN12" i="6"/>
  <c r="AN11" i="6"/>
  <c r="AN10" i="6"/>
  <c r="AN9" i="6"/>
  <c r="AN8" i="6"/>
  <c r="AN7" i="6"/>
  <c r="AN6" i="6"/>
  <c r="AN5" i="6"/>
  <c r="AN4" i="6"/>
  <c r="AM15" i="6"/>
  <c r="AM14" i="6"/>
  <c r="AM13" i="6"/>
  <c r="AM12" i="6"/>
  <c r="AM11" i="6"/>
  <c r="AM10" i="6"/>
  <c r="AM9" i="6"/>
  <c r="AM8" i="6"/>
  <c r="AM7" i="6"/>
  <c r="AM6" i="6"/>
  <c r="AM5" i="6"/>
  <c r="AM4" i="6"/>
  <c r="AC11" i="6"/>
  <c r="AC10" i="6"/>
  <c r="AC9" i="6"/>
  <c r="AC8" i="6"/>
  <c r="AC7" i="6"/>
  <c r="AC6" i="6"/>
  <c r="AC5" i="6"/>
  <c r="AC4" i="6"/>
  <c r="AB11" i="6"/>
  <c r="AB10" i="6"/>
  <c r="AB9" i="6"/>
  <c r="AB8" i="6"/>
  <c r="AB7" i="6"/>
  <c r="AB6" i="6"/>
  <c r="AB5" i="6"/>
  <c r="AB4" i="6"/>
  <c r="BE10" i="6" l="1"/>
  <c r="BF10" i="6"/>
  <c r="BD10" i="6"/>
  <c r="BC10" i="6"/>
  <c r="AL17" i="6" l="1"/>
  <c r="AL18" i="6"/>
  <c r="AL19" i="6"/>
  <c r="AL16" i="6"/>
  <c r="AL13" i="6"/>
  <c r="AL14" i="6"/>
  <c r="AL15" i="6"/>
  <c r="AL12" i="6"/>
  <c r="AL9" i="6"/>
  <c r="AL10" i="6"/>
  <c r="AL11" i="6"/>
  <c r="AL8" i="6"/>
  <c r="AA17" i="6"/>
  <c r="AA18" i="6"/>
  <c r="AA19" i="6"/>
  <c r="AA9" i="6"/>
  <c r="AA10" i="6"/>
  <c r="AA11" i="6"/>
  <c r="AA8" i="6"/>
  <c r="Q17" i="6"/>
  <c r="Q18" i="6"/>
  <c r="Q19" i="6"/>
  <c r="Q16" i="6"/>
  <c r="Q13" i="6"/>
  <c r="Q14" i="6"/>
  <c r="Q15" i="6"/>
  <c r="Q12" i="6"/>
  <c r="Q9" i="6"/>
  <c r="Q10" i="6"/>
  <c r="Q11" i="6"/>
  <c r="Q8" i="6"/>
  <c r="AL5" i="6" l="1"/>
  <c r="AL6" i="6"/>
  <c r="AL7" i="6"/>
  <c r="AL4" i="6"/>
  <c r="AA5" i="6"/>
  <c r="AA6" i="6"/>
  <c r="AA7" i="6"/>
  <c r="AA4" i="6"/>
  <c r="Q5" i="6"/>
  <c r="Q6" i="6"/>
  <c r="Q7" i="6"/>
  <c r="Q4" i="6"/>
  <c r="AD22" i="6" l="1"/>
  <c r="AD21" i="6"/>
  <c r="AD27" i="6"/>
  <c r="AD24" i="6"/>
  <c r="AD25" i="6"/>
  <c r="AD5" i="6"/>
  <c r="AD6" i="6"/>
  <c r="AD7" i="6"/>
  <c r="AD8" i="6"/>
  <c r="AD9" i="6"/>
  <c r="AD10" i="6"/>
  <c r="AD11" i="6"/>
  <c r="AD18" i="6"/>
  <c r="AD4" i="6"/>
  <c r="AO27" i="6" l="1"/>
  <c r="AZ27" i="6" s="1"/>
  <c r="AO22" i="6"/>
  <c r="AZ22" i="6" s="1"/>
  <c r="AD20" i="6"/>
  <c r="AD23" i="6"/>
  <c r="AO25" i="6"/>
  <c r="AZ25" i="6" s="1"/>
  <c r="AO24" i="6"/>
  <c r="AZ24" i="6" s="1"/>
  <c r="AO21" i="6"/>
  <c r="AZ21" i="6" s="1"/>
  <c r="AD26" i="6"/>
  <c r="AD17" i="6"/>
  <c r="AD19" i="6"/>
  <c r="AO19" i="6" s="1"/>
  <c r="AZ19" i="6" s="1"/>
  <c r="AO16" i="6"/>
  <c r="AO13" i="6"/>
  <c r="AO11" i="6"/>
  <c r="AO18" i="6"/>
  <c r="AZ18" i="6" s="1"/>
  <c r="AO10" i="6"/>
  <c r="AO9" i="6"/>
  <c r="AO8" i="6"/>
  <c r="AO15" i="6"/>
  <c r="AO7" i="6"/>
  <c r="AO14" i="6"/>
  <c r="AO6" i="6"/>
  <c r="AO5" i="6"/>
  <c r="AO4" i="6"/>
  <c r="AO12" i="6"/>
  <c r="AZ7" i="6" l="1"/>
  <c r="AZ13" i="6"/>
  <c r="AZ5" i="6"/>
  <c r="AZ15" i="6"/>
  <c r="AZ6" i="6"/>
  <c r="AZ8" i="6"/>
  <c r="AZ11" i="6"/>
  <c r="AZ4" i="6"/>
  <c r="AZ10" i="6"/>
  <c r="AZ12" i="6"/>
  <c r="AZ14" i="6"/>
  <c r="AZ9" i="6"/>
  <c r="AO20" i="6"/>
  <c r="AZ20" i="6" s="1"/>
  <c r="AO17" i="6"/>
  <c r="AZ17" i="6" s="1"/>
  <c r="AZ16" i="6"/>
  <c r="AO26" i="6"/>
  <c r="AZ26" i="6" s="1"/>
  <c r="AO23" i="6"/>
  <c r="AZ23" i="6" s="1"/>
  <c r="F12" i="13"/>
  <c r="G12" i="13"/>
  <c r="H12" i="13"/>
  <c r="I12" i="13"/>
  <c r="L27" i="6" l="1"/>
  <c r="J27" i="6"/>
  <c r="L26" i="6"/>
  <c r="J26" i="6"/>
  <c r="L25" i="6"/>
  <c r="J25" i="6"/>
  <c r="L24" i="6"/>
  <c r="J24" i="6"/>
  <c r="BC26" i="6" l="1"/>
  <c r="BE26" i="6"/>
  <c r="BD26" i="6"/>
  <c r="BF26" i="6"/>
  <c r="BC24" i="6"/>
  <c r="BD24" i="6"/>
  <c r="BF24" i="6"/>
  <c r="BE24" i="6"/>
  <c r="BC25" i="6"/>
  <c r="BD25" i="6"/>
  <c r="BE25" i="6"/>
  <c r="BF25" i="6"/>
  <c r="BC27" i="6"/>
  <c r="BD27" i="6"/>
  <c r="BE27" i="6"/>
  <c r="BF27" i="6"/>
  <c r="V25" i="6"/>
  <c r="AG25" i="6" s="1"/>
  <c r="AR25" i="6" s="1"/>
  <c r="V24" i="6"/>
  <c r="AG24" i="6" s="1"/>
  <c r="AR24" i="6" s="1"/>
  <c r="V26" i="6"/>
  <c r="AG26" i="6" s="1"/>
  <c r="AR26" i="6" s="1"/>
  <c r="V27" i="6"/>
  <c r="AG27" i="6" s="1"/>
  <c r="AR27" i="6" s="1"/>
  <c r="D5" i="13"/>
  <c r="D4" i="13"/>
  <c r="D6" i="13"/>
  <c r="D13" i="13"/>
  <c r="D14" i="13"/>
  <c r="D12" i="13"/>
  <c r="D11" i="13"/>
  <c r="D7" i="13"/>
  <c r="D9" i="13"/>
  <c r="D10" i="13"/>
  <c r="D8" i="13"/>
  <c r="D18" i="13"/>
  <c r="D16" i="13"/>
  <c r="D17" i="13"/>
  <c r="D15" i="13"/>
  <c r="D19" i="13"/>
  <c r="D20" i="13"/>
  <c r="D21" i="13"/>
  <c r="D22" i="13"/>
  <c r="D3" i="13"/>
  <c r="C22" i="13" l="1"/>
  <c r="C20" i="13"/>
  <c r="C19" i="13"/>
  <c r="C15" i="13"/>
  <c r="C16" i="13"/>
  <c r="C18" i="13"/>
  <c r="C8" i="13"/>
  <c r="C9" i="13"/>
  <c r="C7" i="13"/>
  <c r="C11" i="13"/>
  <c r="C14" i="13"/>
  <c r="C13" i="13"/>
  <c r="C6" i="13"/>
  <c r="C12" i="13"/>
  <c r="C10" i="13"/>
  <c r="C17" i="13"/>
  <c r="C21" i="13"/>
  <c r="C3" i="13"/>
  <c r="C5" i="13"/>
  <c r="C4" i="13"/>
  <c r="B22" i="13"/>
  <c r="B19" i="13"/>
  <c r="B20" i="13"/>
  <c r="B21" i="13"/>
  <c r="B5" i="13"/>
  <c r="B4" i="13"/>
  <c r="B6" i="13"/>
  <c r="B13" i="13"/>
  <c r="B14" i="13"/>
  <c r="B12" i="13"/>
  <c r="B11" i="13"/>
  <c r="B7" i="13"/>
  <c r="B9" i="13"/>
  <c r="B10" i="13"/>
  <c r="B8" i="13"/>
  <c r="B18" i="13"/>
  <c r="B16" i="13"/>
  <c r="B17" i="13"/>
  <c r="B15" i="13"/>
  <c r="B3" i="13"/>
  <c r="AF22" i="12"/>
  <c r="AE22" i="12"/>
  <c r="AD22" i="12"/>
  <c r="AC22" i="12"/>
  <c r="AF8" i="12"/>
  <c r="AE8" i="12"/>
  <c r="AD8" i="12"/>
  <c r="AC8" i="12"/>
  <c r="F8" i="12"/>
  <c r="H22" i="12"/>
  <c r="G22" i="12"/>
  <c r="F22" i="12"/>
  <c r="E22" i="12"/>
  <c r="H8" i="12"/>
  <c r="G8" i="12"/>
  <c r="E8" i="12"/>
  <c r="U44" i="11" l="1"/>
  <c r="Y8" i="11" s="1"/>
  <c r="V44" i="11"/>
  <c r="X8" i="11" s="1"/>
  <c r="W44" i="11"/>
  <c r="AJ44" i="11" s="1"/>
  <c r="AJ8" i="11" s="1"/>
  <c r="X44" i="11"/>
  <c r="AK44" i="11" s="1"/>
  <c r="AI8" i="11" s="1"/>
  <c r="U45" i="11"/>
  <c r="AH45" i="11" s="1"/>
  <c r="AC36" i="11" s="1"/>
  <c r="V45" i="11"/>
  <c r="AI45" i="11" s="1"/>
  <c r="AD36" i="11" s="1"/>
  <c r="W45" i="11"/>
  <c r="AJ45" i="11" s="1"/>
  <c r="AE36" i="11" s="1"/>
  <c r="X45" i="11"/>
  <c r="AK45" i="11" s="1"/>
  <c r="AF36" i="11" s="1"/>
  <c r="U46" i="11"/>
  <c r="AH46" i="11" s="1"/>
  <c r="AL36" i="11" s="1"/>
  <c r="V46" i="11"/>
  <c r="AI46" i="11" s="1"/>
  <c r="AK36" i="11" s="1"/>
  <c r="W46" i="11"/>
  <c r="AJ46" i="11" s="1"/>
  <c r="AJ36" i="11" s="1"/>
  <c r="X46" i="11"/>
  <c r="AK46" i="11" s="1"/>
  <c r="AI36" i="11" s="1"/>
  <c r="V43" i="11"/>
  <c r="AI43" i="11" s="1"/>
  <c r="AD8" i="11" s="1"/>
  <c r="W43" i="11"/>
  <c r="AJ43" i="11" s="1"/>
  <c r="AE8" i="11" s="1"/>
  <c r="X43" i="11"/>
  <c r="S8" i="11" s="1"/>
  <c r="U43" i="11"/>
  <c r="P8" i="11" s="1"/>
  <c r="H44" i="11"/>
  <c r="L8" i="11" s="1"/>
  <c r="I44" i="11"/>
  <c r="P44" i="11" s="1"/>
  <c r="X6" i="11" s="1"/>
  <c r="J44" i="11"/>
  <c r="J8" i="11" s="1"/>
  <c r="K44" i="11"/>
  <c r="R44" i="11" s="1"/>
  <c r="V6" i="11" s="1"/>
  <c r="H45" i="11"/>
  <c r="O45" i="11" s="1"/>
  <c r="P34" i="11" s="1"/>
  <c r="I45" i="11"/>
  <c r="D36" i="11" s="1"/>
  <c r="J45" i="11"/>
  <c r="E36" i="11" s="1"/>
  <c r="K45" i="11"/>
  <c r="R45" i="11" s="1"/>
  <c r="S34" i="11" s="1"/>
  <c r="H46" i="11"/>
  <c r="L36" i="11" s="1"/>
  <c r="I46" i="11"/>
  <c r="P46" i="11" s="1"/>
  <c r="X34" i="11" s="1"/>
  <c r="J46" i="11"/>
  <c r="Q46" i="11" s="1"/>
  <c r="W34" i="11" s="1"/>
  <c r="K46" i="11"/>
  <c r="I36" i="11" s="1"/>
  <c r="I43" i="11"/>
  <c r="P43" i="11" s="1"/>
  <c r="Q6" i="11" s="1"/>
  <c r="J43" i="11"/>
  <c r="Q43" i="11" s="1"/>
  <c r="R6" i="11" s="1"/>
  <c r="K43" i="11"/>
  <c r="R43" i="11" s="1"/>
  <c r="S6" i="11" s="1"/>
  <c r="H43" i="11"/>
  <c r="O43" i="11" s="1"/>
  <c r="P6" i="11" s="1"/>
  <c r="B44" i="11"/>
  <c r="L6" i="11" s="1"/>
  <c r="C44" i="11"/>
  <c r="AC44" i="11" s="1"/>
  <c r="AK6" i="11" s="1"/>
  <c r="D44" i="11"/>
  <c r="AD44" i="11" s="1"/>
  <c r="AJ6" i="11" s="1"/>
  <c r="E44" i="11"/>
  <c r="AE44" i="11" s="1"/>
  <c r="AI6" i="11" s="1"/>
  <c r="B45" i="11"/>
  <c r="C34" i="11" s="1"/>
  <c r="C45" i="11"/>
  <c r="D34" i="11" s="1"/>
  <c r="D45" i="11"/>
  <c r="AD45" i="11" s="1"/>
  <c r="AE34" i="11" s="1"/>
  <c r="E45" i="11"/>
  <c r="F34" i="11" s="1"/>
  <c r="B46" i="11"/>
  <c r="AB46" i="11" s="1"/>
  <c r="AL34" i="11" s="1"/>
  <c r="C46" i="11"/>
  <c r="AC46" i="11" s="1"/>
  <c r="AK34" i="11" s="1"/>
  <c r="D46" i="11"/>
  <c r="AD46" i="11" s="1"/>
  <c r="AJ34" i="11" s="1"/>
  <c r="E46" i="11"/>
  <c r="I34" i="11" s="1"/>
  <c r="C43" i="11"/>
  <c r="D6" i="11" s="1"/>
  <c r="D43" i="11"/>
  <c r="E6" i="11" s="1"/>
  <c r="E43" i="11"/>
  <c r="F6" i="11" s="1"/>
  <c r="B43" i="11"/>
  <c r="C6" i="11" s="1"/>
  <c r="U44" i="10"/>
  <c r="AH44" i="10" s="1"/>
  <c r="AL8" i="10" s="1"/>
  <c r="V44" i="10"/>
  <c r="AI44" i="10" s="1"/>
  <c r="AK8" i="10" s="1"/>
  <c r="W44" i="10"/>
  <c r="AJ44" i="10" s="1"/>
  <c r="AJ8" i="10" s="1"/>
  <c r="X44" i="10"/>
  <c r="V8" i="10" s="1"/>
  <c r="U45" i="10"/>
  <c r="P36" i="10" s="1"/>
  <c r="V45" i="10"/>
  <c r="AI45" i="10" s="1"/>
  <c r="AD36" i="10" s="1"/>
  <c r="W45" i="10"/>
  <c r="R36" i="10" s="1"/>
  <c r="X45" i="10"/>
  <c r="S36" i="10" s="1"/>
  <c r="U46" i="10"/>
  <c r="AH46" i="10" s="1"/>
  <c r="AL36" i="10" s="1"/>
  <c r="V46" i="10"/>
  <c r="X36" i="10" s="1"/>
  <c r="W46" i="10"/>
  <c r="W36" i="10" s="1"/>
  <c r="X46" i="10"/>
  <c r="V36" i="10" s="1"/>
  <c r="V43" i="10"/>
  <c r="AI43" i="10" s="1"/>
  <c r="AD8" i="10" s="1"/>
  <c r="W43" i="10"/>
  <c r="R8" i="10" s="1"/>
  <c r="X43" i="10"/>
  <c r="AK43" i="10" s="1"/>
  <c r="AF8" i="10" s="1"/>
  <c r="U43" i="10"/>
  <c r="AH43" i="10" s="1"/>
  <c r="AC8" i="10" s="1"/>
  <c r="H44" i="10"/>
  <c r="O44" i="10" s="1"/>
  <c r="Y6" i="10" s="1"/>
  <c r="I44" i="10"/>
  <c r="K8" i="10" s="1"/>
  <c r="J44" i="10"/>
  <c r="J8" i="10" s="1"/>
  <c r="K44" i="10"/>
  <c r="R44" i="10" s="1"/>
  <c r="V6" i="10" s="1"/>
  <c r="H45" i="10"/>
  <c r="C36" i="10" s="1"/>
  <c r="I45" i="10"/>
  <c r="P45" i="10" s="1"/>
  <c r="Q34" i="10" s="1"/>
  <c r="J45" i="10"/>
  <c r="Q45" i="10" s="1"/>
  <c r="R34" i="10" s="1"/>
  <c r="K45" i="10"/>
  <c r="R45" i="10" s="1"/>
  <c r="S34" i="10" s="1"/>
  <c r="H46" i="10"/>
  <c r="O46" i="10" s="1"/>
  <c r="Y34" i="10" s="1"/>
  <c r="I46" i="10"/>
  <c r="P46" i="10" s="1"/>
  <c r="X34" i="10" s="1"/>
  <c r="J46" i="10"/>
  <c r="Q46" i="10" s="1"/>
  <c r="W34" i="10" s="1"/>
  <c r="K46" i="10"/>
  <c r="I36" i="10" s="1"/>
  <c r="I43" i="10"/>
  <c r="P43" i="10" s="1"/>
  <c r="Q6" i="10" s="1"/>
  <c r="J43" i="10"/>
  <c r="Q43" i="10" s="1"/>
  <c r="R6" i="10" s="1"/>
  <c r="K43" i="10"/>
  <c r="F8" i="10" s="1"/>
  <c r="H43" i="10"/>
  <c r="C8" i="10" s="1"/>
  <c r="B44" i="10"/>
  <c r="L6" i="10" s="1"/>
  <c r="C44" i="10"/>
  <c r="AC44" i="10" s="1"/>
  <c r="AK6" i="10" s="1"/>
  <c r="D44" i="10"/>
  <c r="J6" i="10" s="1"/>
  <c r="E44" i="10"/>
  <c r="AE44" i="10" s="1"/>
  <c r="AI6" i="10" s="1"/>
  <c r="B45" i="10"/>
  <c r="C34" i="10" s="1"/>
  <c r="C45" i="10"/>
  <c r="AC45" i="10" s="1"/>
  <c r="AD34" i="10" s="1"/>
  <c r="D45" i="10"/>
  <c r="E34" i="10" s="1"/>
  <c r="E45" i="10"/>
  <c r="AE45" i="10" s="1"/>
  <c r="AF34" i="10" s="1"/>
  <c r="B46" i="10"/>
  <c r="AB46" i="10" s="1"/>
  <c r="AL34" i="10" s="1"/>
  <c r="C46" i="10"/>
  <c r="AC46" i="10" s="1"/>
  <c r="AK34" i="10" s="1"/>
  <c r="D46" i="10"/>
  <c r="AD46" i="10" s="1"/>
  <c r="AJ34" i="10" s="1"/>
  <c r="E46" i="10"/>
  <c r="AE46" i="10" s="1"/>
  <c r="AI34" i="10" s="1"/>
  <c r="C43" i="10"/>
  <c r="AC43" i="10" s="1"/>
  <c r="AD6" i="10" s="1"/>
  <c r="D43" i="10"/>
  <c r="E6" i="10" s="1"/>
  <c r="E43" i="10"/>
  <c r="F6" i="10" s="1"/>
  <c r="B43" i="10"/>
  <c r="C6" i="10" s="1"/>
  <c r="U44" i="9"/>
  <c r="Y8" i="9" s="1"/>
  <c r="V44" i="9"/>
  <c r="AI44" i="9" s="1"/>
  <c r="AK8" i="9" s="1"/>
  <c r="W44" i="9"/>
  <c r="AJ44" i="9" s="1"/>
  <c r="AJ8" i="9" s="1"/>
  <c r="X44" i="9"/>
  <c r="AK44" i="9" s="1"/>
  <c r="AI8" i="9" s="1"/>
  <c r="U45" i="9"/>
  <c r="AH45" i="9" s="1"/>
  <c r="AC36" i="9" s="1"/>
  <c r="V45" i="9"/>
  <c r="AI45" i="9" s="1"/>
  <c r="AD36" i="9" s="1"/>
  <c r="W45" i="9"/>
  <c r="AJ45" i="9" s="1"/>
  <c r="AE36" i="9" s="1"/>
  <c r="X45" i="9"/>
  <c r="AK45" i="9" s="1"/>
  <c r="AF36" i="9" s="1"/>
  <c r="U46" i="9"/>
  <c r="Y36" i="9" s="1"/>
  <c r="V46" i="9"/>
  <c r="X36" i="9" s="1"/>
  <c r="W46" i="9"/>
  <c r="AJ46" i="9" s="1"/>
  <c r="AJ36" i="9" s="1"/>
  <c r="X46" i="9"/>
  <c r="AK46" i="9" s="1"/>
  <c r="AI36" i="9" s="1"/>
  <c r="V43" i="9"/>
  <c r="AI43" i="9" s="1"/>
  <c r="AD8" i="9" s="1"/>
  <c r="W43" i="9"/>
  <c r="AJ43" i="9" s="1"/>
  <c r="AE8" i="9" s="1"/>
  <c r="X43" i="9"/>
  <c r="AK43" i="9" s="1"/>
  <c r="AF8" i="9" s="1"/>
  <c r="U43" i="9"/>
  <c r="AH43" i="9" s="1"/>
  <c r="AC8" i="9" s="1"/>
  <c r="H44" i="9"/>
  <c r="O44" i="9" s="1"/>
  <c r="Y6" i="9" s="1"/>
  <c r="I44" i="9"/>
  <c r="K8" i="9" s="1"/>
  <c r="J44" i="9"/>
  <c r="J8" i="9" s="1"/>
  <c r="K44" i="9"/>
  <c r="R44" i="9" s="1"/>
  <c r="V6" i="9" s="1"/>
  <c r="H45" i="9"/>
  <c r="O45" i="9" s="1"/>
  <c r="P34" i="9" s="1"/>
  <c r="I45" i="9"/>
  <c r="D36" i="9" s="1"/>
  <c r="J45" i="9"/>
  <c r="Q45" i="9" s="1"/>
  <c r="R34" i="9" s="1"/>
  <c r="K45" i="9"/>
  <c r="R45" i="9" s="1"/>
  <c r="S34" i="9" s="1"/>
  <c r="H46" i="9"/>
  <c r="O46" i="9" s="1"/>
  <c r="Y34" i="9" s="1"/>
  <c r="I46" i="9"/>
  <c r="K36" i="9" s="1"/>
  <c r="J46" i="9"/>
  <c r="Q46" i="9" s="1"/>
  <c r="W34" i="9" s="1"/>
  <c r="K46" i="9"/>
  <c r="I36" i="9" s="1"/>
  <c r="I43" i="9"/>
  <c r="D8" i="9" s="1"/>
  <c r="J43" i="9"/>
  <c r="Q43" i="9" s="1"/>
  <c r="R6" i="9" s="1"/>
  <c r="K43" i="9"/>
  <c r="R43" i="9" s="1"/>
  <c r="S6" i="9" s="1"/>
  <c r="H43" i="9"/>
  <c r="O43" i="9" s="1"/>
  <c r="P6" i="9" s="1"/>
  <c r="B44" i="9"/>
  <c r="AB44" i="9" s="1"/>
  <c r="AL6" i="9" s="1"/>
  <c r="C44" i="9"/>
  <c r="AC44" i="9" s="1"/>
  <c r="AK6" i="9" s="1"/>
  <c r="D44" i="9"/>
  <c r="J6" i="9" s="1"/>
  <c r="E44" i="9"/>
  <c r="AE44" i="9" s="1"/>
  <c r="AI6" i="9" s="1"/>
  <c r="B45" i="9"/>
  <c r="C34" i="9" s="1"/>
  <c r="C45" i="9"/>
  <c r="D34" i="9" s="1"/>
  <c r="D45" i="9"/>
  <c r="E34" i="9" s="1"/>
  <c r="E45" i="9"/>
  <c r="F34" i="9" s="1"/>
  <c r="B46" i="9"/>
  <c r="AB46" i="9" s="1"/>
  <c r="AL34" i="9" s="1"/>
  <c r="C46" i="9"/>
  <c r="K34" i="9" s="1"/>
  <c r="D46" i="9"/>
  <c r="J34" i="9" s="1"/>
  <c r="E46" i="9"/>
  <c r="AE46" i="9" s="1"/>
  <c r="AI34" i="9" s="1"/>
  <c r="C43" i="9"/>
  <c r="D6" i="9" s="1"/>
  <c r="D43" i="9"/>
  <c r="E6" i="9" s="1"/>
  <c r="E43" i="9"/>
  <c r="AE43" i="9" s="1"/>
  <c r="AF6" i="9" s="1"/>
  <c r="B43" i="9"/>
  <c r="C6" i="9" s="1"/>
  <c r="U44" i="8"/>
  <c r="Y8" i="8" s="1"/>
  <c r="V44" i="8"/>
  <c r="AI44" i="8" s="1"/>
  <c r="AK8" i="8" s="1"/>
  <c r="W44" i="8"/>
  <c r="AJ44" i="8" s="1"/>
  <c r="AJ8" i="8" s="1"/>
  <c r="X44" i="8"/>
  <c r="V8" i="8" s="1"/>
  <c r="U45" i="8"/>
  <c r="AH45" i="8" s="1"/>
  <c r="AC36" i="8" s="1"/>
  <c r="V45" i="8"/>
  <c r="AI45" i="8" s="1"/>
  <c r="AD36" i="8" s="1"/>
  <c r="W45" i="8"/>
  <c r="AJ45" i="8" s="1"/>
  <c r="AE36" i="8" s="1"/>
  <c r="X45" i="8"/>
  <c r="S36" i="8" s="1"/>
  <c r="U46" i="8"/>
  <c r="Y36" i="8" s="1"/>
  <c r="V46" i="8"/>
  <c r="AI46" i="8" s="1"/>
  <c r="AK36" i="8" s="1"/>
  <c r="W46" i="8"/>
  <c r="W36" i="8" s="1"/>
  <c r="X46" i="8"/>
  <c r="V36" i="8" s="1"/>
  <c r="V43" i="8"/>
  <c r="AI43" i="8" s="1"/>
  <c r="AD8" i="8" s="1"/>
  <c r="W43" i="8"/>
  <c r="R8" i="8" s="1"/>
  <c r="X43" i="8"/>
  <c r="S8" i="8" s="1"/>
  <c r="U43" i="8"/>
  <c r="AH43" i="8" s="1"/>
  <c r="AC8" i="8" s="1"/>
  <c r="H44" i="8"/>
  <c r="L8" i="8" s="1"/>
  <c r="I44" i="8"/>
  <c r="K8" i="8" s="1"/>
  <c r="J44" i="8"/>
  <c r="Q44" i="8" s="1"/>
  <c r="W6" i="8" s="1"/>
  <c r="K44" i="8"/>
  <c r="I8" i="8" s="1"/>
  <c r="H45" i="8"/>
  <c r="O45" i="8" s="1"/>
  <c r="P34" i="8" s="1"/>
  <c r="I45" i="8"/>
  <c r="P45" i="8" s="1"/>
  <c r="Q34" i="8" s="1"/>
  <c r="J45" i="8"/>
  <c r="Q45" i="8" s="1"/>
  <c r="R34" i="8" s="1"/>
  <c r="K45" i="8"/>
  <c r="R45" i="8" s="1"/>
  <c r="S34" i="8" s="1"/>
  <c r="H46" i="8"/>
  <c r="O46" i="8" s="1"/>
  <c r="Y34" i="8" s="1"/>
  <c r="I46" i="8"/>
  <c r="P46" i="8" s="1"/>
  <c r="X34" i="8" s="1"/>
  <c r="J46" i="8"/>
  <c r="Q46" i="8" s="1"/>
  <c r="W34" i="8" s="1"/>
  <c r="K46" i="8"/>
  <c r="I36" i="8" s="1"/>
  <c r="I43" i="8"/>
  <c r="P43" i="8" s="1"/>
  <c r="Q6" i="8" s="1"/>
  <c r="J43" i="8"/>
  <c r="E8" i="8" s="1"/>
  <c r="K43" i="8"/>
  <c r="R43" i="8" s="1"/>
  <c r="S6" i="8" s="1"/>
  <c r="H43" i="8"/>
  <c r="C8" i="8" s="1"/>
  <c r="B44" i="8"/>
  <c r="L6" i="8" s="1"/>
  <c r="C44" i="8"/>
  <c r="K6" i="8" s="1"/>
  <c r="D44" i="8"/>
  <c r="AD44" i="8" s="1"/>
  <c r="AJ6" i="8" s="1"/>
  <c r="E44" i="8"/>
  <c r="AE44" i="8" s="1"/>
  <c r="AI6" i="8" s="1"/>
  <c r="B45" i="8"/>
  <c r="AB45" i="8" s="1"/>
  <c r="AC34" i="8" s="1"/>
  <c r="C45" i="8"/>
  <c r="AC45" i="8" s="1"/>
  <c r="AD34" i="8" s="1"/>
  <c r="D45" i="8"/>
  <c r="E34" i="8" s="1"/>
  <c r="E45" i="8"/>
  <c r="AE45" i="8" s="1"/>
  <c r="AF34" i="8" s="1"/>
  <c r="B46" i="8"/>
  <c r="AB46" i="8" s="1"/>
  <c r="AL34" i="8" s="1"/>
  <c r="C46" i="8"/>
  <c r="AC46" i="8" s="1"/>
  <c r="AK34" i="8" s="1"/>
  <c r="D46" i="8"/>
  <c r="AD46" i="8" s="1"/>
  <c r="AJ34" i="8" s="1"/>
  <c r="E46" i="8"/>
  <c r="I34" i="8" s="1"/>
  <c r="C43" i="8"/>
  <c r="D6" i="8" s="1"/>
  <c r="D43" i="8"/>
  <c r="AD43" i="8" s="1"/>
  <c r="AE6" i="8" s="1"/>
  <c r="E43" i="8"/>
  <c r="F6" i="8" s="1"/>
  <c r="B43" i="8"/>
  <c r="C6" i="8" s="1"/>
  <c r="J33" i="11"/>
  <c r="AJ33" i="11" s="1"/>
  <c r="D33" i="11"/>
  <c r="AD33" i="11" s="1"/>
  <c r="J5" i="11"/>
  <c r="D5" i="11"/>
  <c r="J33" i="10"/>
  <c r="AJ33" i="10" s="1"/>
  <c r="D33" i="10"/>
  <c r="AD33" i="10" s="1"/>
  <c r="J5" i="10"/>
  <c r="AJ5" i="10" s="1"/>
  <c r="D5" i="10"/>
  <c r="AD5" i="10" s="1"/>
  <c r="J33" i="9"/>
  <c r="AJ33" i="9" s="1"/>
  <c r="D33" i="9"/>
  <c r="AD33" i="9" s="1"/>
  <c r="J5" i="9"/>
  <c r="AJ5" i="9" s="1"/>
  <c r="D5" i="9"/>
  <c r="AD5" i="9" s="1"/>
  <c r="P5" i="9"/>
  <c r="J33" i="8"/>
  <c r="D33" i="8"/>
  <c r="J5" i="8"/>
  <c r="AJ5" i="8" s="1"/>
  <c r="D5" i="8"/>
  <c r="AD5" i="8" s="1"/>
  <c r="V33" i="11"/>
  <c r="P33" i="11"/>
  <c r="V5" i="11"/>
  <c r="P5" i="11"/>
  <c r="I33" i="11"/>
  <c r="C33" i="11"/>
  <c r="I5" i="11"/>
  <c r="C5" i="11"/>
  <c r="V33" i="10"/>
  <c r="P33" i="10"/>
  <c r="V5" i="10"/>
  <c r="P5" i="10"/>
  <c r="I33" i="10"/>
  <c r="C33" i="10"/>
  <c r="I5" i="10"/>
  <c r="C5" i="10"/>
  <c r="V33" i="9"/>
  <c r="P33" i="9"/>
  <c r="V5" i="9"/>
  <c r="I33" i="9"/>
  <c r="C33" i="9"/>
  <c r="I5" i="9"/>
  <c r="C5" i="9"/>
  <c r="V33" i="8"/>
  <c r="P33" i="8"/>
  <c r="V5" i="8"/>
  <c r="P5" i="8"/>
  <c r="I33" i="8"/>
  <c r="C33" i="8"/>
  <c r="I5" i="8"/>
  <c r="C5" i="1"/>
  <c r="C5" i="8"/>
  <c r="G33" i="11"/>
  <c r="T33" i="11" s="1"/>
  <c r="AG33" i="11" s="1"/>
  <c r="A33" i="11"/>
  <c r="N33" i="11" s="1"/>
  <c r="AA33" i="11" s="1"/>
  <c r="G5" i="11"/>
  <c r="T5" i="11" s="1"/>
  <c r="AG5" i="11" s="1"/>
  <c r="A5" i="11"/>
  <c r="N5" i="11" s="1"/>
  <c r="AA5" i="11" s="1"/>
  <c r="G33" i="10"/>
  <c r="T33" i="10" s="1"/>
  <c r="AG33" i="10" s="1"/>
  <c r="A33" i="10"/>
  <c r="N33" i="10" s="1"/>
  <c r="AA33" i="10" s="1"/>
  <c r="G5" i="10"/>
  <c r="T5" i="10" s="1"/>
  <c r="AG5" i="10" s="1"/>
  <c r="A5" i="10"/>
  <c r="N5" i="10" s="1"/>
  <c r="AA5" i="10" s="1"/>
  <c r="G33" i="9"/>
  <c r="T33" i="9" s="1"/>
  <c r="AG33" i="9" s="1"/>
  <c r="A33" i="9"/>
  <c r="N33" i="9" s="1"/>
  <c r="AA33" i="9" s="1"/>
  <c r="G5" i="9"/>
  <c r="T5" i="9" s="1"/>
  <c r="AG5" i="9" s="1"/>
  <c r="A5" i="9"/>
  <c r="N5" i="9" s="1"/>
  <c r="AA5" i="9" s="1"/>
  <c r="G33" i="8"/>
  <c r="T33" i="8" s="1"/>
  <c r="AG33" i="8" s="1"/>
  <c r="A33" i="8"/>
  <c r="N33" i="8" s="1"/>
  <c r="AA33" i="8" s="1"/>
  <c r="G5" i="8"/>
  <c r="T5" i="8" s="1"/>
  <c r="AG5" i="8" s="1"/>
  <c r="A5" i="8"/>
  <c r="N5" i="8" s="1"/>
  <c r="AA5" i="8" s="1"/>
  <c r="AC5" i="11" l="1"/>
  <c r="L5" i="9"/>
  <c r="W5" i="9" s="1"/>
  <c r="Y5" i="9" s="1"/>
  <c r="F5" i="9"/>
  <c r="Q5" i="9" s="1"/>
  <c r="S5" i="9" s="1"/>
  <c r="AH43" i="11"/>
  <c r="AC8" i="11" s="1"/>
  <c r="AI5" i="10"/>
  <c r="AL5" i="10" s="1"/>
  <c r="AK45" i="10"/>
  <c r="AF36" i="10" s="1"/>
  <c r="AF37" i="10" s="1"/>
  <c r="AF38" i="10" s="1"/>
  <c r="R44" i="8"/>
  <c r="V6" i="8" s="1"/>
  <c r="V9" i="8" s="1"/>
  <c r="V11" i="8" s="1"/>
  <c r="I6" i="8"/>
  <c r="I9" i="8" s="1"/>
  <c r="I10" i="8" s="1"/>
  <c r="I34" i="10"/>
  <c r="I37" i="10" s="1"/>
  <c r="I39" i="10" s="1"/>
  <c r="AK46" i="8"/>
  <c r="AI36" i="8" s="1"/>
  <c r="I6" i="11"/>
  <c r="F34" i="8"/>
  <c r="I34" i="9"/>
  <c r="I37" i="9" s="1"/>
  <c r="I38" i="9" s="1"/>
  <c r="F36" i="10"/>
  <c r="V8" i="11"/>
  <c r="R46" i="11"/>
  <c r="V34" i="11" s="1"/>
  <c r="O43" i="8"/>
  <c r="P6" i="8" s="1"/>
  <c r="V36" i="11"/>
  <c r="AB43" i="8"/>
  <c r="AC6" i="8" s="1"/>
  <c r="AC9" i="8" s="1"/>
  <c r="AE46" i="8"/>
  <c r="AI34" i="8" s="1"/>
  <c r="F36" i="9"/>
  <c r="F37" i="9" s="1"/>
  <c r="P8" i="10"/>
  <c r="AK46" i="10"/>
  <c r="AI36" i="10" s="1"/>
  <c r="AI37" i="10" s="1"/>
  <c r="AI38" i="10" s="1"/>
  <c r="S36" i="11"/>
  <c r="S37" i="11" s="1"/>
  <c r="S39" i="11" s="1"/>
  <c r="AE45" i="11"/>
  <c r="AF34" i="11" s="1"/>
  <c r="AF37" i="11" s="1"/>
  <c r="AK44" i="8"/>
  <c r="AI8" i="8" s="1"/>
  <c r="AI9" i="8" s="1"/>
  <c r="I8" i="10"/>
  <c r="O43" i="10"/>
  <c r="P6" i="10" s="1"/>
  <c r="R46" i="10"/>
  <c r="V34" i="10" s="1"/>
  <c r="V37" i="10" s="1"/>
  <c r="V38" i="10" s="1"/>
  <c r="AI5" i="11"/>
  <c r="AK45" i="8"/>
  <c r="AF36" i="8" s="1"/>
  <c r="AF37" i="8" s="1"/>
  <c r="P8" i="9"/>
  <c r="P9" i="9" s="1"/>
  <c r="P11" i="9" s="1"/>
  <c r="I8" i="9"/>
  <c r="R46" i="9"/>
  <c r="V34" i="9" s="1"/>
  <c r="I6" i="10"/>
  <c r="I9" i="10" s="1"/>
  <c r="I11" i="10" s="1"/>
  <c r="F34" i="10"/>
  <c r="AB43" i="10"/>
  <c r="AC6" i="10" s="1"/>
  <c r="AC9" i="10" s="1"/>
  <c r="AK44" i="10"/>
  <c r="AI8" i="10" s="1"/>
  <c r="AI9" i="10" s="1"/>
  <c r="AE46" i="11"/>
  <c r="AI34" i="11" s="1"/>
  <c r="AI37" i="11" s="1"/>
  <c r="AI38" i="11" s="1"/>
  <c r="F5" i="10"/>
  <c r="Q5" i="10" s="1"/>
  <c r="S5" i="10" s="1"/>
  <c r="P8" i="8"/>
  <c r="I8" i="11"/>
  <c r="AB43" i="11"/>
  <c r="AC6" i="11" s="1"/>
  <c r="AI33" i="8"/>
  <c r="F8" i="9"/>
  <c r="C36" i="8"/>
  <c r="AC43" i="11"/>
  <c r="AD6" i="11" s="1"/>
  <c r="AD9" i="11" s="1"/>
  <c r="L34" i="10"/>
  <c r="AB44" i="8"/>
  <c r="AL6" i="8" s="1"/>
  <c r="AC43" i="8"/>
  <c r="AD6" i="8" s="1"/>
  <c r="AD9" i="8" s="1"/>
  <c r="AD10" i="8" s="1"/>
  <c r="AH44" i="8"/>
  <c r="AL8" i="8" s="1"/>
  <c r="Q8" i="10"/>
  <c r="Q9" i="10" s="1"/>
  <c r="Q10" i="10" s="1"/>
  <c r="AB44" i="10"/>
  <c r="AL6" i="10" s="1"/>
  <c r="AL9" i="10" s="1"/>
  <c r="AB45" i="11"/>
  <c r="AC34" i="11" s="1"/>
  <c r="AC37" i="11" s="1"/>
  <c r="AC38" i="11" s="1"/>
  <c r="AB45" i="10"/>
  <c r="AC34" i="10" s="1"/>
  <c r="C34" i="8"/>
  <c r="P36" i="8"/>
  <c r="P37" i="8" s="1"/>
  <c r="P39" i="8" s="1"/>
  <c r="AH46" i="8"/>
  <c r="AL36" i="8" s="1"/>
  <c r="AL37" i="8" s="1"/>
  <c r="AB45" i="9"/>
  <c r="AC34" i="9" s="1"/>
  <c r="AC37" i="9" s="1"/>
  <c r="AC38" i="9" s="1"/>
  <c r="D8" i="8"/>
  <c r="D9" i="8" s="1"/>
  <c r="D10" i="8" s="1"/>
  <c r="O44" i="8"/>
  <c r="Y6" i="8" s="1"/>
  <c r="Y9" i="8" s="1"/>
  <c r="Y11" i="8" s="1"/>
  <c r="AC33" i="8"/>
  <c r="Q44" i="10"/>
  <c r="W6" i="10" s="1"/>
  <c r="Q8" i="8"/>
  <c r="Q9" i="8" s="1"/>
  <c r="L36" i="8"/>
  <c r="L6" i="9"/>
  <c r="F5" i="11"/>
  <c r="Q5" i="11" s="1"/>
  <c r="S5" i="11" s="1"/>
  <c r="Q8" i="11"/>
  <c r="Q9" i="11" s="1"/>
  <c r="Q11" i="11" s="1"/>
  <c r="L34" i="8"/>
  <c r="P36" i="9"/>
  <c r="P37" i="9" s="1"/>
  <c r="P39" i="9" s="1"/>
  <c r="F36" i="8"/>
  <c r="AI5" i="8"/>
  <c r="AL5" i="8" s="1"/>
  <c r="J6" i="8"/>
  <c r="W8" i="8"/>
  <c r="W9" i="8" s="1"/>
  <c r="W10" i="8" s="1"/>
  <c r="E8" i="10"/>
  <c r="E9" i="10" s="1"/>
  <c r="P44" i="8"/>
  <c r="X6" i="8" s="1"/>
  <c r="AI5" i="9"/>
  <c r="AL5" i="9" s="1"/>
  <c r="AJ46" i="10"/>
  <c r="AJ36" i="10" s="1"/>
  <c r="AJ37" i="10" s="1"/>
  <c r="E34" i="11"/>
  <c r="E37" i="11" s="1"/>
  <c r="E38" i="11" s="1"/>
  <c r="AE43" i="11"/>
  <c r="AF6" i="11" s="1"/>
  <c r="AK43" i="11"/>
  <c r="AF8" i="11" s="1"/>
  <c r="AI44" i="11"/>
  <c r="AK8" i="11" s="1"/>
  <c r="AK9" i="11" s="1"/>
  <c r="AK10" i="11" s="1"/>
  <c r="AC5" i="10"/>
  <c r="AF5" i="10" s="1"/>
  <c r="K36" i="8"/>
  <c r="S8" i="9"/>
  <c r="S9" i="9" s="1"/>
  <c r="S11" i="9" s="1"/>
  <c r="Q44" i="9"/>
  <c r="W6" i="9" s="1"/>
  <c r="W8" i="10"/>
  <c r="J36" i="10"/>
  <c r="AJ45" i="10"/>
  <c r="AE36" i="10" s="1"/>
  <c r="AD43" i="11"/>
  <c r="AE6" i="11" s="1"/>
  <c r="AE9" i="11" s="1"/>
  <c r="AE10" i="11" s="1"/>
  <c r="J34" i="8"/>
  <c r="AD45" i="8"/>
  <c r="AE34" i="8" s="1"/>
  <c r="AE37" i="8" s="1"/>
  <c r="K34" i="10"/>
  <c r="AE43" i="10"/>
  <c r="AF6" i="10" s="1"/>
  <c r="AF9" i="10" s="1"/>
  <c r="AF10" i="10" s="1"/>
  <c r="D34" i="8"/>
  <c r="AC45" i="9"/>
  <c r="AD34" i="9" s="1"/>
  <c r="AD37" i="9" s="1"/>
  <c r="AD38" i="9" s="1"/>
  <c r="D34" i="10"/>
  <c r="AD45" i="10"/>
  <c r="AE34" i="10" s="1"/>
  <c r="K6" i="11"/>
  <c r="X8" i="8"/>
  <c r="R36" i="8"/>
  <c r="R37" i="8" s="1"/>
  <c r="R39" i="8" s="1"/>
  <c r="AJ43" i="8"/>
  <c r="AE8" i="8" s="1"/>
  <c r="AE9" i="8" s="1"/>
  <c r="AE10" i="8" s="1"/>
  <c r="Q36" i="9"/>
  <c r="D36" i="8"/>
  <c r="E36" i="9"/>
  <c r="E37" i="9" s="1"/>
  <c r="E38" i="9" s="1"/>
  <c r="AI33" i="9"/>
  <c r="AL33" i="9" s="1"/>
  <c r="AI33" i="11"/>
  <c r="L5" i="11"/>
  <c r="W5" i="11" s="1"/>
  <c r="Y5" i="11" s="1"/>
  <c r="F33" i="8"/>
  <c r="Q33" i="8" s="1"/>
  <c r="S33" i="8" s="1"/>
  <c r="AD33" i="8"/>
  <c r="AE43" i="8"/>
  <c r="AF6" i="8" s="1"/>
  <c r="AC44" i="8"/>
  <c r="AK6" i="8" s="1"/>
  <c r="AK9" i="8" s="1"/>
  <c r="AK10" i="8" s="1"/>
  <c r="AK43" i="8"/>
  <c r="AF8" i="8" s="1"/>
  <c r="X8" i="10"/>
  <c r="AJ43" i="10"/>
  <c r="AE8" i="10" s="1"/>
  <c r="V9" i="10"/>
  <c r="V11" i="10" s="1"/>
  <c r="AI46" i="10"/>
  <c r="AK36" i="10" s="1"/>
  <c r="AK37" i="10" s="1"/>
  <c r="AK38" i="10" s="1"/>
  <c r="AI9" i="11"/>
  <c r="P36" i="11"/>
  <c r="P37" i="11" s="1"/>
  <c r="P39" i="11" s="1"/>
  <c r="E8" i="11"/>
  <c r="E9" i="11" s="1"/>
  <c r="I37" i="11"/>
  <c r="I39" i="11" s="1"/>
  <c r="O44" i="11"/>
  <c r="Y6" i="11" s="1"/>
  <c r="Y9" i="11" s="1"/>
  <c r="O46" i="11"/>
  <c r="Y34" i="11" s="1"/>
  <c r="AI33" i="10"/>
  <c r="AL33" i="10" s="1"/>
  <c r="L36" i="10"/>
  <c r="O45" i="10"/>
  <c r="P34" i="10" s="1"/>
  <c r="P37" i="10" s="1"/>
  <c r="L8" i="10"/>
  <c r="L9" i="10" s="1"/>
  <c r="L10" i="10" s="1"/>
  <c r="AH44" i="9"/>
  <c r="AL8" i="9" s="1"/>
  <c r="AL9" i="9" s="1"/>
  <c r="AH46" i="9"/>
  <c r="AL36" i="9" s="1"/>
  <c r="AL37" i="9" s="1"/>
  <c r="Q8" i="9"/>
  <c r="L8" i="9"/>
  <c r="P43" i="9"/>
  <c r="Q6" i="9" s="1"/>
  <c r="F6" i="9"/>
  <c r="AD44" i="9"/>
  <c r="AJ6" i="9" s="1"/>
  <c r="AJ9" i="9" s="1"/>
  <c r="AD45" i="9"/>
  <c r="AE34" i="9" s="1"/>
  <c r="AE37" i="9" s="1"/>
  <c r="AD46" i="9"/>
  <c r="AJ34" i="9" s="1"/>
  <c r="AJ37" i="9" s="1"/>
  <c r="L33" i="8"/>
  <c r="W33" i="8" s="1"/>
  <c r="Y33" i="8" s="1"/>
  <c r="AC33" i="11"/>
  <c r="AF33" i="11" s="1"/>
  <c r="L5" i="10"/>
  <c r="W5" i="10" s="1"/>
  <c r="Y5" i="10" s="1"/>
  <c r="AK37" i="11"/>
  <c r="AK38" i="11" s="1"/>
  <c r="X9" i="11"/>
  <c r="X11" i="11" s="1"/>
  <c r="AJ9" i="11"/>
  <c r="X36" i="11"/>
  <c r="X37" i="11" s="1"/>
  <c r="X38" i="11" s="1"/>
  <c r="P9" i="11"/>
  <c r="P10" i="11" s="1"/>
  <c r="D37" i="11"/>
  <c r="D39" i="11" s="1"/>
  <c r="Q45" i="11"/>
  <c r="R34" i="11" s="1"/>
  <c r="AC45" i="11"/>
  <c r="AD34" i="11" s="1"/>
  <c r="AD37" i="11" s="1"/>
  <c r="S9" i="11"/>
  <c r="S10" i="11" s="1"/>
  <c r="L9" i="8"/>
  <c r="L11" i="8" s="1"/>
  <c r="C8" i="11"/>
  <c r="C9" i="11" s="1"/>
  <c r="K8" i="11"/>
  <c r="R8" i="11"/>
  <c r="R9" i="11" s="1"/>
  <c r="C36" i="11"/>
  <c r="C37" i="11" s="1"/>
  <c r="K36" i="11"/>
  <c r="R36" i="11"/>
  <c r="L9" i="11"/>
  <c r="L11" i="11" s="1"/>
  <c r="AL37" i="11"/>
  <c r="AL38" i="11" s="1"/>
  <c r="AC5" i="8"/>
  <c r="Y37" i="9"/>
  <c r="Y39" i="9" s="1"/>
  <c r="Q44" i="11"/>
  <c r="W6" i="11" s="1"/>
  <c r="C9" i="8"/>
  <c r="C11" i="8" s="1"/>
  <c r="S37" i="10"/>
  <c r="S38" i="10" s="1"/>
  <c r="W37" i="10"/>
  <c r="W39" i="10" s="1"/>
  <c r="K34" i="11"/>
  <c r="J36" i="11"/>
  <c r="Q36" i="11"/>
  <c r="V9" i="11"/>
  <c r="V11" i="11" s="1"/>
  <c r="AK9" i="10"/>
  <c r="AK10" i="10" s="1"/>
  <c r="X37" i="10"/>
  <c r="X38" i="10" s="1"/>
  <c r="AL37" i="10"/>
  <c r="Q36" i="10"/>
  <c r="Q37" i="10" s="1"/>
  <c r="R37" i="10"/>
  <c r="R39" i="10" s="1"/>
  <c r="R9" i="10"/>
  <c r="R11" i="10" s="1"/>
  <c r="S8" i="10"/>
  <c r="E36" i="10"/>
  <c r="E37" i="10" s="1"/>
  <c r="K36" i="10"/>
  <c r="C37" i="10"/>
  <c r="C38" i="10" s="1"/>
  <c r="J9" i="10"/>
  <c r="J11" i="10" s="1"/>
  <c r="F9" i="10"/>
  <c r="F10" i="10" s="1"/>
  <c r="R43" i="10"/>
  <c r="S6" i="10" s="1"/>
  <c r="C9" i="10"/>
  <c r="C10" i="10" s="1"/>
  <c r="AK9" i="9"/>
  <c r="AK10" i="9" s="1"/>
  <c r="X8" i="9"/>
  <c r="W36" i="9"/>
  <c r="W37" i="9" s="1"/>
  <c r="W39" i="9" s="1"/>
  <c r="Y9" i="9"/>
  <c r="Y11" i="9" s="1"/>
  <c r="R36" i="9"/>
  <c r="R37" i="9" s="1"/>
  <c r="AI46" i="9"/>
  <c r="AK36" i="9" s="1"/>
  <c r="W8" i="9"/>
  <c r="AI37" i="9"/>
  <c r="AI9" i="9"/>
  <c r="AI10" i="9" s="1"/>
  <c r="AF9" i="9"/>
  <c r="AF10" i="9" s="1"/>
  <c r="R8" i="9"/>
  <c r="R9" i="9" s="1"/>
  <c r="D37" i="9"/>
  <c r="D39" i="9" s="1"/>
  <c r="K37" i="9"/>
  <c r="K39" i="9" s="1"/>
  <c r="J36" i="9"/>
  <c r="J37" i="9" s="1"/>
  <c r="P44" i="9"/>
  <c r="X6" i="9" s="1"/>
  <c r="P46" i="9"/>
  <c r="X34" i="9" s="1"/>
  <c r="X37" i="9" s="1"/>
  <c r="X38" i="9" s="1"/>
  <c r="P45" i="9"/>
  <c r="Q34" i="9" s="1"/>
  <c r="J9" i="9"/>
  <c r="J11" i="9" s="1"/>
  <c r="E8" i="9"/>
  <c r="E9" i="9" s="1"/>
  <c r="D9" i="9"/>
  <c r="D10" i="9" s="1"/>
  <c r="I6" i="9"/>
  <c r="AE45" i="9"/>
  <c r="AF34" i="9" s="1"/>
  <c r="AF37" i="9" s="1"/>
  <c r="AF38" i="9" s="1"/>
  <c r="AD43" i="9"/>
  <c r="AE6" i="9" s="1"/>
  <c r="AE9" i="9" s="1"/>
  <c r="AK37" i="8"/>
  <c r="W37" i="8"/>
  <c r="W38" i="8" s="1"/>
  <c r="AJ46" i="8"/>
  <c r="AJ36" i="8" s="1"/>
  <c r="AJ37" i="8" s="1"/>
  <c r="AD37" i="8"/>
  <c r="X36" i="8"/>
  <c r="X37" i="8" s="1"/>
  <c r="Q36" i="8"/>
  <c r="Q37" i="8" s="1"/>
  <c r="Q39" i="8" s="1"/>
  <c r="AJ9" i="8"/>
  <c r="AJ10" i="8" s="1"/>
  <c r="Y37" i="8"/>
  <c r="Y39" i="8" s="1"/>
  <c r="S37" i="8"/>
  <c r="S38" i="8" s="1"/>
  <c r="S9" i="8"/>
  <c r="S11" i="8" s="1"/>
  <c r="I37" i="8"/>
  <c r="I39" i="8" s="1"/>
  <c r="E36" i="8"/>
  <c r="E37" i="8" s="1"/>
  <c r="J8" i="8"/>
  <c r="J36" i="8"/>
  <c r="R46" i="8"/>
  <c r="V34" i="8" s="1"/>
  <c r="V37" i="8" s="1"/>
  <c r="V39" i="8" s="1"/>
  <c r="K9" i="8"/>
  <c r="K11" i="8" s="1"/>
  <c r="Q43" i="8"/>
  <c r="R6" i="8" s="1"/>
  <c r="R9" i="8" s="1"/>
  <c r="R10" i="8" s="1"/>
  <c r="F8" i="8"/>
  <c r="F9" i="8" s="1"/>
  <c r="K34" i="8"/>
  <c r="E6" i="8"/>
  <c r="E9" i="8" s="1"/>
  <c r="E10" i="8" s="1"/>
  <c r="AJ33" i="8"/>
  <c r="AC5" i="9"/>
  <c r="AJ37" i="11"/>
  <c r="AE37" i="11"/>
  <c r="AD5" i="11"/>
  <c r="AJ5" i="11"/>
  <c r="J6" i="11"/>
  <c r="J9" i="11" s="1"/>
  <c r="D8" i="11"/>
  <c r="D9" i="11" s="1"/>
  <c r="W8" i="11"/>
  <c r="F33" i="11"/>
  <c r="L33" i="11"/>
  <c r="L34" i="11"/>
  <c r="L37" i="11" s="1"/>
  <c r="F36" i="11"/>
  <c r="F37" i="11" s="1"/>
  <c r="Y36" i="11"/>
  <c r="AB44" i="11"/>
  <c r="AL6" i="11" s="1"/>
  <c r="AH44" i="11"/>
  <c r="AL8" i="11" s="1"/>
  <c r="P45" i="11"/>
  <c r="Q34" i="11" s="1"/>
  <c r="F8" i="11"/>
  <c r="F9" i="11" s="1"/>
  <c r="J34" i="11"/>
  <c r="W36" i="11"/>
  <c r="W37" i="11" s="1"/>
  <c r="AD9" i="10"/>
  <c r="AD37" i="10"/>
  <c r="Y8" i="10"/>
  <c r="Y9" i="10" s="1"/>
  <c r="AC33" i="10"/>
  <c r="AF33" i="10" s="1"/>
  <c r="D36" i="10"/>
  <c r="AD44" i="10"/>
  <c r="AJ6" i="10" s="1"/>
  <c r="AJ9" i="10" s="1"/>
  <c r="D6" i="10"/>
  <c r="D8" i="10"/>
  <c r="F33" i="10"/>
  <c r="L33" i="10"/>
  <c r="Y36" i="10"/>
  <c r="Y37" i="10" s="1"/>
  <c r="P44" i="10"/>
  <c r="X6" i="10" s="1"/>
  <c r="AH45" i="10"/>
  <c r="AC36" i="10" s="1"/>
  <c r="J34" i="10"/>
  <c r="AD43" i="10"/>
  <c r="AE6" i="10" s="1"/>
  <c r="K6" i="10"/>
  <c r="K9" i="10" s="1"/>
  <c r="AC33" i="9"/>
  <c r="K6" i="9"/>
  <c r="K9" i="9" s="1"/>
  <c r="V36" i="9"/>
  <c r="AC43" i="9"/>
  <c r="AD6" i="9" s="1"/>
  <c r="AD9" i="9" s="1"/>
  <c r="F33" i="9"/>
  <c r="L33" i="9"/>
  <c r="L34" i="9"/>
  <c r="L36" i="9"/>
  <c r="S36" i="9"/>
  <c r="S37" i="9" s="1"/>
  <c r="AB43" i="9"/>
  <c r="AC6" i="9" s="1"/>
  <c r="AC9" i="9" s="1"/>
  <c r="C36" i="9"/>
  <c r="C37" i="9" s="1"/>
  <c r="AC46" i="9"/>
  <c r="AK34" i="9" s="1"/>
  <c r="C8" i="9"/>
  <c r="C9" i="9" s="1"/>
  <c r="V8" i="9"/>
  <c r="V9" i="9" s="1"/>
  <c r="AC37" i="8"/>
  <c r="F5" i="8"/>
  <c r="L5" i="8"/>
  <c r="J21" i="6"/>
  <c r="J33" i="1"/>
  <c r="AJ33" i="1" s="1"/>
  <c r="D33" i="1"/>
  <c r="AD33" i="1" s="1"/>
  <c r="J5" i="1"/>
  <c r="AJ5" i="1" s="1"/>
  <c r="D5" i="1"/>
  <c r="AD5" i="1" s="1"/>
  <c r="X46" i="1"/>
  <c r="AK46" i="1" s="1"/>
  <c r="AI36" i="1" s="1"/>
  <c r="W46" i="1"/>
  <c r="AJ46" i="1" s="1"/>
  <c r="AJ36" i="1" s="1"/>
  <c r="V46" i="1"/>
  <c r="AI46" i="1" s="1"/>
  <c r="AK36" i="1" s="1"/>
  <c r="U46" i="1"/>
  <c r="Y36" i="1" s="1"/>
  <c r="X45" i="1"/>
  <c r="AK45" i="1" s="1"/>
  <c r="AF36" i="1" s="1"/>
  <c r="W45" i="1"/>
  <c r="R36" i="1" s="1"/>
  <c r="V45" i="1"/>
  <c r="AI45" i="1" s="1"/>
  <c r="AD36" i="1" s="1"/>
  <c r="U45" i="1"/>
  <c r="P36" i="1" s="1"/>
  <c r="X44" i="1"/>
  <c r="AK44" i="1" s="1"/>
  <c r="AI8" i="1" s="1"/>
  <c r="W44" i="1"/>
  <c r="W8" i="1" s="1"/>
  <c r="V44" i="1"/>
  <c r="AI44" i="1" s="1"/>
  <c r="AK8" i="1" s="1"/>
  <c r="U44" i="1"/>
  <c r="Y8" i="1" s="1"/>
  <c r="X43" i="1"/>
  <c r="S8" i="1" s="1"/>
  <c r="W43" i="1"/>
  <c r="R8" i="1" s="1"/>
  <c r="V43" i="1"/>
  <c r="AI43" i="1" s="1"/>
  <c r="AD8" i="1" s="1"/>
  <c r="U43" i="1"/>
  <c r="AH43" i="1" s="1"/>
  <c r="AC8" i="1" s="1"/>
  <c r="V33" i="1"/>
  <c r="P33" i="1"/>
  <c r="V5" i="1"/>
  <c r="P5" i="1"/>
  <c r="K46" i="1"/>
  <c r="R46" i="1" s="1"/>
  <c r="V34" i="1" s="1"/>
  <c r="J46" i="1"/>
  <c r="Q46" i="1" s="1"/>
  <c r="W34" i="1" s="1"/>
  <c r="I46" i="1"/>
  <c r="P46" i="1" s="1"/>
  <c r="X34" i="1" s="1"/>
  <c r="H46" i="1"/>
  <c r="O46" i="1" s="1"/>
  <c r="Y34" i="1" s="1"/>
  <c r="K45" i="1"/>
  <c r="R45" i="1" s="1"/>
  <c r="S34" i="1" s="1"/>
  <c r="J45" i="1"/>
  <c r="Q45" i="1" s="1"/>
  <c r="R34" i="1" s="1"/>
  <c r="I45" i="1"/>
  <c r="P45" i="1" s="1"/>
  <c r="Q34" i="1" s="1"/>
  <c r="H45" i="1"/>
  <c r="O45" i="1" s="1"/>
  <c r="P34" i="1" s="1"/>
  <c r="K44" i="1"/>
  <c r="R44" i="1" s="1"/>
  <c r="V6" i="1" s="1"/>
  <c r="J44" i="1"/>
  <c r="Q44" i="1" s="1"/>
  <c r="W6" i="1" s="1"/>
  <c r="I44" i="1"/>
  <c r="P44" i="1" s="1"/>
  <c r="X6" i="1" s="1"/>
  <c r="H44" i="1"/>
  <c r="O44" i="1" s="1"/>
  <c r="Y6" i="1" s="1"/>
  <c r="K43" i="1"/>
  <c r="R43" i="1" s="1"/>
  <c r="S6" i="1" s="1"/>
  <c r="J43" i="1"/>
  <c r="Q43" i="1" s="1"/>
  <c r="R6" i="1" s="1"/>
  <c r="I43" i="1"/>
  <c r="P43" i="1" s="1"/>
  <c r="Q6" i="1" s="1"/>
  <c r="H43" i="1"/>
  <c r="O43" i="1" s="1"/>
  <c r="P6" i="1" s="1"/>
  <c r="E46" i="1"/>
  <c r="AE46" i="1" s="1"/>
  <c r="AI34" i="1" s="1"/>
  <c r="D46" i="1"/>
  <c r="AD46" i="1" s="1"/>
  <c r="AJ34" i="1" s="1"/>
  <c r="C46" i="1"/>
  <c r="AC46" i="1" s="1"/>
  <c r="AK34" i="1" s="1"/>
  <c r="B46" i="1"/>
  <c r="AB46" i="1" s="1"/>
  <c r="AL34" i="1" s="1"/>
  <c r="E45" i="1"/>
  <c r="AE45" i="1" s="1"/>
  <c r="AF34" i="1" s="1"/>
  <c r="D45" i="1"/>
  <c r="AD45" i="1" s="1"/>
  <c r="AE34" i="1" s="1"/>
  <c r="C45" i="1"/>
  <c r="AC45" i="1" s="1"/>
  <c r="AD34" i="1" s="1"/>
  <c r="B45" i="1"/>
  <c r="AB45" i="1" s="1"/>
  <c r="AC34" i="1" s="1"/>
  <c r="E44" i="1"/>
  <c r="AE44" i="1" s="1"/>
  <c r="AI6" i="1" s="1"/>
  <c r="D44" i="1"/>
  <c r="AD44" i="1" s="1"/>
  <c r="AJ6" i="1" s="1"/>
  <c r="C44" i="1"/>
  <c r="AC44" i="1" s="1"/>
  <c r="AK6" i="1" s="1"/>
  <c r="B44" i="1"/>
  <c r="AB44" i="1" s="1"/>
  <c r="AL6" i="1" s="1"/>
  <c r="E43" i="1"/>
  <c r="AE43" i="1" s="1"/>
  <c r="AF6" i="1" s="1"/>
  <c r="D43" i="1"/>
  <c r="AD43" i="1" s="1"/>
  <c r="AE6" i="1" s="1"/>
  <c r="C43" i="1"/>
  <c r="AC43" i="1" s="1"/>
  <c r="AD6" i="1" s="1"/>
  <c r="B43" i="1"/>
  <c r="AB43" i="1" s="1"/>
  <c r="AC6" i="1" s="1"/>
  <c r="I33" i="1"/>
  <c r="C33" i="1"/>
  <c r="I5" i="1"/>
  <c r="G33" i="1"/>
  <c r="T33" i="1" s="1"/>
  <c r="AG33" i="1" s="1"/>
  <c r="A33" i="1"/>
  <c r="N33" i="1" s="1"/>
  <c r="AA33" i="1" s="1"/>
  <c r="G5" i="1"/>
  <c r="T5" i="1" s="1"/>
  <c r="AG5" i="1" s="1"/>
  <c r="A5" i="1"/>
  <c r="N5" i="1" s="1"/>
  <c r="AA5" i="1" s="1"/>
  <c r="L23" i="6"/>
  <c r="L22" i="6"/>
  <c r="L21" i="6"/>
  <c r="L20" i="6"/>
  <c r="L6" i="6"/>
  <c r="L7" i="6"/>
  <c r="L8" i="6"/>
  <c r="L9" i="6"/>
  <c r="L11" i="6"/>
  <c r="L12" i="6"/>
  <c r="L13" i="6"/>
  <c r="L14" i="6"/>
  <c r="L15" i="6"/>
  <c r="L16" i="6"/>
  <c r="V16" i="6" s="1"/>
  <c r="L17" i="6"/>
  <c r="L18" i="6"/>
  <c r="L19" i="6"/>
  <c r="L5" i="6"/>
  <c r="L4" i="6"/>
  <c r="BD21" i="6" l="1"/>
  <c r="BE21" i="6"/>
  <c r="BC21" i="6"/>
  <c r="BF21" i="6"/>
  <c r="BC22" i="6"/>
  <c r="BD22" i="6"/>
  <c r="BE22" i="6"/>
  <c r="BF22" i="6"/>
  <c r="BC23" i="6"/>
  <c r="BD23" i="6"/>
  <c r="BE23" i="6"/>
  <c r="BF23" i="6"/>
  <c r="BC20" i="6"/>
  <c r="BD20" i="6"/>
  <c r="BE20" i="6"/>
  <c r="BF20" i="6"/>
  <c r="AL11" i="10"/>
  <c r="BF19" i="6"/>
  <c r="BE19" i="6"/>
  <c r="BD19" i="6"/>
  <c r="BC19" i="6"/>
  <c r="BF18" i="6"/>
  <c r="BE18" i="6"/>
  <c r="BD18" i="6"/>
  <c r="BC18" i="6"/>
  <c r="BF16" i="6"/>
  <c r="BE16" i="6"/>
  <c r="BD16" i="6"/>
  <c r="BC16" i="6"/>
  <c r="BF17" i="6"/>
  <c r="BE17" i="6"/>
  <c r="BD17" i="6"/>
  <c r="BC17" i="6"/>
  <c r="E20" i="13"/>
  <c r="V22" i="6"/>
  <c r="AG22" i="6" s="1"/>
  <c r="AR22" i="6" s="1"/>
  <c r="V23" i="6"/>
  <c r="AG23" i="6" s="1"/>
  <c r="AR23" i="6" s="1"/>
  <c r="BD5" i="6"/>
  <c r="BE5" i="6"/>
  <c r="BF5" i="6"/>
  <c r="BC5" i="6"/>
  <c r="BF15" i="6"/>
  <c r="BD15" i="6"/>
  <c r="BE15" i="6"/>
  <c r="BC15" i="6"/>
  <c r="BF11" i="6"/>
  <c r="BD11" i="6"/>
  <c r="BE11" i="6"/>
  <c r="BC11" i="6"/>
  <c r="BF7" i="6"/>
  <c r="BD7" i="6"/>
  <c r="BE7" i="6"/>
  <c r="BC7" i="6"/>
  <c r="BF4" i="6"/>
  <c r="BE4" i="6"/>
  <c r="BD4" i="6"/>
  <c r="BC4" i="6"/>
  <c r="BD13" i="6"/>
  <c r="BE13" i="6"/>
  <c r="BF13" i="6"/>
  <c r="BC13" i="6"/>
  <c r="BD9" i="6"/>
  <c r="BF9" i="6"/>
  <c r="BE9" i="6"/>
  <c r="BC9" i="6"/>
  <c r="BD12" i="6"/>
  <c r="BE12" i="6"/>
  <c r="BF12" i="6"/>
  <c r="BC12" i="6"/>
  <c r="BE8" i="6"/>
  <c r="BF8" i="6"/>
  <c r="BD8" i="6"/>
  <c r="BC8" i="6"/>
  <c r="BE14" i="6"/>
  <c r="BF14" i="6"/>
  <c r="BD14" i="6"/>
  <c r="BC14" i="6"/>
  <c r="BE6" i="6"/>
  <c r="BF6" i="6"/>
  <c r="BD6" i="6"/>
  <c r="BC6" i="6"/>
  <c r="AF5" i="11"/>
  <c r="V19" i="6"/>
  <c r="AG19" i="6" s="1"/>
  <c r="AR19" i="6" s="1"/>
  <c r="V11" i="6"/>
  <c r="AG11" i="6" s="1"/>
  <c r="AR11" i="6" s="1"/>
  <c r="V17" i="6"/>
  <c r="AG17" i="6" s="1"/>
  <c r="AR17" i="6" s="1"/>
  <c r="V18" i="6"/>
  <c r="AG18" i="6" s="1"/>
  <c r="AR18" i="6" s="1"/>
  <c r="V10" i="6"/>
  <c r="AG10" i="6" s="1"/>
  <c r="AR10" i="6" s="1"/>
  <c r="V21" i="6"/>
  <c r="AG21" i="6" s="1"/>
  <c r="AR21" i="6" s="1"/>
  <c r="V9" i="6"/>
  <c r="AG9" i="6" s="1"/>
  <c r="AR9" i="6" s="1"/>
  <c r="AG16" i="6"/>
  <c r="AR16" i="6" s="1"/>
  <c r="V8" i="6"/>
  <c r="AG8" i="6" s="1"/>
  <c r="AR8" i="6" s="1"/>
  <c r="V12" i="6"/>
  <c r="AG12" i="6" s="1"/>
  <c r="AR12" i="6" s="1"/>
  <c r="V7" i="6"/>
  <c r="AG7" i="6" s="1"/>
  <c r="AR7" i="6" s="1"/>
  <c r="V15" i="6"/>
  <c r="AG15" i="6" s="1"/>
  <c r="AR15" i="6" s="1"/>
  <c r="V14" i="6"/>
  <c r="AG14" i="6" s="1"/>
  <c r="AR14" i="6" s="1"/>
  <c r="V6" i="6"/>
  <c r="AG6" i="6" s="1"/>
  <c r="AR6" i="6" s="1"/>
  <c r="V5" i="6"/>
  <c r="AG5" i="6" s="1"/>
  <c r="AR5" i="6" s="1"/>
  <c r="V20" i="6"/>
  <c r="AG20" i="6" s="1"/>
  <c r="AR20" i="6" s="1"/>
  <c r="V4" i="6"/>
  <c r="AG4" i="6" s="1"/>
  <c r="AR4" i="6" s="1"/>
  <c r="V13" i="6"/>
  <c r="AG13" i="6" s="1"/>
  <c r="AR13" i="6" s="1"/>
  <c r="V37" i="11"/>
  <c r="V38" i="11" s="1"/>
  <c r="P9" i="8"/>
  <c r="P11" i="8" s="1"/>
  <c r="L37" i="10"/>
  <c r="L38" i="10" s="1"/>
  <c r="AC9" i="11"/>
  <c r="AC10" i="11" s="1"/>
  <c r="F37" i="8"/>
  <c r="F38" i="8" s="1"/>
  <c r="I9" i="11"/>
  <c r="I11" i="11" s="1"/>
  <c r="AL33" i="8"/>
  <c r="AI37" i="8"/>
  <c r="AI38" i="8" s="1"/>
  <c r="P9" i="10"/>
  <c r="P11" i="10" s="1"/>
  <c r="AK39" i="8"/>
  <c r="F37" i="10"/>
  <c r="F39" i="10" s="1"/>
  <c r="I9" i="9"/>
  <c r="I10" i="9" s="1"/>
  <c r="Q37" i="9"/>
  <c r="Q38" i="9" s="1"/>
  <c r="V39" i="10"/>
  <c r="AI10" i="10"/>
  <c r="AI11" i="10"/>
  <c r="L37" i="8"/>
  <c r="L39" i="8" s="1"/>
  <c r="V38" i="8"/>
  <c r="V37" i="9"/>
  <c r="V39" i="9" s="1"/>
  <c r="AL5" i="11"/>
  <c r="AI11" i="11"/>
  <c r="AJ11" i="11"/>
  <c r="I10" i="10"/>
  <c r="AL39" i="10"/>
  <c r="W38" i="10"/>
  <c r="D11" i="9"/>
  <c r="AE37" i="10"/>
  <c r="AE38" i="10" s="1"/>
  <c r="F9" i="9"/>
  <c r="F11" i="9" s="1"/>
  <c r="AF39" i="11"/>
  <c r="AL9" i="8"/>
  <c r="AL11" i="8" s="1"/>
  <c r="E11" i="10"/>
  <c r="E10" i="10"/>
  <c r="AJ10" i="11"/>
  <c r="AC37" i="10"/>
  <c r="AC39" i="10" s="1"/>
  <c r="D37" i="10"/>
  <c r="D39" i="10" s="1"/>
  <c r="AF38" i="11"/>
  <c r="K37" i="10"/>
  <c r="K38" i="10" s="1"/>
  <c r="AI39" i="11"/>
  <c r="AF9" i="11"/>
  <c r="AF10" i="11" s="1"/>
  <c r="C37" i="8"/>
  <c r="C39" i="8" s="1"/>
  <c r="AL38" i="10"/>
  <c r="AE11" i="11"/>
  <c r="AD39" i="8"/>
  <c r="W9" i="9"/>
  <c r="W10" i="9" s="1"/>
  <c r="C10" i="8"/>
  <c r="D38" i="9"/>
  <c r="I38" i="10"/>
  <c r="V10" i="8"/>
  <c r="I39" i="9"/>
  <c r="J37" i="10"/>
  <c r="J39" i="10" s="1"/>
  <c r="J9" i="8"/>
  <c r="J11" i="8" s="1"/>
  <c r="AJ39" i="9"/>
  <c r="AK11" i="10"/>
  <c r="AK11" i="11"/>
  <c r="K37" i="8"/>
  <c r="K39" i="8" s="1"/>
  <c r="AJ39" i="10"/>
  <c r="AJ38" i="10"/>
  <c r="AI39" i="10"/>
  <c r="P38" i="8"/>
  <c r="AK38" i="8"/>
  <c r="Y38" i="8"/>
  <c r="D11" i="8"/>
  <c r="R38" i="8"/>
  <c r="L10" i="8"/>
  <c r="W9" i="10"/>
  <c r="W11" i="10" s="1"/>
  <c r="AF11" i="9"/>
  <c r="J6" i="6"/>
  <c r="L9" i="9"/>
  <c r="L10" i="9" s="1"/>
  <c r="P38" i="9"/>
  <c r="AK11" i="9"/>
  <c r="AD38" i="8"/>
  <c r="I11" i="8"/>
  <c r="S39" i="8"/>
  <c r="N31" i="8" s="1"/>
  <c r="R11" i="8"/>
  <c r="AI39" i="9"/>
  <c r="AF33" i="8"/>
  <c r="S10" i="8"/>
  <c r="Q37" i="11"/>
  <c r="Q38" i="11" s="1"/>
  <c r="AK39" i="11"/>
  <c r="AJ11" i="9"/>
  <c r="C11" i="10"/>
  <c r="Y37" i="11"/>
  <c r="Y39" i="11" s="1"/>
  <c r="AL33" i="11"/>
  <c r="D37" i="8"/>
  <c r="D38" i="8" s="1"/>
  <c r="AI11" i="9"/>
  <c r="X9" i="8"/>
  <c r="X11" i="8" s="1"/>
  <c r="Q11" i="8"/>
  <c r="Q10" i="8"/>
  <c r="AI38" i="9"/>
  <c r="AK39" i="10"/>
  <c r="F11" i="10"/>
  <c r="AF11" i="10"/>
  <c r="I38" i="11"/>
  <c r="S10" i="9"/>
  <c r="AI10" i="11"/>
  <c r="J37" i="8"/>
  <c r="J38" i="8" s="1"/>
  <c r="K9" i="11"/>
  <c r="K11" i="11" s="1"/>
  <c r="Y10" i="8"/>
  <c r="Y38" i="9"/>
  <c r="Q9" i="9"/>
  <c r="Q11" i="9" s="1"/>
  <c r="AF9" i="8"/>
  <c r="AF11" i="8" s="1"/>
  <c r="R10" i="10"/>
  <c r="I38" i="8"/>
  <c r="Q38" i="8"/>
  <c r="P10" i="9"/>
  <c r="V10" i="10"/>
  <c r="W39" i="8"/>
  <c r="W11" i="8"/>
  <c r="K38" i="9"/>
  <c r="AE39" i="8"/>
  <c r="AE38" i="8"/>
  <c r="Q36" i="1"/>
  <c r="Q37" i="1" s="1"/>
  <c r="Q39" i="1" s="1"/>
  <c r="AI5" i="1"/>
  <c r="AL5" i="1" s="1"/>
  <c r="W36" i="1"/>
  <c r="W37" i="1" s="1"/>
  <c r="W38" i="1" s="1"/>
  <c r="AJ38" i="8"/>
  <c r="AJ39" i="8"/>
  <c r="AD37" i="1"/>
  <c r="AD38" i="1" s="1"/>
  <c r="X8" i="1"/>
  <c r="X9" i="1" s="1"/>
  <c r="Q8" i="1"/>
  <c r="Q9" i="1" s="1"/>
  <c r="X36" i="1"/>
  <c r="X37" i="1" s="1"/>
  <c r="D9" i="10"/>
  <c r="D10" i="10" s="1"/>
  <c r="C3" i="10" s="1"/>
  <c r="E3" i="10" s="1"/>
  <c r="AC33" i="1"/>
  <c r="AF33" i="1" s="1"/>
  <c r="AI33" i="1"/>
  <c r="AL33" i="1" s="1"/>
  <c r="AC39" i="11"/>
  <c r="J5" i="6"/>
  <c r="V36" i="1"/>
  <c r="V37" i="1" s="1"/>
  <c r="V38" i="1" s="1"/>
  <c r="V8" i="1"/>
  <c r="V9" i="1" s="1"/>
  <c r="V11" i="1" s="1"/>
  <c r="AE9" i="10"/>
  <c r="AE11" i="10" s="1"/>
  <c r="Q11" i="10"/>
  <c r="X9" i="10"/>
  <c r="X11" i="10" s="1"/>
  <c r="S39" i="10"/>
  <c r="L11" i="10"/>
  <c r="AL39" i="11"/>
  <c r="E10" i="11"/>
  <c r="E11" i="11"/>
  <c r="Q10" i="11"/>
  <c r="V39" i="11"/>
  <c r="D38" i="11"/>
  <c r="X10" i="11"/>
  <c r="J37" i="11"/>
  <c r="J38" i="11" s="1"/>
  <c r="S11" i="11"/>
  <c r="X39" i="11"/>
  <c r="P11" i="11"/>
  <c r="V10" i="11"/>
  <c r="C39" i="10"/>
  <c r="AJ38" i="9"/>
  <c r="X39" i="9"/>
  <c r="AJ10" i="9"/>
  <c r="E39" i="9"/>
  <c r="L37" i="9"/>
  <c r="L38" i="9" s="1"/>
  <c r="J7" i="6"/>
  <c r="AD39" i="11"/>
  <c r="J22" i="6"/>
  <c r="J15" i="6"/>
  <c r="P38" i="11"/>
  <c r="C39" i="11"/>
  <c r="C38" i="11"/>
  <c r="I10" i="11"/>
  <c r="S38" i="11"/>
  <c r="L10" i="11"/>
  <c r="W9" i="11"/>
  <c r="W11" i="11" s="1"/>
  <c r="R37" i="11"/>
  <c r="R38" i="11" s="1"/>
  <c r="C10" i="11"/>
  <c r="C11" i="11"/>
  <c r="AD38" i="11"/>
  <c r="E39" i="11"/>
  <c r="E38" i="8"/>
  <c r="E39" i="8"/>
  <c r="F10" i="8"/>
  <c r="F11" i="8"/>
  <c r="R10" i="9"/>
  <c r="R11" i="9"/>
  <c r="R10" i="11"/>
  <c r="R11" i="11"/>
  <c r="L5" i="1"/>
  <c r="W5" i="1" s="1"/>
  <c r="Y5" i="1" s="1"/>
  <c r="AJ44" i="1"/>
  <c r="AJ8" i="1" s="1"/>
  <c r="AJ9" i="1" s="1"/>
  <c r="S9" i="10"/>
  <c r="R9" i="1"/>
  <c r="R10" i="1" s="1"/>
  <c r="AJ43" i="1"/>
  <c r="AE8" i="1" s="1"/>
  <c r="AE9" i="1" s="1"/>
  <c r="AE10" i="1" s="1"/>
  <c r="AJ45" i="1"/>
  <c r="AE36" i="1" s="1"/>
  <c r="AE37" i="1" s="1"/>
  <c r="AE38" i="1" s="1"/>
  <c r="K37" i="11"/>
  <c r="Q38" i="10"/>
  <c r="Q39" i="10"/>
  <c r="AL10" i="10"/>
  <c r="R38" i="10"/>
  <c r="X39" i="10"/>
  <c r="E38" i="10"/>
  <c r="E39" i="10"/>
  <c r="J10" i="10"/>
  <c r="R38" i="9"/>
  <c r="R39" i="9"/>
  <c r="W38" i="9"/>
  <c r="Y10" i="9"/>
  <c r="AK37" i="9"/>
  <c r="AK38" i="9" s="1"/>
  <c r="X9" i="9"/>
  <c r="J38" i="9"/>
  <c r="J39" i="9"/>
  <c r="J10" i="9"/>
  <c r="E10" i="9"/>
  <c r="E11" i="9"/>
  <c r="K10" i="8"/>
  <c r="X39" i="8"/>
  <c r="X38" i="8"/>
  <c r="E11" i="8"/>
  <c r="J23" i="6"/>
  <c r="AF5" i="9"/>
  <c r="AJ11" i="8"/>
  <c r="J19" i="6"/>
  <c r="J20" i="6"/>
  <c r="J16" i="6"/>
  <c r="J12" i="6"/>
  <c r="J11" i="6"/>
  <c r="J8" i="6"/>
  <c r="F11" i="11"/>
  <c r="F10" i="11"/>
  <c r="F39" i="11"/>
  <c r="F38" i="11"/>
  <c r="W39" i="11"/>
  <c r="W38" i="11"/>
  <c r="D11" i="11"/>
  <c r="D10" i="11"/>
  <c r="W33" i="11"/>
  <c r="Y33" i="11" s="1"/>
  <c r="J11" i="11"/>
  <c r="J10" i="11"/>
  <c r="Y11" i="11"/>
  <c r="Y10" i="11"/>
  <c r="AL9" i="11"/>
  <c r="L39" i="11"/>
  <c r="L38" i="11"/>
  <c r="AE39" i="11"/>
  <c r="AE38" i="11"/>
  <c r="AD11" i="11"/>
  <c r="AD10" i="11"/>
  <c r="Q33" i="11"/>
  <c r="S33" i="11" s="1"/>
  <c r="AJ39" i="11"/>
  <c r="AJ38" i="11"/>
  <c r="AI31" i="11" s="1"/>
  <c r="AK31" i="11" s="1"/>
  <c r="Y39" i="10"/>
  <c r="Y38" i="10"/>
  <c r="Y11" i="10"/>
  <c r="Y10" i="10"/>
  <c r="Q33" i="10"/>
  <c r="S33" i="10" s="1"/>
  <c r="AJ11" i="10"/>
  <c r="AJ10" i="10"/>
  <c r="P39" i="10"/>
  <c r="P38" i="10"/>
  <c r="AF39" i="10"/>
  <c r="K11" i="10"/>
  <c r="G3" i="10" s="1"/>
  <c r="K10" i="10"/>
  <c r="W33" i="10"/>
  <c r="Y33" i="10" s="1"/>
  <c r="AC10" i="10"/>
  <c r="AC11" i="10"/>
  <c r="AD11" i="10"/>
  <c r="AD10" i="10"/>
  <c r="AD39" i="10"/>
  <c r="AD38" i="10"/>
  <c r="V11" i="9"/>
  <c r="V10" i="9"/>
  <c r="S39" i="9"/>
  <c r="S38" i="9"/>
  <c r="C39" i="9"/>
  <c r="C38" i="9"/>
  <c r="C11" i="9"/>
  <c r="C10" i="9"/>
  <c r="Q33" i="9"/>
  <c r="S33" i="9" s="1"/>
  <c r="K11" i="9"/>
  <c r="K10" i="9"/>
  <c r="F39" i="9"/>
  <c r="F38" i="9"/>
  <c r="AC39" i="9"/>
  <c r="AD39" i="9"/>
  <c r="AF39" i="9"/>
  <c r="AD11" i="9"/>
  <c r="AD10" i="9"/>
  <c r="AE39" i="9"/>
  <c r="AE38" i="9"/>
  <c r="AC31" i="9" s="1"/>
  <c r="AE31" i="9" s="1"/>
  <c r="AL10" i="9"/>
  <c r="AL11" i="9"/>
  <c r="AC11" i="9"/>
  <c r="AC10" i="9"/>
  <c r="W33" i="9"/>
  <c r="Y33" i="9" s="1"/>
  <c r="AL39" i="9"/>
  <c r="AL38" i="9"/>
  <c r="AE11" i="9"/>
  <c r="AE10" i="9"/>
  <c r="AF33" i="9"/>
  <c r="AL39" i="8"/>
  <c r="AL38" i="8"/>
  <c r="AI11" i="8"/>
  <c r="AI10" i="8"/>
  <c r="AC39" i="8"/>
  <c r="AC38" i="8"/>
  <c r="Q5" i="8"/>
  <c r="S5" i="8" s="1"/>
  <c r="AC11" i="8"/>
  <c r="AC10" i="8"/>
  <c r="W5" i="8"/>
  <c r="Y5" i="8" s="1"/>
  <c r="AF39" i="8"/>
  <c r="AF38" i="8"/>
  <c r="AF5" i="8"/>
  <c r="AD11" i="8"/>
  <c r="AK11" i="8"/>
  <c r="AE11" i="8"/>
  <c r="AK9" i="1"/>
  <c r="AK43" i="1"/>
  <c r="AF8" i="1" s="1"/>
  <c r="AF9" i="1" s="1"/>
  <c r="S9" i="1"/>
  <c r="S11" i="1" s="1"/>
  <c r="AH46" i="1"/>
  <c r="AL36" i="1" s="1"/>
  <c r="AL37" i="1" s="1"/>
  <c r="AH45" i="1"/>
  <c r="AC36" i="1" s="1"/>
  <c r="AC37" i="1" s="1"/>
  <c r="AH44" i="1"/>
  <c r="AL8" i="1" s="1"/>
  <c r="AL9" i="1" s="1"/>
  <c r="AK37" i="1"/>
  <c r="AK38" i="1" s="1"/>
  <c r="P8" i="1"/>
  <c r="P9" i="1" s="1"/>
  <c r="F5" i="1"/>
  <c r="Q5" i="1" s="1"/>
  <c r="S5" i="1" s="1"/>
  <c r="S36" i="1"/>
  <c r="S37" i="1" s="1"/>
  <c r="AC5" i="1"/>
  <c r="AI9" i="1"/>
  <c r="AI10" i="1" s="1"/>
  <c r="AF37" i="1"/>
  <c r="AJ37" i="1"/>
  <c r="AJ38" i="1" s="1"/>
  <c r="AI37" i="1"/>
  <c r="AI38" i="1" s="1"/>
  <c r="AD9" i="1"/>
  <c r="AD10" i="1" s="1"/>
  <c r="AC9" i="1"/>
  <c r="AC10" i="1" s="1"/>
  <c r="J4" i="6"/>
  <c r="J13" i="6"/>
  <c r="J17" i="6"/>
  <c r="J9" i="6"/>
  <c r="J18" i="6"/>
  <c r="J14" i="6"/>
  <c r="J10" i="6"/>
  <c r="Y37" i="1"/>
  <c r="Y38" i="1" s="1"/>
  <c r="R37" i="1"/>
  <c r="R39" i="1" s="1"/>
  <c r="P37" i="1"/>
  <c r="P39" i="1" s="1"/>
  <c r="W9" i="1"/>
  <c r="W11" i="1" s="1"/>
  <c r="Y9" i="1"/>
  <c r="Y10" i="1" s="1"/>
  <c r="L33" i="1"/>
  <c r="W33" i="1" s="1"/>
  <c r="Y33" i="1" s="1"/>
  <c r="F33" i="1"/>
  <c r="Q33" i="1" s="1"/>
  <c r="L36" i="1"/>
  <c r="K36" i="1"/>
  <c r="J36" i="1"/>
  <c r="I36" i="1"/>
  <c r="L34" i="1"/>
  <c r="K34" i="1"/>
  <c r="J34" i="1"/>
  <c r="I34" i="1"/>
  <c r="F36" i="1"/>
  <c r="E36" i="1"/>
  <c r="D36" i="1"/>
  <c r="C36" i="1"/>
  <c r="E34" i="1"/>
  <c r="F34" i="1"/>
  <c r="D34" i="1"/>
  <c r="C34" i="1"/>
  <c r="L8" i="1"/>
  <c r="K8" i="1"/>
  <c r="J8" i="1"/>
  <c r="I8" i="1"/>
  <c r="L6" i="1"/>
  <c r="K6" i="1"/>
  <c r="I6" i="1"/>
  <c r="J6" i="1"/>
  <c r="F8" i="1"/>
  <c r="E8" i="1"/>
  <c r="D8" i="1"/>
  <c r="C8" i="1"/>
  <c r="F6" i="1"/>
  <c r="E6" i="1"/>
  <c r="D6" i="1"/>
  <c r="C6" i="1"/>
  <c r="P3" i="11" l="1"/>
  <c r="R3" i="11" s="1"/>
  <c r="E3" i="13"/>
  <c r="E7" i="13"/>
  <c r="E6" i="13"/>
  <c r="E4" i="13"/>
  <c r="E8" i="13"/>
  <c r="E14" i="13"/>
  <c r="E13" i="13"/>
  <c r="E5" i="13"/>
  <c r="E10" i="13"/>
  <c r="E11" i="13"/>
  <c r="G22" i="13"/>
  <c r="H20" i="13"/>
  <c r="I21" i="13"/>
  <c r="I19" i="13"/>
  <c r="I22" i="13"/>
  <c r="G20" i="13"/>
  <c r="G21" i="13"/>
  <c r="G19" i="13"/>
  <c r="F22" i="13"/>
  <c r="F20" i="13"/>
  <c r="H22" i="13"/>
  <c r="I20" i="13"/>
  <c r="H21" i="13"/>
  <c r="H19" i="13"/>
  <c r="F21" i="13"/>
  <c r="F19" i="13"/>
  <c r="E15" i="13"/>
  <c r="E17" i="13"/>
  <c r="E18" i="13"/>
  <c r="E16" i="13"/>
  <c r="E19" i="13"/>
  <c r="E22" i="13"/>
  <c r="E21" i="13"/>
  <c r="H4" i="13"/>
  <c r="I10" i="13"/>
  <c r="G17" i="13"/>
  <c r="F13" i="13"/>
  <c r="G7" i="13"/>
  <c r="I14" i="13"/>
  <c r="I9" i="13"/>
  <c r="F16" i="13"/>
  <c r="I3" i="13"/>
  <c r="G6" i="13"/>
  <c r="H11" i="13"/>
  <c r="F8" i="13"/>
  <c r="I15" i="13"/>
  <c r="I18" i="13"/>
  <c r="I5" i="13"/>
  <c r="F4" i="13"/>
  <c r="H10" i="13"/>
  <c r="I17" i="13"/>
  <c r="G13" i="13"/>
  <c r="F7" i="13"/>
  <c r="G14" i="13"/>
  <c r="H9" i="13"/>
  <c r="I16" i="13"/>
  <c r="F3" i="13"/>
  <c r="I6" i="13"/>
  <c r="G11" i="13"/>
  <c r="H8" i="13"/>
  <c r="F15" i="13"/>
  <c r="H18" i="13"/>
  <c r="H5" i="13"/>
  <c r="G4" i="13"/>
  <c r="F10" i="13"/>
  <c r="H17" i="13"/>
  <c r="I13" i="13"/>
  <c r="I7" i="13"/>
  <c r="F14" i="13"/>
  <c r="G9" i="13"/>
  <c r="H16" i="13"/>
  <c r="G3" i="13"/>
  <c r="F6" i="13"/>
  <c r="I11" i="13"/>
  <c r="G8" i="13"/>
  <c r="H15" i="13"/>
  <c r="F18" i="13"/>
  <c r="G5" i="13"/>
  <c r="I4" i="13"/>
  <c r="G10" i="13"/>
  <c r="F17" i="13"/>
  <c r="H13" i="13"/>
  <c r="H7" i="13"/>
  <c r="H14" i="13"/>
  <c r="F9" i="13"/>
  <c r="G16" i="13"/>
  <c r="H3" i="13"/>
  <c r="H6" i="13"/>
  <c r="F11" i="13"/>
  <c r="I8" i="13"/>
  <c r="G15" i="13"/>
  <c r="G18" i="13"/>
  <c r="F5" i="13"/>
  <c r="F38" i="10"/>
  <c r="A3" i="9"/>
  <c r="AC11" i="11"/>
  <c r="I11" i="9"/>
  <c r="L39" i="10"/>
  <c r="P10" i="8"/>
  <c r="P3" i="8" s="1"/>
  <c r="R3" i="8" s="1"/>
  <c r="P10" i="10"/>
  <c r="F39" i="8"/>
  <c r="G3" i="8"/>
  <c r="AI39" i="8"/>
  <c r="V31" i="10"/>
  <c r="X31" i="10" s="1"/>
  <c r="J10" i="8"/>
  <c r="I3" i="8" s="1"/>
  <c r="K3" i="8" s="1"/>
  <c r="Q39" i="9"/>
  <c r="N31" i="9" s="1"/>
  <c r="L38" i="8"/>
  <c r="F10" i="9"/>
  <c r="C3" i="9" s="1"/>
  <c r="E3" i="9" s="1"/>
  <c r="AI31" i="10"/>
  <c r="AK31" i="10" s="1"/>
  <c r="J39" i="11"/>
  <c r="W11" i="9"/>
  <c r="V38" i="9"/>
  <c r="V31" i="9" s="1"/>
  <c r="X31" i="9" s="1"/>
  <c r="J38" i="10"/>
  <c r="I31" i="10" s="1"/>
  <c r="K31" i="10" s="1"/>
  <c r="AC38" i="10"/>
  <c r="AC31" i="10" s="1"/>
  <c r="AE31" i="10" s="1"/>
  <c r="AL10" i="8"/>
  <c r="AI3" i="8" s="1"/>
  <c r="AK3" i="8" s="1"/>
  <c r="T31" i="10"/>
  <c r="AE39" i="10"/>
  <c r="AG31" i="10"/>
  <c r="Y38" i="11"/>
  <c r="V31" i="11" s="1"/>
  <c r="X31" i="11" s="1"/>
  <c r="D11" i="10"/>
  <c r="D38" i="10"/>
  <c r="AF11" i="11"/>
  <c r="AK11" i="1"/>
  <c r="AE13" i="12" s="1"/>
  <c r="W10" i="10"/>
  <c r="AJ11" i="1"/>
  <c r="AD13" i="12" s="1"/>
  <c r="X10" i="8"/>
  <c r="V3" i="8" s="1"/>
  <c r="X3" i="8" s="1"/>
  <c r="C38" i="8"/>
  <c r="C31" i="8" s="1"/>
  <c r="E31" i="8" s="1"/>
  <c r="AD7" i="12"/>
  <c r="AF7" i="12" s="1"/>
  <c r="E12" i="13"/>
  <c r="J12" i="13" s="1"/>
  <c r="F21" i="12"/>
  <c r="H21" i="12" s="1"/>
  <c r="E9" i="13"/>
  <c r="AG31" i="11"/>
  <c r="K39" i="10"/>
  <c r="G31" i="10" s="1"/>
  <c r="K38" i="8"/>
  <c r="C3" i="8"/>
  <c r="E3" i="8" s="1"/>
  <c r="AG3" i="10"/>
  <c r="V31" i="8"/>
  <c r="X31" i="8" s="1"/>
  <c r="N3" i="8"/>
  <c r="P31" i="10"/>
  <c r="R31" i="10" s="1"/>
  <c r="Q39" i="11"/>
  <c r="K10" i="11"/>
  <c r="I3" i="11" s="1"/>
  <c r="K3" i="11" s="1"/>
  <c r="AF39" i="1"/>
  <c r="H27" i="12" s="1"/>
  <c r="AI3" i="9"/>
  <c r="AK3" i="9" s="1"/>
  <c r="N31" i="10"/>
  <c r="T3" i="10"/>
  <c r="P31" i="8"/>
  <c r="R31" i="8" s="1"/>
  <c r="L11" i="9"/>
  <c r="D39" i="8"/>
  <c r="A3" i="10"/>
  <c r="I3" i="9"/>
  <c r="K3" i="9" s="1"/>
  <c r="AK39" i="9"/>
  <c r="AF10" i="8"/>
  <c r="AC3" i="8" s="1"/>
  <c r="AE3" i="8" s="1"/>
  <c r="AE10" i="10"/>
  <c r="AC3" i="10" s="1"/>
  <c r="AE3" i="10" s="1"/>
  <c r="AG3" i="9"/>
  <c r="R11" i="1"/>
  <c r="F7" i="12"/>
  <c r="H7" i="12" s="1"/>
  <c r="AD21" i="12"/>
  <c r="AF21" i="12" s="1"/>
  <c r="T3" i="8"/>
  <c r="T31" i="8"/>
  <c r="Q10" i="9"/>
  <c r="P3" i="9" s="1"/>
  <c r="R3" i="9" s="1"/>
  <c r="J39" i="8"/>
  <c r="G31" i="8" s="1"/>
  <c r="T31" i="9"/>
  <c r="N3" i="9"/>
  <c r="AJ10" i="1"/>
  <c r="X10" i="10"/>
  <c r="P31" i="9"/>
  <c r="R31" i="9" s="1"/>
  <c r="AD39" i="1"/>
  <c r="F27" i="12" s="1"/>
  <c r="S10" i="1"/>
  <c r="X39" i="1"/>
  <c r="X38" i="1"/>
  <c r="V31" i="1" s="1"/>
  <c r="X31" i="1" s="1"/>
  <c r="AF38" i="1"/>
  <c r="Q10" i="1"/>
  <c r="Q11" i="1"/>
  <c r="X11" i="1"/>
  <c r="X10" i="1"/>
  <c r="V39" i="1"/>
  <c r="Q38" i="1"/>
  <c r="V10" i="1"/>
  <c r="AK39" i="1"/>
  <c r="I31" i="9"/>
  <c r="K31" i="9" s="1"/>
  <c r="AC11" i="1"/>
  <c r="E13" i="12" s="1"/>
  <c r="W10" i="1"/>
  <c r="AE39" i="1"/>
  <c r="G27" i="12" s="1"/>
  <c r="AI11" i="1"/>
  <c r="AC13" i="12" s="1"/>
  <c r="A3" i="8"/>
  <c r="A31" i="10"/>
  <c r="I3" i="10"/>
  <c r="K3" i="10" s="1"/>
  <c r="N3" i="11"/>
  <c r="AA31" i="11"/>
  <c r="G3" i="11"/>
  <c r="R39" i="11"/>
  <c r="C3" i="11"/>
  <c r="E3" i="11" s="1"/>
  <c r="AI31" i="9"/>
  <c r="AK31" i="9" s="1"/>
  <c r="L39" i="9"/>
  <c r="G31" i="9" s="1"/>
  <c r="P31" i="11"/>
  <c r="R31" i="11" s="1"/>
  <c r="AC31" i="11"/>
  <c r="AE31" i="11" s="1"/>
  <c r="W10" i="11"/>
  <c r="V3" i="11" s="1"/>
  <c r="X3" i="11" s="1"/>
  <c r="C31" i="11"/>
  <c r="E31" i="11" s="1"/>
  <c r="A31" i="11"/>
  <c r="AC38" i="1"/>
  <c r="AC39" i="1"/>
  <c r="E27" i="12" s="1"/>
  <c r="K38" i="11"/>
  <c r="I31" i="11" s="1"/>
  <c r="K31" i="11" s="1"/>
  <c r="K39" i="11"/>
  <c r="S11" i="10"/>
  <c r="N3" i="10" s="1"/>
  <c r="S10" i="10"/>
  <c r="AK10" i="1"/>
  <c r="G31" i="11"/>
  <c r="AE11" i="1"/>
  <c r="G13" i="12" s="1"/>
  <c r="AJ39" i="1"/>
  <c r="AD27" i="12" s="1"/>
  <c r="AI3" i="10"/>
  <c r="AK3" i="10" s="1"/>
  <c r="X11" i="9"/>
  <c r="X10" i="9"/>
  <c r="V3" i="9" s="1"/>
  <c r="X3" i="9" s="1"/>
  <c r="T31" i="11"/>
  <c r="T3" i="11"/>
  <c r="A3" i="11"/>
  <c r="AC3" i="11"/>
  <c r="AE3" i="11" s="1"/>
  <c r="AA3" i="10"/>
  <c r="A31" i="9"/>
  <c r="AA3" i="9"/>
  <c r="AL11" i="11"/>
  <c r="AL10" i="11"/>
  <c r="AI3" i="11" s="1"/>
  <c r="AK3" i="11" s="1"/>
  <c r="AC3" i="9"/>
  <c r="AE3" i="9" s="1"/>
  <c r="C31" i="9"/>
  <c r="E31" i="9" s="1"/>
  <c r="AA31" i="9"/>
  <c r="AA31" i="8"/>
  <c r="AC31" i="8"/>
  <c r="AE31" i="8" s="1"/>
  <c r="AG3" i="8"/>
  <c r="AA3" i="8"/>
  <c r="AI31" i="8"/>
  <c r="AK31" i="8" s="1"/>
  <c r="S38" i="1"/>
  <c r="S39" i="1"/>
  <c r="N31" i="1" s="1"/>
  <c r="AL11" i="1"/>
  <c r="AF13" i="12" s="1"/>
  <c r="AL10" i="1"/>
  <c r="AF10" i="1"/>
  <c r="AC3" i="1" s="1"/>
  <c r="AE3" i="1" s="1"/>
  <c r="AF11" i="1"/>
  <c r="H13" i="12" s="1"/>
  <c r="P10" i="1"/>
  <c r="P11" i="1"/>
  <c r="AL38" i="1"/>
  <c r="AI31" i="1" s="1"/>
  <c r="AK31" i="1" s="1"/>
  <c r="AL39" i="1"/>
  <c r="AF27" i="12" s="1"/>
  <c r="W39" i="1"/>
  <c r="AF5" i="1"/>
  <c r="P38" i="1"/>
  <c r="AI39" i="1"/>
  <c r="AD11" i="1"/>
  <c r="F13" i="12" s="1"/>
  <c r="S33" i="1"/>
  <c r="Y39" i="1"/>
  <c r="R38" i="1"/>
  <c r="Y11" i="1"/>
  <c r="D37" i="1"/>
  <c r="K9" i="1"/>
  <c r="L9" i="1"/>
  <c r="K37" i="1"/>
  <c r="F9" i="1"/>
  <c r="E9" i="1"/>
  <c r="I37" i="1"/>
  <c r="J37" i="1"/>
  <c r="E37" i="1"/>
  <c r="C37" i="1"/>
  <c r="I9" i="1"/>
  <c r="C9" i="1"/>
  <c r="L37" i="1"/>
  <c r="F37" i="1"/>
  <c r="J9" i="1"/>
  <c r="D9" i="1"/>
  <c r="J20" i="13" l="1"/>
  <c r="J21" i="13"/>
  <c r="J19" i="13"/>
  <c r="J22" i="13"/>
  <c r="J5" i="13"/>
  <c r="J4" i="13"/>
  <c r="J14" i="13"/>
  <c r="J13" i="13"/>
  <c r="J18" i="13"/>
  <c r="J15" i="13"/>
  <c r="J17" i="13"/>
  <c r="J16" i="13"/>
  <c r="J10" i="13"/>
  <c r="J9" i="13"/>
  <c r="J3" i="13"/>
  <c r="J8" i="13"/>
  <c r="J11" i="13"/>
  <c r="J7" i="13"/>
  <c r="J6" i="13"/>
  <c r="AE27" i="12"/>
  <c r="AE26" i="12" s="1"/>
  <c r="AE25" i="12" s="1"/>
  <c r="AE24" i="12" s="1"/>
  <c r="C31" i="10"/>
  <c r="E31" i="10" s="1"/>
  <c r="AC27" i="12"/>
  <c r="AC26" i="12" s="1"/>
  <c r="AC25" i="12" s="1"/>
  <c r="AC24" i="12" s="1"/>
  <c r="P3" i="10"/>
  <c r="R3" i="10" s="1"/>
  <c r="A31" i="8"/>
  <c r="G3" i="9"/>
  <c r="G26" i="12"/>
  <c r="G25" i="12" s="1"/>
  <c r="G24" i="12" s="1"/>
  <c r="AE12" i="12"/>
  <c r="AE11" i="12" s="1"/>
  <c r="AE10" i="12" s="1"/>
  <c r="AG31" i="8"/>
  <c r="I31" i="8"/>
  <c r="K31" i="8" s="1"/>
  <c r="T3" i="9"/>
  <c r="V3" i="10"/>
  <c r="X3" i="10" s="1"/>
  <c r="H26" i="12"/>
  <c r="H25" i="12" s="1"/>
  <c r="H24" i="12" s="1"/>
  <c r="AD12" i="12"/>
  <c r="AD11" i="12" s="1"/>
  <c r="AD10" i="12" s="1"/>
  <c r="AG31" i="9"/>
  <c r="AA31" i="10"/>
  <c r="AA3" i="11"/>
  <c r="H12" i="12"/>
  <c r="H11" i="12" s="1"/>
  <c r="H10" i="12" s="1"/>
  <c r="AG3" i="11"/>
  <c r="N31" i="11"/>
  <c r="N3" i="1"/>
  <c r="AD26" i="12"/>
  <c r="AD25" i="12" s="1"/>
  <c r="AD24" i="12" s="1"/>
  <c r="AF26" i="12"/>
  <c r="AF25" i="12" s="1"/>
  <c r="AF24" i="12" s="1"/>
  <c r="F26" i="12"/>
  <c r="F25" i="12" s="1"/>
  <c r="F24" i="12" s="1"/>
  <c r="AF12" i="12"/>
  <c r="AF11" i="12" s="1"/>
  <c r="AF10" i="12" s="1"/>
  <c r="G12" i="12"/>
  <c r="G11" i="12" s="1"/>
  <c r="G10" i="12" s="1"/>
  <c r="F12" i="12"/>
  <c r="F11" i="12" s="1"/>
  <c r="F10" i="12" s="1"/>
  <c r="E12" i="12"/>
  <c r="E11" i="12" s="1"/>
  <c r="E10" i="12" s="1"/>
  <c r="V3" i="1"/>
  <c r="X3" i="1" s="1"/>
  <c r="AC31" i="1"/>
  <c r="AE31" i="1" s="1"/>
  <c r="T3" i="1"/>
  <c r="AA31" i="1"/>
  <c r="E26" i="12"/>
  <c r="E25" i="12" s="1"/>
  <c r="E24" i="12" s="1"/>
  <c r="P3" i="1"/>
  <c r="R3" i="1" s="1"/>
  <c r="AG31" i="1"/>
  <c r="AG3" i="1"/>
  <c r="AC12" i="12"/>
  <c r="AC11" i="12" s="1"/>
  <c r="AC10" i="12" s="1"/>
  <c r="AA3" i="1"/>
  <c r="AI3" i="1"/>
  <c r="AK3" i="1" s="1"/>
  <c r="T31" i="1"/>
  <c r="P31" i="1"/>
  <c r="R31" i="1" s="1"/>
  <c r="L38" i="1"/>
  <c r="L39" i="1"/>
  <c r="E38" i="1"/>
  <c r="E39" i="1"/>
  <c r="D38" i="1"/>
  <c r="D39" i="1"/>
  <c r="F38" i="1"/>
  <c r="F39" i="1"/>
  <c r="C38" i="1"/>
  <c r="C39" i="1"/>
  <c r="I38" i="1"/>
  <c r="I39" i="1"/>
  <c r="J38" i="1"/>
  <c r="J39" i="1"/>
  <c r="K38" i="1"/>
  <c r="K39" i="1"/>
  <c r="F10" i="1"/>
  <c r="F11" i="1"/>
  <c r="E10" i="1"/>
  <c r="E11" i="1"/>
  <c r="K10" i="1"/>
  <c r="K11" i="1"/>
  <c r="J10" i="1"/>
  <c r="J11" i="1"/>
  <c r="I10" i="1"/>
  <c r="I11" i="1"/>
  <c r="L10" i="1"/>
  <c r="L11" i="1"/>
  <c r="D10" i="1"/>
  <c r="D11" i="1"/>
  <c r="C10" i="1"/>
  <c r="C11" i="1"/>
  <c r="C3" i="1" l="1"/>
  <c r="E3" i="1" s="1"/>
  <c r="I31" i="1"/>
  <c r="K31" i="1" s="1"/>
  <c r="C31" i="1"/>
  <c r="E31" i="1" s="1"/>
  <c r="A3" i="1"/>
  <c r="A31" i="1"/>
  <c r="G31" i="1"/>
  <c r="I3" i="1"/>
  <c r="K3" i="1" s="1"/>
  <c r="G3" i="1"/>
</calcChain>
</file>

<file path=xl/sharedStrings.xml><?xml version="1.0" encoding="utf-8"?>
<sst xmlns="http://schemas.openxmlformats.org/spreadsheetml/2006/main" count="1279" uniqueCount="126">
  <si>
    <t>DE</t>
  </si>
  <si>
    <t>DD</t>
  </si>
  <si>
    <t>TE</t>
  </si>
  <si>
    <t>TD</t>
  </si>
  <si>
    <t>POINTS</t>
  </si>
  <si>
    <t>SET C</t>
  </si>
  <si>
    <t>km before</t>
  </si>
  <si>
    <t>Laps 1st Day</t>
  </si>
  <si>
    <t>Laps 2nd Day</t>
  </si>
  <si>
    <t>Total Laps</t>
  </si>
  <si>
    <t>TOTAL KM</t>
  </si>
  <si>
    <t>SET A</t>
  </si>
  <si>
    <t>SET B</t>
  </si>
  <si>
    <t>SET D</t>
  </si>
  <si>
    <t>date</t>
  </si>
  <si>
    <t>Starting Measurements</t>
  </si>
  <si>
    <t>Final</t>
  </si>
  <si>
    <t>KM</t>
  </si>
  <si>
    <t>Prior</t>
  </si>
  <si>
    <t>New Meas.</t>
  </si>
  <si>
    <t>Tyre</t>
  </si>
  <si>
    <t xml:space="preserve"> Wear (%)</t>
  </si>
  <si>
    <t>In. depth</t>
  </si>
  <si>
    <t>Max. Wear</t>
  </si>
  <si>
    <t xml:space="preserve"> Limit (70% w)</t>
  </si>
  <si>
    <t>F (µ / lap)</t>
  </si>
  <si>
    <t>wear(mm)</t>
  </si>
  <si>
    <t>Fact.</t>
  </si>
  <si>
    <t>1st measurement</t>
  </si>
  <si>
    <t>2nd  measurement</t>
  </si>
  <si>
    <t>Start</t>
  </si>
  <si>
    <t>LAPS</t>
  </si>
  <si>
    <t>Tyre number</t>
  </si>
  <si>
    <t>Prior KM</t>
  </si>
  <si>
    <t>Final KM</t>
  </si>
  <si>
    <t>INITIAL DEPTH</t>
  </si>
  <si>
    <t>Tyre Wear (mm)</t>
  </si>
  <si>
    <t>Project Measure</t>
  </si>
  <si>
    <t>Race Projection</t>
  </si>
  <si>
    <t>Race</t>
  </si>
  <si>
    <t>Add Camber Shim</t>
  </si>
  <si>
    <t>média de fator µ  entre A, B, C</t>
  </si>
  <si>
    <t>INT4</t>
  </si>
  <si>
    <t>EXT1</t>
  </si>
  <si>
    <t xml:space="preserve">RACE PROJECTION : </t>
  </si>
  <si>
    <t>colocar o número de voltas desejadas em cada pneu</t>
  </si>
  <si>
    <t>escolher número do pneu através da lista (seta)</t>
  </si>
  <si>
    <t>colocar em milímetros, o quanto será adicionado de calços de cambagem</t>
  </si>
  <si>
    <t>medida limite de segurança do pneu</t>
  </si>
  <si>
    <t>Tyre Wear (%)</t>
  </si>
  <si>
    <t>Pneu</t>
  </si>
  <si>
    <t>Fator</t>
  </si>
  <si>
    <t>EXT</t>
  </si>
  <si>
    <t>INT</t>
  </si>
  <si>
    <t>JOGO</t>
  </si>
  <si>
    <t>Pos</t>
  </si>
  <si>
    <t>A Tabela é gerada automaticamentecom os imputs da página "medidas"</t>
  </si>
  <si>
    <t>Para Classificar a ordem dos pneus pelo fator</t>
  </si>
  <si>
    <t>1- Selecione a área da tabela sem o cabeçalho</t>
  </si>
  <si>
    <t>2- Clique na função classificar e filtrar</t>
  </si>
  <si>
    <t>3- Escolha : Personalizar classificação</t>
  </si>
  <si>
    <t>4- Classifique pela coluna J,  do Maior para o menor</t>
  </si>
  <si>
    <t>Pronto temos uma forma rápida de classificar nossos pneus pelo fator!</t>
  </si>
  <si>
    <t>SELEÇÃO DOS PNEUS POR FATOR ( RANKING)</t>
  </si>
  <si>
    <t>DESGASTE</t>
  </si>
  <si>
    <t>assim como desconta a razão de desgaste do ponto interno,</t>
  </si>
  <si>
    <t>do valor estabelecido da quilometragem.</t>
  </si>
  <si>
    <t>x</t>
  </si>
  <si>
    <t>MR 1</t>
  </si>
  <si>
    <t>MR 2</t>
  </si>
  <si>
    <t>MR 3</t>
  </si>
  <si>
    <t>MR 4</t>
  </si>
  <si>
    <t>RACE DE</t>
  </si>
  <si>
    <t>RACE TE</t>
  </si>
  <si>
    <t>RACE DD</t>
  </si>
  <si>
    <t>RACE TD</t>
  </si>
  <si>
    <t>PIT 1 TD</t>
  </si>
  <si>
    <t>SET E</t>
  </si>
  <si>
    <t>Posição 1</t>
  </si>
  <si>
    <t>Posição 2</t>
  </si>
  <si>
    <t>Camb. Média</t>
  </si>
  <si>
    <t>O fator é desconta a soma aritmética dos DESGASTES dos furos,</t>
  </si>
  <si>
    <t>Temp Media</t>
  </si>
  <si>
    <t>Pres Media</t>
  </si>
  <si>
    <t>Pneus</t>
  </si>
  <si>
    <t>Medidas Pneus Novos (Zero)</t>
  </si>
  <si>
    <t>SET F</t>
  </si>
  <si>
    <t>Measure 1</t>
  </si>
  <si>
    <t>Measure 2</t>
  </si>
  <si>
    <t>Measure 3</t>
  </si>
  <si>
    <t>Measure 4</t>
  </si>
  <si>
    <t>Laps 3rd Day</t>
  </si>
  <si>
    <t>km</t>
  </si>
  <si>
    <t>Última Medida Pneus</t>
  </si>
  <si>
    <t>Inversão</t>
  </si>
  <si>
    <t>Comentários</t>
  </si>
  <si>
    <t>FT1</t>
  </si>
  <si>
    <t>School</t>
  </si>
  <si>
    <t>FTS 1</t>
  </si>
  <si>
    <t>FTS 2</t>
  </si>
  <si>
    <t>FTS 3</t>
  </si>
  <si>
    <t>FTS 4</t>
  </si>
  <si>
    <t>FTS 5</t>
  </si>
  <si>
    <t>FTS 6</t>
  </si>
  <si>
    <t>FTS 7</t>
  </si>
  <si>
    <t>FTS 8</t>
  </si>
  <si>
    <t>FTS 9</t>
  </si>
  <si>
    <t>FTS 10</t>
  </si>
  <si>
    <t>FTS 11</t>
  </si>
  <si>
    <t>FTS 12</t>
  </si>
  <si>
    <t>FTS 13</t>
  </si>
  <si>
    <t>FTS 14</t>
  </si>
  <si>
    <t>FTS 15</t>
  </si>
  <si>
    <t>FTS 16</t>
  </si>
  <si>
    <t>FTS 17</t>
  </si>
  <si>
    <t>FTS 18</t>
  </si>
  <si>
    <t>FTS 19</t>
  </si>
  <si>
    <t>FTS 20</t>
  </si>
  <si>
    <t>FTS 21</t>
  </si>
  <si>
    <t>FTS 22</t>
  </si>
  <si>
    <t>FTS 23</t>
  </si>
  <si>
    <t>FTS 24</t>
  </si>
  <si>
    <t>ESSS</t>
  </si>
  <si>
    <t>Medidas Pneus Novos</t>
  </si>
  <si>
    <t>0 km</t>
  </si>
  <si>
    <t>km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</si>
</sst>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\ &quot;km&quot;"/>
    <numFmt numFmtId="165" formatCode="0\ &quot;km&quot;"/>
    <numFmt numFmtId="166" formatCode="0.0"/>
    <numFmt numFmtId="167" formatCode="0.0%"/>
    <numFmt numFmtId="168" formatCode="0\ &quot;DE&quot;"/>
    <numFmt numFmtId="169" formatCode="0\ &quot;TE&quot;"/>
    <numFmt numFmtId="170" formatCode="0\ &quot;Laps&quot;"/>
    <numFmt numFmtId="171" formatCode="[$-416]d\-mmm\-yy;@"/>
    <numFmt numFmtId="172" formatCode="#,##0.0"/>
    <numFmt numFmtId="173" formatCode="0.0\ &quot;mm&quot;"/>
    <numFmt numFmtId="174" formatCode="0.000"/>
  </numFmts>
  <fonts count="3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name val="Arial Rounded MT Bold"/>
      <family val="2"/>
    </font>
    <font>
      <sz val="9"/>
      <color theme="1"/>
      <name val="Arial Rounded MT Bold"/>
      <family val="2"/>
    </font>
    <font>
      <sz val="9"/>
      <color theme="1"/>
      <name val="Calibri"/>
      <family val="2"/>
      <scheme val="minor"/>
    </font>
    <font>
      <b/>
      <sz val="9"/>
      <color theme="1"/>
      <name val="Arial Rounded MT Bold"/>
      <family val="2"/>
    </font>
    <font>
      <b/>
      <sz val="10"/>
      <color theme="1"/>
      <name val="Calibri"/>
      <family val="2"/>
    </font>
    <font>
      <sz val="8"/>
      <color theme="1"/>
      <name val="Arial Rounded MT Bold"/>
      <family val="2"/>
    </font>
    <font>
      <b/>
      <sz val="8"/>
      <color theme="1"/>
      <name val="Calibri"/>
      <family val="2"/>
    </font>
    <font>
      <sz val="10"/>
      <name val="Arial Rounded MT Bold"/>
      <family val="2"/>
    </font>
    <font>
      <sz val="14"/>
      <color indexed="12"/>
      <name val="Arial Rounded MT Bold"/>
      <family val="2"/>
    </font>
    <font>
      <b/>
      <sz val="10"/>
      <name val="Arial Rounded MT Bold"/>
      <family val="2"/>
    </font>
    <font>
      <b/>
      <sz val="20"/>
      <name val="Arial Rounded MT Bold"/>
      <family val="2"/>
    </font>
    <font>
      <sz val="14"/>
      <name val="Arial Rounded MT Bold"/>
      <family val="2"/>
    </font>
    <font>
      <sz val="12"/>
      <color indexed="8"/>
      <name val="Arial Rounded MT Bold"/>
      <family val="2"/>
    </font>
    <font>
      <b/>
      <sz val="10"/>
      <color indexed="12"/>
      <name val="Arial Rounded MT Bold"/>
      <family val="2"/>
    </font>
    <font>
      <b/>
      <sz val="10"/>
      <color theme="3" tint="-0.249977111117893"/>
      <name val="Arial Rounded MT Bold"/>
      <family val="2"/>
    </font>
    <font>
      <b/>
      <sz val="12"/>
      <color indexed="8"/>
      <name val="Calibri"/>
      <family val="2"/>
      <scheme val="minor"/>
    </font>
    <font>
      <sz val="22"/>
      <name val="Arial Rounded MT Bold"/>
      <family val="2"/>
    </font>
    <font>
      <b/>
      <sz val="10"/>
      <color rgb="FFC00000"/>
      <name val="Arial Rounded MT Bold"/>
      <family val="2"/>
    </font>
    <font>
      <u/>
      <sz val="22"/>
      <color rgb="FF0070C0"/>
      <name val="Arial Rounded MT Bold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3" fillId="3" borderId="0" xfId="0" applyFont="1" applyFill="1"/>
    <xf numFmtId="0" fontId="2" fillId="3" borderId="0" xfId="0" applyFont="1" applyFill="1" applyAlignment="1">
      <alignment horizont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right"/>
    </xf>
    <xf numFmtId="1" fontId="3" fillId="4" borderId="22" xfId="0" applyNumberFormat="1" applyFont="1" applyFill="1" applyBorder="1" applyAlignment="1">
      <alignment horizontal="center"/>
    </xf>
    <xf numFmtId="1" fontId="2" fillId="3" borderId="18" xfId="0" applyNumberFormat="1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" fontId="2" fillId="3" borderId="22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4" borderId="1" xfId="0" applyFont="1" applyFill="1" applyBorder="1"/>
    <xf numFmtId="0" fontId="5" fillId="4" borderId="4" xfId="0" applyFont="1" applyFill="1" applyBorder="1"/>
    <xf numFmtId="0" fontId="5" fillId="4" borderId="0" xfId="0" applyFont="1" applyFill="1" applyAlignment="1">
      <alignment horizontal="center"/>
    </xf>
    <xf numFmtId="1" fontId="6" fillId="4" borderId="4" xfId="0" applyNumberFormat="1" applyFont="1" applyFill="1" applyBorder="1" applyAlignment="1">
      <alignment horizontal="right"/>
    </xf>
    <xf numFmtId="2" fontId="7" fillId="8" borderId="17" xfId="0" applyNumberFormat="1" applyFont="1" applyFill="1" applyBorder="1" applyAlignment="1">
      <alignment horizontal="center" vertical="center"/>
    </xf>
    <xf numFmtId="2" fontId="7" fillId="8" borderId="18" xfId="0" applyNumberFormat="1" applyFont="1" applyFill="1" applyBorder="1" applyAlignment="1">
      <alignment horizontal="center" vertical="center"/>
    </xf>
    <xf numFmtId="2" fontId="7" fillId="8" borderId="19" xfId="0" applyNumberFormat="1" applyFont="1" applyFill="1" applyBorder="1" applyAlignment="1">
      <alignment horizontal="center" vertical="center"/>
    </xf>
    <xf numFmtId="2" fontId="7" fillId="8" borderId="25" xfId="0" applyNumberFormat="1" applyFont="1" applyFill="1" applyBorder="1" applyAlignment="1">
      <alignment horizontal="center" vertical="center"/>
    </xf>
    <xf numFmtId="2" fontId="7" fillId="8" borderId="20" xfId="0" applyNumberFormat="1" applyFont="1" applyFill="1" applyBorder="1" applyAlignment="1">
      <alignment horizontal="center" vertical="center"/>
    </xf>
    <xf numFmtId="2" fontId="7" fillId="8" borderId="9" xfId="0" applyNumberFormat="1" applyFont="1" applyFill="1" applyBorder="1" applyAlignment="1">
      <alignment horizontal="center" vertical="center"/>
    </xf>
    <xf numFmtId="2" fontId="7" fillId="8" borderId="16" xfId="0" applyNumberFormat="1" applyFont="1" applyFill="1" applyBorder="1" applyAlignment="1">
      <alignment horizontal="center" vertical="center"/>
    </xf>
    <xf numFmtId="2" fontId="7" fillId="8" borderId="26" xfId="0" applyNumberFormat="1" applyFont="1" applyFill="1" applyBorder="1" applyAlignment="1">
      <alignment horizontal="center" vertical="center"/>
    </xf>
    <xf numFmtId="2" fontId="7" fillId="8" borderId="21" xfId="0" applyNumberFormat="1" applyFont="1" applyFill="1" applyBorder="1" applyAlignment="1">
      <alignment horizontal="center" vertical="center"/>
    </xf>
    <xf numFmtId="2" fontId="7" fillId="8" borderId="22" xfId="0" applyNumberFormat="1" applyFont="1" applyFill="1" applyBorder="1" applyAlignment="1">
      <alignment horizontal="center" vertical="center"/>
    </xf>
    <xf numFmtId="2" fontId="7" fillId="8" borderId="23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/>
    <xf numFmtId="2" fontId="6" fillId="4" borderId="7" xfId="0" applyNumberFormat="1" applyFont="1" applyFill="1" applyBorder="1" applyAlignment="1">
      <alignment horizontal="center" vertical="center"/>
    </xf>
    <xf numFmtId="0" fontId="5" fillId="4" borderId="6" xfId="0" applyFont="1" applyFill="1" applyBorder="1"/>
    <xf numFmtId="0" fontId="6" fillId="4" borderId="14" xfId="0" applyFont="1" applyFill="1" applyBorder="1" applyAlignment="1">
      <alignment horizontal="right"/>
    </xf>
    <xf numFmtId="0" fontId="6" fillId="4" borderId="14" xfId="0" applyFont="1" applyFill="1" applyBorder="1"/>
    <xf numFmtId="2" fontId="8" fillId="4" borderId="14" xfId="0" applyNumberFormat="1" applyFont="1" applyFill="1" applyBorder="1" applyAlignment="1">
      <alignment horizontal="center"/>
    </xf>
    <xf numFmtId="0" fontId="6" fillId="4" borderId="0" xfId="0" applyFont="1" applyFill="1"/>
    <xf numFmtId="1" fontId="6" fillId="4" borderId="9" xfId="0" applyNumberFormat="1" applyFont="1" applyFill="1" applyBorder="1" applyAlignment="1">
      <alignment horizontal="center"/>
    </xf>
    <xf numFmtId="0" fontId="6" fillId="4" borderId="4" xfId="0" applyFont="1" applyFill="1" applyBorder="1"/>
    <xf numFmtId="2" fontId="8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167" fontId="6" fillId="4" borderId="0" xfId="0" applyNumberFormat="1" applyFont="1" applyFill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wrapText="1"/>
    </xf>
    <xf numFmtId="0" fontId="8" fillId="4" borderId="13" xfId="0" applyFont="1" applyFill="1" applyBorder="1"/>
    <xf numFmtId="0" fontId="6" fillId="4" borderId="15" xfId="0" applyFont="1" applyFill="1" applyBorder="1" applyAlignment="1">
      <alignment horizontal="center"/>
    </xf>
    <xf numFmtId="2" fontId="8" fillId="4" borderId="15" xfId="0" applyNumberFormat="1" applyFont="1" applyFill="1" applyBorder="1" applyAlignment="1">
      <alignment horizontal="center"/>
    </xf>
    <xf numFmtId="0" fontId="8" fillId="4" borderId="4" xfId="0" applyFont="1" applyFill="1" applyBorder="1"/>
    <xf numFmtId="1" fontId="6" fillId="4" borderId="16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6" fillId="4" borderId="5" xfId="0" applyNumberFormat="1" applyFont="1" applyFill="1" applyBorder="1" applyAlignment="1">
      <alignment horizontal="center"/>
    </xf>
    <xf numFmtId="167" fontId="6" fillId="4" borderId="5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wrapText="1"/>
    </xf>
    <xf numFmtId="0" fontId="5" fillId="4" borderId="5" xfId="0" applyFont="1" applyFill="1" applyBorder="1"/>
    <xf numFmtId="0" fontId="5" fillId="4" borderId="8" xfId="0" applyFont="1" applyFill="1" applyBorder="1"/>
    <xf numFmtId="1" fontId="6" fillId="4" borderId="27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0" fillId="4" borderId="4" xfId="0" applyFont="1" applyFill="1" applyBorder="1"/>
    <xf numFmtId="0" fontId="10" fillId="4" borderId="0" xfId="0" applyFont="1" applyFill="1"/>
    <xf numFmtId="0" fontId="10" fillId="4" borderId="2" xfId="0" applyFont="1" applyFill="1" applyBorder="1"/>
    <xf numFmtId="167" fontId="10" fillId="4" borderId="0" xfId="0" applyNumberFormat="1" applyFont="1" applyFill="1" applyAlignment="1">
      <alignment horizontal="center"/>
    </xf>
    <xf numFmtId="167" fontId="10" fillId="4" borderId="5" xfId="0" applyNumberFormat="1" applyFont="1" applyFill="1" applyBorder="1" applyAlignment="1">
      <alignment horizontal="center"/>
    </xf>
    <xf numFmtId="0" fontId="11" fillId="4" borderId="6" xfId="0" applyFont="1" applyFill="1" applyBorder="1"/>
    <xf numFmtId="0" fontId="10" fillId="4" borderId="7" xfId="0" applyFont="1" applyFill="1" applyBorder="1"/>
    <xf numFmtId="2" fontId="10" fillId="4" borderId="7" xfId="0" applyNumberFormat="1" applyFont="1" applyFill="1" applyBorder="1" applyAlignment="1">
      <alignment horizontal="center"/>
    </xf>
    <xf numFmtId="2" fontId="10" fillId="4" borderId="8" xfId="0" applyNumberFormat="1" applyFont="1" applyFill="1" applyBorder="1" applyAlignment="1">
      <alignment horizontal="center"/>
    </xf>
    <xf numFmtId="1" fontId="8" fillId="4" borderId="12" xfId="0" applyNumberFormat="1" applyFont="1" applyFill="1" applyBorder="1" applyAlignment="1">
      <alignment horizontal="center"/>
    </xf>
    <xf numFmtId="1" fontId="6" fillId="4" borderId="10" xfId="0" applyNumberFormat="1" applyFont="1" applyFill="1" applyBorder="1"/>
    <xf numFmtId="1" fontId="6" fillId="4" borderId="11" xfId="0" applyNumberFormat="1" applyFont="1" applyFill="1" applyBorder="1"/>
    <xf numFmtId="0" fontId="6" fillId="4" borderId="24" xfId="0" applyFont="1" applyFill="1" applyBorder="1" applyAlignment="1">
      <alignment vertical="top"/>
    </xf>
    <xf numFmtId="0" fontId="4" fillId="6" borderId="2" xfId="0" applyFont="1" applyFill="1" applyBorder="1" applyAlignment="1">
      <alignment horizontal="left"/>
    </xf>
    <xf numFmtId="1" fontId="2" fillId="6" borderId="2" xfId="0" applyNumberFormat="1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65" fontId="2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right"/>
    </xf>
    <xf numFmtId="0" fontId="3" fillId="6" borderId="2" xfId="0" applyFont="1" applyFill="1" applyBorder="1"/>
    <xf numFmtId="0" fontId="5" fillId="10" borderId="0" xfId="0" applyFont="1" applyFill="1"/>
    <xf numFmtId="0" fontId="6" fillId="10" borderId="0" xfId="0" applyFont="1" applyFill="1" applyAlignment="1">
      <alignment horizontal="center"/>
    </xf>
    <xf numFmtId="170" fontId="6" fillId="10" borderId="0" xfId="0" applyNumberFormat="1" applyFont="1" applyFill="1" applyAlignment="1">
      <alignment horizontal="center" vertical="center"/>
    </xf>
    <xf numFmtId="1" fontId="6" fillId="10" borderId="0" xfId="0" applyNumberFormat="1" applyFont="1" applyFill="1" applyAlignment="1">
      <alignment horizontal="center"/>
    </xf>
    <xf numFmtId="2" fontId="8" fillId="10" borderId="0" xfId="0" applyNumberFormat="1" applyFont="1" applyFill="1" applyAlignment="1">
      <alignment horizontal="center"/>
    </xf>
    <xf numFmtId="2" fontId="6" fillId="10" borderId="0" xfId="0" applyNumberFormat="1" applyFont="1" applyFill="1" applyAlignment="1">
      <alignment horizontal="center"/>
    </xf>
    <xf numFmtId="167" fontId="6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wrapText="1"/>
    </xf>
    <xf numFmtId="166" fontId="5" fillId="10" borderId="0" xfId="0" applyNumberFormat="1" applyFont="1" applyFill="1" applyAlignment="1">
      <alignment horizontal="center"/>
    </xf>
    <xf numFmtId="0" fontId="11" fillId="7" borderId="6" xfId="0" applyFont="1" applyFill="1" applyBorder="1"/>
    <xf numFmtId="0" fontId="10" fillId="7" borderId="7" xfId="0" applyFont="1" applyFill="1" applyBorder="1"/>
    <xf numFmtId="0" fontId="9" fillId="7" borderId="6" xfId="0" applyFont="1" applyFill="1" applyBorder="1"/>
    <xf numFmtId="0" fontId="6" fillId="7" borderId="7" xfId="0" applyFont="1" applyFill="1" applyBorder="1"/>
    <xf numFmtId="0" fontId="10" fillId="7" borderId="2" xfId="0" applyFont="1" applyFill="1" applyBorder="1"/>
    <xf numFmtId="0" fontId="6" fillId="7" borderId="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4" borderId="2" xfId="0" applyFont="1" applyFill="1" applyBorder="1"/>
    <xf numFmtId="0" fontId="12" fillId="4" borderId="4" xfId="0" applyFont="1" applyFill="1" applyBorder="1"/>
    <xf numFmtId="0" fontId="12" fillId="4" borderId="0" xfId="0" applyFont="1" applyFill="1"/>
    <xf numFmtId="0" fontId="12" fillId="4" borderId="6" xfId="0" applyFont="1" applyFill="1" applyBorder="1"/>
    <xf numFmtId="0" fontId="12" fillId="4" borderId="7" xfId="0" applyFont="1" applyFill="1" applyBorder="1"/>
    <xf numFmtId="0" fontId="12" fillId="4" borderId="7" xfId="0" applyFont="1" applyFill="1" applyBorder="1" applyAlignment="1">
      <alignment horizontal="center"/>
    </xf>
    <xf numFmtId="0" fontId="12" fillId="4" borderId="11" xfId="0" applyFont="1" applyFill="1" applyBorder="1"/>
    <xf numFmtId="2" fontId="12" fillId="4" borderId="5" xfId="0" applyNumberFormat="1" applyFont="1" applyFill="1" applyBorder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18" fillId="4" borderId="5" xfId="0" applyNumberFormat="1" applyFont="1" applyFill="1" applyBorder="1" applyAlignment="1">
      <alignment horizontal="center"/>
    </xf>
    <xf numFmtId="167" fontId="12" fillId="4" borderId="5" xfId="0" applyNumberFormat="1" applyFont="1" applyFill="1" applyBorder="1" applyAlignment="1">
      <alignment horizontal="center"/>
    </xf>
    <xf numFmtId="172" fontId="12" fillId="7" borderId="0" xfId="0" applyNumberFormat="1" applyFont="1" applyFill="1" applyAlignment="1">
      <alignment horizontal="center"/>
    </xf>
    <xf numFmtId="2" fontId="12" fillId="4" borderId="7" xfId="0" applyNumberFormat="1" applyFont="1" applyFill="1" applyBorder="1" applyAlignment="1">
      <alignment horizontal="center"/>
    </xf>
    <xf numFmtId="2" fontId="12" fillId="4" borderId="8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3" borderId="0" xfId="0" applyFont="1" applyFill="1"/>
    <xf numFmtId="170" fontId="16" fillId="4" borderId="12" xfId="0" applyNumberFormat="1" applyFont="1" applyFill="1" applyBorder="1"/>
    <xf numFmtId="167" fontId="16" fillId="4" borderId="11" xfId="0" applyNumberFormat="1" applyFont="1" applyFill="1" applyBorder="1" applyAlignment="1">
      <alignment vertical="center"/>
    </xf>
    <xf numFmtId="2" fontId="19" fillId="4" borderId="2" xfId="0" applyNumberFormat="1" applyFont="1" applyFill="1" applyBorder="1" applyAlignment="1">
      <alignment horizontal="center"/>
    </xf>
    <xf numFmtId="2" fontId="12" fillId="4" borderId="3" xfId="0" applyNumberFormat="1" applyFont="1" applyFill="1" applyBorder="1" applyAlignment="1">
      <alignment horizontal="center"/>
    </xf>
    <xf numFmtId="1" fontId="14" fillId="4" borderId="0" xfId="0" applyNumberFormat="1" applyFont="1" applyFill="1" applyAlignment="1">
      <alignment horizontal="center"/>
    </xf>
    <xf numFmtId="2" fontId="18" fillId="5" borderId="0" xfId="0" applyNumberFormat="1" applyFont="1" applyFill="1" applyAlignment="1">
      <alignment horizontal="center"/>
    </xf>
    <xf numFmtId="0" fontId="12" fillId="4" borderId="1" xfId="0" applyFont="1" applyFill="1" applyBorder="1"/>
    <xf numFmtId="166" fontId="17" fillId="4" borderId="0" xfId="0" applyNumberFormat="1" applyFont="1" applyFill="1" applyAlignment="1">
      <alignment horizontal="center"/>
    </xf>
    <xf numFmtId="170" fontId="16" fillId="4" borderId="0" xfId="0" applyNumberFormat="1" applyFont="1" applyFill="1" applyAlignment="1">
      <alignment horizontal="center"/>
    </xf>
    <xf numFmtId="2" fontId="18" fillId="4" borderId="0" xfId="0" applyNumberFormat="1" applyFont="1" applyFill="1" applyAlignment="1">
      <alignment horizontal="center"/>
    </xf>
    <xf numFmtId="167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12" fillId="5" borderId="27" xfId="0" applyFont="1" applyFill="1" applyBorder="1"/>
    <xf numFmtId="0" fontId="12" fillId="3" borderId="27" xfId="0" applyFont="1" applyFill="1" applyBorder="1"/>
    <xf numFmtId="2" fontId="22" fillId="11" borderId="0" xfId="0" applyNumberFormat="1" applyFont="1" applyFill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167" fontId="5" fillId="4" borderId="0" xfId="0" applyNumberFormat="1" applyFont="1" applyFill="1" applyAlignment="1">
      <alignment horizontal="center"/>
    </xf>
    <xf numFmtId="0" fontId="26" fillId="3" borderId="0" xfId="0" applyFont="1" applyFill="1"/>
    <xf numFmtId="0" fontId="26" fillId="3" borderId="0" xfId="0" applyFont="1" applyFill="1" applyAlignment="1">
      <alignment horizontal="center"/>
    </xf>
    <xf numFmtId="174" fontId="26" fillId="3" borderId="0" xfId="0" applyNumberFormat="1" applyFont="1" applyFill="1" applyAlignment="1">
      <alignment horizontal="center"/>
    </xf>
    <xf numFmtId="49" fontId="28" fillId="5" borderId="20" xfId="0" applyNumberFormat="1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49" fontId="28" fillId="5" borderId="21" xfId="0" applyNumberFormat="1" applyFont="1" applyFill="1" applyBorder="1" applyAlignment="1">
      <alignment horizontal="center"/>
    </xf>
    <xf numFmtId="0" fontId="29" fillId="5" borderId="22" xfId="0" applyFont="1" applyFill="1" applyBorder="1" applyAlignment="1">
      <alignment horizontal="center"/>
    </xf>
    <xf numFmtId="49" fontId="28" fillId="5" borderId="9" xfId="0" applyNumberFormat="1" applyFont="1" applyFill="1" applyBorder="1" applyAlignment="1">
      <alignment horizontal="center"/>
    </xf>
    <xf numFmtId="49" fontId="28" fillId="5" borderId="22" xfId="0" applyNumberFormat="1" applyFont="1" applyFill="1" applyBorder="1" applyAlignment="1">
      <alignment horizontal="center"/>
    </xf>
    <xf numFmtId="0" fontId="3" fillId="3" borderId="0" xfId="0" applyFont="1" applyFill="1" applyAlignment="1">
      <alignment vertical="center"/>
    </xf>
    <xf numFmtId="0" fontId="28" fillId="6" borderId="28" xfId="0" applyFont="1" applyFill="1" applyBorder="1" applyAlignment="1">
      <alignment horizontal="center" vertical="center"/>
    </xf>
    <xf numFmtId="0" fontId="28" fillId="6" borderId="29" xfId="0" applyFont="1" applyFill="1" applyBorder="1" applyAlignment="1">
      <alignment horizontal="center" vertical="center"/>
    </xf>
    <xf numFmtId="0" fontId="25" fillId="12" borderId="28" xfId="0" applyFont="1" applyFill="1" applyBorder="1" applyAlignment="1">
      <alignment vertical="center"/>
    </xf>
    <xf numFmtId="0" fontId="25" fillId="12" borderId="31" xfId="0" applyFont="1" applyFill="1" applyBorder="1" applyAlignment="1">
      <alignment horizontal="center" vertical="center"/>
    </xf>
    <xf numFmtId="165" fontId="24" fillId="12" borderId="31" xfId="0" applyNumberFormat="1" applyFont="1" applyFill="1" applyBorder="1" applyAlignment="1">
      <alignment horizontal="center" vertical="center"/>
    </xf>
    <xf numFmtId="174" fontId="25" fillId="12" borderId="29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1" fillId="3" borderId="0" xfId="0" applyFont="1" applyFill="1"/>
    <xf numFmtId="0" fontId="32" fillId="3" borderId="0" xfId="0" applyFont="1" applyFill="1"/>
    <xf numFmtId="0" fontId="2" fillId="3" borderId="0" xfId="0" applyFont="1" applyFill="1"/>
    <xf numFmtId="165" fontId="30" fillId="4" borderId="9" xfId="0" applyNumberFormat="1" applyFont="1" applyFill="1" applyBorder="1" applyAlignment="1">
      <alignment horizontal="center"/>
    </xf>
    <xf numFmtId="165" fontId="30" fillId="4" borderId="22" xfId="0" applyNumberFormat="1" applyFont="1" applyFill="1" applyBorder="1" applyAlignment="1">
      <alignment horizontal="center"/>
    </xf>
    <xf numFmtId="49" fontId="28" fillId="5" borderId="26" xfId="0" applyNumberFormat="1" applyFont="1" applyFill="1" applyBorder="1" applyAlignment="1">
      <alignment horizontal="center"/>
    </xf>
    <xf numFmtId="0" fontId="29" fillId="5" borderId="30" xfId="0" applyFont="1" applyFill="1" applyBorder="1" applyAlignment="1">
      <alignment horizontal="center"/>
    </xf>
    <xf numFmtId="49" fontId="28" fillId="5" borderId="30" xfId="0" applyNumberFormat="1" applyFont="1" applyFill="1" applyBorder="1" applyAlignment="1">
      <alignment horizontal="center"/>
    </xf>
    <xf numFmtId="165" fontId="30" fillId="4" borderId="30" xfId="0" applyNumberFormat="1" applyFont="1" applyFill="1" applyBorder="1" applyAlignment="1">
      <alignment horizontal="center"/>
    </xf>
    <xf numFmtId="174" fontId="27" fillId="13" borderId="32" xfId="0" applyNumberFormat="1" applyFont="1" applyFill="1" applyBorder="1" applyAlignment="1">
      <alignment horizontal="center"/>
    </xf>
    <xf numFmtId="2" fontId="26" fillId="9" borderId="30" xfId="0" applyNumberFormat="1" applyFont="1" applyFill="1" applyBorder="1" applyAlignment="1">
      <alignment horizontal="center"/>
    </xf>
    <xf numFmtId="0" fontId="30" fillId="3" borderId="0" xfId="0" applyFont="1" applyFill="1"/>
    <xf numFmtId="1" fontId="3" fillId="4" borderId="30" xfId="0" applyNumberFormat="1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 wrapText="1"/>
    </xf>
    <xf numFmtId="1" fontId="3" fillId="6" borderId="7" xfId="0" applyNumberFormat="1" applyFont="1" applyFill="1" applyBorder="1" applyAlignment="1">
      <alignment horizontal="center" wrapText="1"/>
    </xf>
    <xf numFmtId="165" fontId="2" fillId="6" borderId="7" xfId="0" applyNumberFormat="1" applyFont="1" applyFill="1" applyBorder="1" applyAlignment="1">
      <alignment horizontal="center" wrapText="1"/>
    </xf>
    <xf numFmtId="2" fontId="2" fillId="3" borderId="18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1" fontId="2" fillId="3" borderId="33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23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/>
    </xf>
    <xf numFmtId="1" fontId="3" fillId="3" borderId="0" xfId="0" applyNumberFormat="1" applyFont="1" applyFill="1"/>
    <xf numFmtId="2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49" fontId="2" fillId="5" borderId="41" xfId="0" applyNumberFormat="1" applyFont="1" applyFill="1" applyBorder="1" applyAlignment="1">
      <alignment horizontal="left"/>
    </xf>
    <xf numFmtId="49" fontId="2" fillId="5" borderId="35" xfId="0" applyNumberFormat="1" applyFont="1" applyFill="1" applyBorder="1" applyAlignment="1">
      <alignment horizontal="left"/>
    </xf>
    <xf numFmtId="49" fontId="2" fillId="5" borderId="36" xfId="0" applyNumberFormat="1" applyFont="1" applyFill="1" applyBorder="1" applyAlignment="1">
      <alignment horizontal="left"/>
    </xf>
    <xf numFmtId="2" fontId="2" fillId="3" borderId="9" xfId="0" applyNumberFormat="1" applyFont="1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/>
    </xf>
    <xf numFmtId="1" fontId="2" fillId="4" borderId="20" xfId="0" applyNumberFormat="1" applyFont="1" applyFill="1" applyBorder="1" applyAlignment="1">
      <alignment horizontal="center"/>
    </xf>
    <xf numFmtId="1" fontId="2" fillId="4" borderId="21" xfId="0" applyNumberFormat="1" applyFont="1" applyFill="1" applyBorder="1" applyAlignment="1">
      <alignment horizontal="center"/>
    </xf>
    <xf numFmtId="2" fontId="2" fillId="3" borderId="22" xfId="0" applyNumberFormat="1" applyFont="1" applyFill="1" applyBorder="1" applyAlignment="1">
      <alignment horizontal="center" vertical="center"/>
    </xf>
    <xf numFmtId="165" fontId="2" fillId="4" borderId="19" xfId="0" applyNumberFormat="1" applyFont="1" applyFill="1" applyBorder="1" applyAlignment="1">
      <alignment horizontal="center"/>
    </xf>
    <xf numFmtId="165" fontId="2" fillId="4" borderId="16" xfId="0" applyNumberFormat="1" applyFont="1" applyFill="1" applyBorder="1" applyAlignment="1">
      <alignment horizontal="center"/>
    </xf>
    <xf numFmtId="165" fontId="2" fillId="4" borderId="23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1" fontId="2" fillId="6" borderId="6" xfId="0" applyNumberFormat="1" applyFont="1" applyFill="1" applyBorder="1" applyAlignment="1">
      <alignment horizontal="center" wrapText="1"/>
    </xf>
    <xf numFmtId="1" fontId="2" fillId="4" borderId="40" xfId="0" applyNumberFormat="1" applyFont="1" applyFill="1" applyBorder="1" applyAlignment="1">
      <alignment horizontal="center"/>
    </xf>
    <xf numFmtId="165" fontId="2" fillId="4" borderId="34" xfId="0" applyNumberFormat="1" applyFont="1" applyFill="1" applyBorder="1" applyAlignment="1">
      <alignment horizontal="center"/>
    </xf>
    <xf numFmtId="0" fontId="2" fillId="0" borderId="27" xfId="0" applyFont="1" applyBorder="1"/>
    <xf numFmtId="0" fontId="0" fillId="16" borderId="42" xfId="0" applyFill="1" applyBorder="1"/>
    <xf numFmtId="0" fontId="0" fillId="14" borderId="42" xfId="0" applyFill="1" applyBorder="1"/>
    <xf numFmtId="0" fontId="0" fillId="17" borderId="42" xfId="0" applyFill="1" applyBorder="1"/>
    <xf numFmtId="0" fontId="0" fillId="15" borderId="43" xfId="0" applyFill="1" applyBorder="1"/>
    <xf numFmtId="2" fontId="0" fillId="15" borderId="26" xfId="0" applyNumberFormat="1" applyFill="1" applyBorder="1"/>
    <xf numFmtId="1" fontId="3" fillId="5" borderId="17" xfId="0" applyNumberFormat="1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1" fontId="3" fillId="5" borderId="21" xfId="0" applyNumberFormat="1" applyFont="1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2" fontId="3" fillId="5" borderId="21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/>
    </xf>
    <xf numFmtId="2" fontId="3" fillId="5" borderId="20" xfId="0" applyNumberFormat="1" applyFont="1" applyFill="1" applyBorder="1" applyAlignment="1">
      <alignment horizontal="center"/>
    </xf>
    <xf numFmtId="2" fontId="3" fillId="5" borderId="21" xfId="0" applyNumberFormat="1" applyFont="1" applyFill="1" applyBorder="1" applyAlignment="1">
      <alignment horizontal="center"/>
    </xf>
    <xf numFmtId="2" fontId="3" fillId="5" borderId="25" xfId="0" applyNumberFormat="1" applyFont="1" applyFill="1" applyBorder="1" applyAlignment="1">
      <alignment horizontal="center" vertical="center"/>
    </xf>
    <xf numFmtId="2" fontId="3" fillId="5" borderId="47" xfId="0" applyNumberFormat="1" applyFont="1" applyFill="1" applyBorder="1" applyAlignment="1">
      <alignment horizontal="center" vertical="center"/>
    </xf>
    <xf numFmtId="1" fontId="3" fillId="5" borderId="40" xfId="0" applyNumberFormat="1" applyFont="1" applyFill="1" applyBorder="1" applyAlignment="1">
      <alignment horizontal="center"/>
    </xf>
    <xf numFmtId="2" fontId="3" fillId="3" borderId="33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2" fontId="3" fillId="3" borderId="34" xfId="0" applyNumberFormat="1" applyFont="1" applyFill="1" applyBorder="1" applyAlignment="1">
      <alignment horizontal="center" vertical="center"/>
    </xf>
    <xf numFmtId="1" fontId="3" fillId="5" borderId="26" xfId="0" applyNumberFormat="1" applyFont="1" applyFill="1" applyBorder="1" applyAlignment="1">
      <alignment horizontal="center"/>
    </xf>
    <xf numFmtId="2" fontId="3" fillId="3" borderId="30" xfId="0" applyNumberFormat="1" applyFont="1" applyFill="1" applyBorder="1" applyAlignment="1">
      <alignment horizontal="center" vertical="center"/>
    </xf>
    <xf numFmtId="2" fontId="3" fillId="3" borderId="32" xfId="0" applyNumberFormat="1" applyFont="1" applyFill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2" fontId="2" fillId="3" borderId="30" xfId="0" applyNumberFormat="1" applyFont="1" applyFill="1" applyBorder="1" applyAlignment="1">
      <alignment horizontal="center" vertical="center"/>
    </xf>
    <xf numFmtId="2" fontId="0" fillId="16" borderId="26" xfId="0" applyNumberFormat="1" applyFill="1" applyBorder="1"/>
    <xf numFmtId="0" fontId="2" fillId="0" borderId="27" xfId="0" applyFont="1" applyBorder="1" applyAlignment="1">
      <alignment horizontal="center" vertical="center"/>
    </xf>
    <xf numFmtId="49" fontId="2" fillId="5" borderId="17" xfId="0" applyNumberFormat="1" applyFont="1" applyFill="1" applyBorder="1" applyAlignment="1">
      <alignment horizontal="center"/>
    </xf>
    <xf numFmtId="49" fontId="2" fillId="5" borderId="20" xfId="0" applyNumberFormat="1" applyFont="1" applyFill="1" applyBorder="1" applyAlignment="1">
      <alignment horizontal="center"/>
    </xf>
    <xf numFmtId="0" fontId="3" fillId="6" borderId="0" xfId="0" applyFont="1" applyFill="1"/>
    <xf numFmtId="0" fontId="2" fillId="6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/>
    </xf>
    <xf numFmtId="1" fontId="3" fillId="5" borderId="44" xfId="0" applyNumberFormat="1" applyFont="1" applyFill="1" applyBorder="1" applyAlignment="1">
      <alignment horizontal="center"/>
    </xf>
    <xf numFmtId="1" fontId="3" fillId="5" borderId="45" xfId="0" applyNumberFormat="1" applyFont="1" applyFill="1" applyBorder="1" applyAlignment="1">
      <alignment horizontal="center"/>
    </xf>
    <xf numFmtId="2" fontId="3" fillId="5" borderId="47" xfId="0" applyNumberFormat="1" applyFont="1" applyFill="1" applyBorder="1" applyAlignment="1">
      <alignment horizontal="center"/>
    </xf>
    <xf numFmtId="2" fontId="3" fillId="5" borderId="25" xfId="0" applyNumberFormat="1" applyFont="1" applyFill="1" applyBorder="1" applyAlignment="1">
      <alignment horizontal="center"/>
    </xf>
    <xf numFmtId="2" fontId="3" fillId="5" borderId="48" xfId="0" applyNumberFormat="1" applyFont="1" applyFill="1" applyBorder="1" applyAlignment="1">
      <alignment horizontal="center"/>
    </xf>
    <xf numFmtId="2" fontId="3" fillId="5" borderId="53" xfId="0" applyNumberFormat="1" applyFont="1" applyFill="1" applyBorder="1" applyAlignment="1">
      <alignment horizontal="center" vertical="center"/>
    </xf>
    <xf numFmtId="2" fontId="3" fillId="5" borderId="53" xfId="0" applyNumberFormat="1" applyFont="1" applyFill="1" applyBorder="1" applyAlignment="1">
      <alignment horizontal="center"/>
    </xf>
    <xf numFmtId="2" fontId="3" fillId="5" borderId="54" xfId="0" applyNumberFormat="1" applyFont="1" applyFill="1" applyBorder="1" applyAlignment="1">
      <alignment horizontal="center" vertical="center"/>
    </xf>
    <xf numFmtId="2" fontId="3" fillId="5" borderId="54" xfId="0" applyNumberFormat="1" applyFont="1" applyFill="1" applyBorder="1" applyAlignment="1">
      <alignment horizontal="center"/>
    </xf>
    <xf numFmtId="2" fontId="3" fillId="5" borderId="37" xfId="0" applyNumberFormat="1" applyFont="1" applyFill="1" applyBorder="1" applyAlignment="1">
      <alignment horizontal="center"/>
    </xf>
    <xf numFmtId="2" fontId="3" fillId="3" borderId="38" xfId="0" applyNumberFormat="1" applyFont="1" applyFill="1" applyBorder="1" applyAlignment="1">
      <alignment horizontal="center" vertical="center"/>
    </xf>
    <xf numFmtId="2" fontId="2" fillId="3" borderId="38" xfId="0" applyNumberFormat="1" applyFont="1" applyFill="1" applyBorder="1" applyAlignment="1">
      <alignment horizontal="center" vertical="center"/>
    </xf>
    <xf numFmtId="2" fontId="3" fillId="3" borderId="39" xfId="0" applyNumberFormat="1" applyFont="1" applyFill="1" applyBorder="1" applyAlignment="1">
      <alignment horizontal="center" vertical="center"/>
    </xf>
    <xf numFmtId="1" fontId="3" fillId="5" borderId="46" xfId="0" applyNumberFormat="1" applyFont="1" applyFill="1" applyBorder="1" applyAlignment="1">
      <alignment horizontal="center"/>
    </xf>
    <xf numFmtId="1" fontId="0" fillId="16" borderId="26" xfId="0" applyNumberFormat="1" applyFill="1" applyBorder="1"/>
    <xf numFmtId="2" fontId="3" fillId="4" borderId="17" xfId="0" applyNumberFormat="1" applyFont="1" applyFill="1" applyBorder="1" applyAlignment="1">
      <alignment horizontal="center" vertical="center"/>
    </xf>
    <xf numFmtId="2" fontId="3" fillId="4" borderId="18" xfId="0" applyNumberFormat="1" applyFont="1" applyFill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21" xfId="0" applyNumberFormat="1" applyFont="1" applyFill="1" applyBorder="1" applyAlignment="1">
      <alignment horizontal="center" vertical="center"/>
    </xf>
    <xf numFmtId="2" fontId="3" fillId="4" borderId="22" xfId="0" applyNumberFormat="1" applyFont="1" applyFill="1" applyBorder="1" applyAlignment="1">
      <alignment horizontal="center" vertical="center"/>
    </xf>
    <xf numFmtId="2" fontId="3" fillId="4" borderId="23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3" fillId="4" borderId="33" xfId="0" applyNumberFormat="1" applyFont="1" applyFill="1" applyBorder="1" applyAlignment="1">
      <alignment horizontal="center" vertical="center"/>
    </xf>
    <xf numFmtId="2" fontId="3" fillId="4" borderId="34" xfId="0" applyNumberFormat="1" applyFont="1" applyFill="1" applyBorder="1" applyAlignment="1">
      <alignment horizontal="center" vertical="center"/>
    </xf>
    <xf numFmtId="2" fontId="3" fillId="4" borderId="49" xfId="0" applyNumberFormat="1" applyFont="1" applyFill="1" applyBorder="1" applyAlignment="1">
      <alignment horizontal="center" vertical="center"/>
    </xf>
    <xf numFmtId="2" fontId="3" fillId="4" borderId="50" xfId="0" applyNumberFormat="1" applyFont="1" applyFill="1" applyBorder="1" applyAlignment="1">
      <alignment horizontal="center" vertical="center"/>
    </xf>
    <xf numFmtId="2" fontId="3" fillId="4" borderId="51" xfId="0" applyNumberFormat="1" applyFont="1" applyFill="1" applyBorder="1" applyAlignment="1">
      <alignment horizontal="center" vertical="center"/>
    </xf>
    <xf numFmtId="2" fontId="3" fillId="4" borderId="52" xfId="0" applyNumberFormat="1" applyFont="1" applyFill="1" applyBorder="1" applyAlignment="1">
      <alignment horizontal="center" vertical="center"/>
    </xf>
    <xf numFmtId="1" fontId="3" fillId="4" borderId="18" xfId="0" applyNumberFormat="1" applyFont="1" applyFill="1" applyBorder="1" applyAlignment="1">
      <alignment horizontal="center"/>
    </xf>
    <xf numFmtId="49" fontId="2" fillId="5" borderId="21" xfId="0" applyNumberFormat="1" applyFont="1" applyFill="1" applyBorder="1" applyAlignment="1">
      <alignment horizontal="center"/>
    </xf>
    <xf numFmtId="0" fontId="35" fillId="18" borderId="4" xfId="0" applyFont="1" applyFill="1" applyBorder="1" applyAlignment="1">
      <alignment horizontal="center" vertical="center"/>
    </xf>
    <xf numFmtId="0" fontId="35" fillId="18" borderId="5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/>
    </xf>
    <xf numFmtId="0" fontId="34" fillId="18" borderId="3" xfId="0" applyFont="1" applyFill="1" applyBorder="1" applyAlignment="1">
      <alignment horizontal="center"/>
    </xf>
    <xf numFmtId="165" fontId="24" fillId="18" borderId="44" xfId="0" applyNumberFormat="1" applyFont="1" applyFill="1" applyBorder="1" applyAlignment="1">
      <alignment horizontal="center" vertical="center" textRotation="45"/>
    </xf>
    <xf numFmtId="165" fontId="24" fillId="18" borderId="45" xfId="0" applyNumberFormat="1" applyFont="1" applyFill="1" applyBorder="1" applyAlignment="1">
      <alignment horizontal="center" vertical="center" textRotation="45"/>
    </xf>
    <xf numFmtId="165" fontId="24" fillId="18" borderId="46" xfId="0" applyNumberFormat="1" applyFont="1" applyFill="1" applyBorder="1" applyAlignment="1">
      <alignment horizontal="center" vertical="center" textRotation="45"/>
    </xf>
    <xf numFmtId="171" fontId="2" fillId="4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 vertical="center" wrapText="1"/>
    </xf>
    <xf numFmtId="0" fontId="24" fillId="18" borderId="0" xfId="0" applyFont="1" applyFill="1" applyAlignment="1">
      <alignment horizontal="center" vertical="center"/>
    </xf>
    <xf numFmtId="0" fontId="25" fillId="18" borderId="1" xfId="0" applyFont="1" applyFill="1" applyBorder="1" applyAlignment="1">
      <alignment horizontal="center"/>
    </xf>
    <xf numFmtId="0" fontId="25" fillId="18" borderId="2" xfId="0" applyFont="1" applyFill="1" applyBorder="1" applyAlignment="1">
      <alignment horizontal="center"/>
    </xf>
    <xf numFmtId="0" fontId="25" fillId="18" borderId="3" xfId="0" applyFont="1" applyFill="1" applyBorder="1" applyAlignment="1">
      <alignment horizontal="center"/>
    </xf>
    <xf numFmtId="0" fontId="25" fillId="18" borderId="4" xfId="0" applyFont="1" applyFill="1" applyBorder="1" applyAlignment="1">
      <alignment horizontal="center" vertical="top"/>
    </xf>
    <xf numFmtId="0" fontId="25" fillId="18" borderId="0" xfId="0" applyFont="1" applyFill="1" applyAlignment="1">
      <alignment horizontal="center" vertical="top"/>
    </xf>
    <xf numFmtId="0" fontId="25" fillId="18" borderId="5" xfId="0" applyFont="1" applyFill="1" applyBorder="1" applyAlignment="1">
      <alignment horizontal="center" vertical="top"/>
    </xf>
    <xf numFmtId="164" fontId="1" fillId="4" borderId="7" xfId="0" applyNumberFormat="1" applyFont="1" applyFill="1" applyBorder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8" fillId="5" borderId="3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170" fontId="16" fillId="3" borderId="28" xfId="0" applyNumberFormat="1" applyFont="1" applyFill="1" applyBorder="1" applyAlignment="1">
      <alignment horizontal="center"/>
    </xf>
    <xf numFmtId="170" fontId="16" fillId="3" borderId="29" xfId="0" applyNumberFormat="1" applyFont="1" applyFill="1" applyBorder="1" applyAlignment="1">
      <alignment horizontal="center"/>
    </xf>
    <xf numFmtId="167" fontId="16" fillId="5" borderId="28" xfId="0" applyNumberFormat="1" applyFont="1" applyFill="1" applyBorder="1" applyAlignment="1">
      <alignment horizontal="center" vertical="center"/>
    </xf>
    <xf numFmtId="167" fontId="16" fillId="5" borderId="29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168" fontId="20" fillId="4" borderId="4" xfId="0" applyNumberFormat="1" applyFont="1" applyFill="1" applyBorder="1" applyAlignment="1">
      <alignment horizontal="center"/>
    </xf>
    <xf numFmtId="168" fontId="20" fillId="4" borderId="0" xfId="0" applyNumberFormat="1" applyFont="1" applyFill="1" applyAlignment="1">
      <alignment horizontal="center"/>
    </xf>
    <xf numFmtId="173" fontId="13" fillId="3" borderId="1" xfId="0" applyNumberFormat="1" applyFont="1" applyFill="1" applyBorder="1" applyAlignment="1">
      <alignment horizontal="center"/>
    </xf>
    <xf numFmtId="173" fontId="13" fillId="3" borderId="3" xfId="0" applyNumberFormat="1" applyFont="1" applyFill="1" applyBorder="1" applyAlignment="1">
      <alignment horizontal="center"/>
    </xf>
    <xf numFmtId="166" fontId="17" fillId="4" borderId="0" xfId="0" applyNumberFormat="1" applyFont="1" applyFill="1" applyAlignment="1">
      <alignment horizontal="center"/>
    </xf>
    <xf numFmtId="166" fontId="17" fillId="4" borderId="5" xfId="0" applyNumberFormat="1" applyFont="1" applyFill="1" applyBorder="1" applyAlignment="1">
      <alignment horizontal="center"/>
    </xf>
    <xf numFmtId="173" fontId="13" fillId="3" borderId="28" xfId="0" applyNumberFormat="1" applyFont="1" applyFill="1" applyBorder="1" applyAlignment="1">
      <alignment horizontal="center"/>
    </xf>
    <xf numFmtId="173" fontId="13" fillId="3" borderId="29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70" fontId="6" fillId="9" borderId="11" xfId="0" applyNumberFormat="1" applyFont="1" applyFill="1" applyBorder="1" applyAlignment="1">
      <alignment horizontal="center" vertical="center"/>
    </xf>
    <xf numFmtId="170" fontId="6" fillId="9" borderId="1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169" fontId="6" fillId="5" borderId="10" xfId="0" applyNumberFormat="1" applyFont="1" applyFill="1" applyBorder="1" applyAlignment="1">
      <alignment horizontal="center" vertical="center"/>
    </xf>
    <xf numFmtId="169" fontId="6" fillId="5" borderId="12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2" xfId="0" applyNumberFormat="1" applyFont="1" applyFill="1" applyBorder="1" applyAlignment="1">
      <alignment horizontal="center" vertical="center"/>
    </xf>
    <xf numFmtId="167" fontId="6" fillId="4" borderId="11" xfId="0" applyNumberFormat="1" applyFont="1" applyFill="1" applyBorder="1" applyAlignment="1">
      <alignment horizontal="right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8" fillId="7" borderId="11" xfId="0" applyNumberFormat="1" applyFont="1" applyFill="1" applyBorder="1" applyAlignment="1">
      <alignment horizontal="center" vertical="center"/>
    </xf>
    <xf numFmtId="168" fontId="6" fillId="5" borderId="10" xfId="0" applyNumberFormat="1" applyFont="1" applyFill="1" applyBorder="1" applyAlignment="1">
      <alignment horizontal="center" vertical="center"/>
    </xf>
    <xf numFmtId="168" fontId="6" fillId="5" borderId="1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  <color rgb="FF0F243E"/>
      <color rgb="FF00FF00"/>
      <color rgb="FF00FFFF"/>
      <color rgb="FF99FF66"/>
      <color rgb="FFFFCCCC"/>
      <color rgb="FFFFFF99"/>
      <color rgb="FF00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baseline="0"/>
              <a:t>wear</a:t>
            </a:r>
            <a:r>
              <a:rPr lang="pt-BR"/>
              <a:t> DE </a:t>
            </a:r>
            <a:r>
              <a:rPr lang="pt-BR" b="0"/>
              <a:t>(mm)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6688256366798"/>
          <c:y val="0.26170926002670719"/>
          <c:w val="0.80816906915980879"/>
          <c:h val="0.67095593313994328"/>
        </c:manualLayout>
      </c:layout>
      <c:areaChart>
        <c:grouping val="standard"/>
        <c:varyColors val="0"/>
        <c:ser>
          <c:idx val="0"/>
          <c:order val="0"/>
          <c:tx>
            <c:strRef>
              <c:f>PROJECTION!$E$9:$H$9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PROJECTION!$E$10:$H$10</c:f>
              <c:numCache>
                <c:formatCode>0.0%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5-4F9E-A853-99F4FD43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0512"/>
        <c:axId val="78482048"/>
      </c:areaChart>
      <c:catAx>
        <c:axId val="784805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482048"/>
        <c:crosses val="autoZero"/>
        <c:auto val="1"/>
        <c:lblAlgn val="ctr"/>
        <c:lblOffset val="0"/>
        <c:tickLblSkip val="1"/>
        <c:noMultiLvlLbl val="0"/>
      </c:catAx>
      <c:valAx>
        <c:axId val="78482048"/>
        <c:scaling>
          <c:orientation val="maxMin"/>
          <c:max val="0.70000000000000062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48051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1002" footer="0.31496062000001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0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26148322522043"/>
          <c:y val="0.16076034382111054"/>
          <c:w val="0.80816906915980879"/>
          <c:h val="0.77944123771653684"/>
        </c:manualLayout>
      </c:layout>
      <c:areaChart>
        <c:grouping val="standard"/>
        <c:varyColors val="0"/>
        <c:ser>
          <c:idx val="0"/>
          <c:order val="0"/>
          <c:tx>
            <c:strRef>
              <c:f>'SET A'!$V$7:$Y$7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cat>
            <c:numRef>
              <c:f>'SET A'!$V$7:$Y$7</c:f>
              <c:numCache>
                <c:formatCode>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'SET A'!$V$9:$Y$9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0-415D-8140-150E6F6D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240"/>
        <c:axId val="84683776"/>
      </c:areaChart>
      <c:catAx>
        <c:axId val="84682240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683776"/>
        <c:crosses val="autoZero"/>
        <c:auto val="1"/>
        <c:lblAlgn val="ctr"/>
        <c:lblOffset val="0"/>
        <c:tickLblSkip val="1"/>
        <c:noMultiLvlLbl val="0"/>
      </c:catAx>
      <c:valAx>
        <c:axId val="8468377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68224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77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02"/>
          <c:y val="0.15741105278507225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A'!$P$35:$S$35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A'!$P$37:$S$37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6-4251-8D55-DAC8A93F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24352"/>
        <c:axId val="84734336"/>
      </c:areaChart>
      <c:catAx>
        <c:axId val="847243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734336"/>
        <c:crosses val="autoZero"/>
        <c:auto val="1"/>
        <c:lblAlgn val="ctr"/>
        <c:lblOffset val="0"/>
        <c:tickLblSkip val="1"/>
        <c:noMultiLvlLbl val="0"/>
      </c:catAx>
      <c:valAx>
        <c:axId val="8473433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72435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2nd 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7"/>
          <c:y val="0.43294877029261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3735756231572"/>
          <c:y val="0.14202780208029644"/>
          <c:w val="0.76948981683569229"/>
          <c:h val="0.78608418392144574"/>
        </c:manualLayout>
      </c:layout>
      <c:areaChart>
        <c:grouping val="standard"/>
        <c:varyColors val="0"/>
        <c:ser>
          <c:idx val="0"/>
          <c:order val="0"/>
          <c:tx>
            <c:strRef>
              <c:f>'SET A'!$V$35:$Y$35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A'!$V$37:$Y$37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2-497C-A7BD-54829476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2400"/>
        <c:axId val="84583936"/>
      </c:areaChart>
      <c:catAx>
        <c:axId val="84582400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4583936"/>
        <c:crosses val="autoZero"/>
        <c:auto val="1"/>
        <c:lblAlgn val="ctr"/>
        <c:lblOffset val="0"/>
        <c:tickLblSkip val="1"/>
        <c:noMultiLvlLbl val="0"/>
      </c:catAx>
      <c:valAx>
        <c:axId val="8458393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58240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DE                  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9"/>
          <c:y val="0.394444444444450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36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A'!$AC$7:$AF$7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A'!$AC$9:$AF$9</c:f>
              <c:numCache>
                <c:formatCode>0.00</c:formatCode>
                <c:ptCount val="4"/>
                <c:pt idx="0">
                  <c:v>1.2999999999999998</c:v>
                </c:pt>
                <c:pt idx="1">
                  <c:v>0.59999999999999987</c:v>
                </c:pt>
                <c:pt idx="2">
                  <c:v>0.9700000000000002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B-43E2-9AB7-C9B63068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9568"/>
        <c:axId val="84671104"/>
      </c:areaChart>
      <c:catAx>
        <c:axId val="846695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671104"/>
        <c:crosses val="autoZero"/>
        <c:auto val="1"/>
        <c:lblAlgn val="ctr"/>
        <c:lblOffset val="0"/>
        <c:tickLblSkip val="1"/>
        <c:noMultiLvlLbl val="0"/>
      </c:catAx>
      <c:valAx>
        <c:axId val="8467110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66956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Total Wear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844828999930336"/>
          <c:y val="0.39899701931760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46174504672554"/>
          <c:y val="0.17043014657127162"/>
          <c:w val="0.74262880834855083"/>
          <c:h val="0.77944123771653706"/>
        </c:manualLayout>
      </c:layout>
      <c:areaChart>
        <c:grouping val="standard"/>
        <c:varyColors val="0"/>
        <c:ser>
          <c:idx val="0"/>
          <c:order val="0"/>
          <c:tx>
            <c:strRef>
              <c:f>'SET A'!$AI$7:$AL$7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cat>
            <c:numRef>
              <c:f>'SET A'!$AI$7:$AL$7</c:f>
              <c:numCache>
                <c:formatCode>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'SET A'!$AI$9:$AL$9</c:f>
              <c:numCache>
                <c:formatCode>0.00</c:formatCode>
                <c:ptCount val="4"/>
                <c:pt idx="0">
                  <c:v>1.7799999999999998</c:v>
                </c:pt>
                <c:pt idx="1">
                  <c:v>1.91</c:v>
                </c:pt>
                <c:pt idx="2">
                  <c:v>0.73999999999999977</c:v>
                </c:pt>
                <c:pt idx="3">
                  <c:v>0.78000000000000025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4-4A80-A5CD-8E562EB0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8544"/>
        <c:axId val="84770816"/>
      </c:areaChart>
      <c:catAx>
        <c:axId val="84748544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770816"/>
        <c:crosses val="autoZero"/>
        <c:auto val="1"/>
        <c:lblAlgn val="ctr"/>
        <c:lblOffset val="0"/>
        <c:tickLblSkip val="1"/>
        <c:noMultiLvlLbl val="0"/>
      </c:catAx>
      <c:valAx>
        <c:axId val="8477081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74854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TE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94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13"/>
          <c:y val="0.15741105278507236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A'!$AC$35:$AF$35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A'!$AC$37:$AF$37</c:f>
              <c:numCache>
                <c:formatCode>0.00</c:formatCode>
                <c:ptCount val="4"/>
                <c:pt idx="0">
                  <c:v>1.2400000000000002</c:v>
                </c:pt>
                <c:pt idx="1">
                  <c:v>0.90000000000000036</c:v>
                </c:pt>
                <c:pt idx="2">
                  <c:v>0.71</c:v>
                </c:pt>
                <c:pt idx="3">
                  <c:v>1.1400000000000001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471A-92D3-B254E376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2464"/>
        <c:axId val="85075072"/>
      </c:areaChart>
      <c:catAx>
        <c:axId val="847824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075072"/>
        <c:crosses val="autoZero"/>
        <c:auto val="1"/>
        <c:lblAlgn val="ctr"/>
        <c:lblOffset val="0"/>
        <c:tickLblSkip val="1"/>
        <c:noMultiLvlLbl val="0"/>
      </c:catAx>
      <c:valAx>
        <c:axId val="8507507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78246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9225138970952139"/>
          <c:y val="0.403319140662972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1435964838239063"/>
          <c:h val="0.78608418392144541"/>
        </c:manualLayout>
      </c:layout>
      <c:areaChart>
        <c:grouping val="standard"/>
        <c:varyColors val="0"/>
        <c:ser>
          <c:idx val="0"/>
          <c:order val="0"/>
          <c:tx>
            <c:strRef>
              <c:f>'SET A'!$AI$35:$AL$35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A'!$AI$37:$AL$37</c:f>
              <c:numCache>
                <c:formatCode>0.00</c:formatCode>
                <c:ptCount val="4"/>
                <c:pt idx="0">
                  <c:v>0.33999999999999986</c:v>
                </c:pt>
                <c:pt idx="1">
                  <c:v>0.7200000000000002</c:v>
                </c:pt>
                <c:pt idx="2">
                  <c:v>0.83000000000000007</c:v>
                </c:pt>
                <c:pt idx="3">
                  <c:v>0.96999999999999975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0-4AE9-B4A0-692A2FAF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7456"/>
        <c:axId val="85108992"/>
      </c:areaChart>
      <c:catAx>
        <c:axId val="85107456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5108992"/>
        <c:crosses val="autoZero"/>
        <c:auto val="1"/>
        <c:lblAlgn val="ctr"/>
        <c:lblOffset val="0"/>
        <c:tickLblSkip val="1"/>
        <c:noMultiLvlLbl val="0"/>
      </c:catAx>
      <c:valAx>
        <c:axId val="8510899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10745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1st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3"/>
          <c:y val="0.3944444444444505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25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B'!$C$7:$F$7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B'!$C$9:$F$9</c:f>
              <c:numCache>
                <c:formatCode>0.00</c:formatCode>
                <c:ptCount val="4"/>
                <c:pt idx="0">
                  <c:v>0.25</c:v>
                </c:pt>
                <c:pt idx="1">
                  <c:v>0.20000000000000018</c:v>
                </c:pt>
                <c:pt idx="2">
                  <c:v>0.11999999999999966</c:v>
                </c:pt>
                <c:pt idx="3">
                  <c:v>0.41999999999999993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A-47C6-A158-67CAC0FA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7376"/>
        <c:axId val="85158912"/>
      </c:areaChart>
      <c:catAx>
        <c:axId val="851573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158912"/>
        <c:crosses val="autoZero"/>
        <c:auto val="1"/>
        <c:lblAlgn val="ctr"/>
        <c:lblOffset val="0"/>
        <c:tickLblSkip val="1"/>
        <c:noMultiLvlLbl val="0"/>
      </c:catAx>
      <c:valAx>
        <c:axId val="8515891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15737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0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49224614633672"/>
          <c:y val="0.16076034382111054"/>
          <c:w val="0.73781440369659013"/>
          <c:h val="0.77944123771653684"/>
        </c:manualLayout>
      </c:layout>
      <c:areaChart>
        <c:grouping val="standard"/>
        <c:varyColors val="0"/>
        <c:ser>
          <c:idx val="0"/>
          <c:order val="0"/>
          <c:tx>
            <c:strRef>
              <c:f>'SET B'!$I$7:$L$7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B'!$I$9:$L$9</c:f>
              <c:numCache>
                <c:formatCode>0.00</c:formatCode>
                <c:ptCount val="4"/>
                <c:pt idx="0">
                  <c:v>0.41000000000000014</c:v>
                </c:pt>
                <c:pt idx="1">
                  <c:v>0.21999999999999975</c:v>
                </c:pt>
                <c:pt idx="2">
                  <c:v>0.20999999999999996</c:v>
                </c:pt>
                <c:pt idx="3">
                  <c:v>0.29999999999999982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B'!$I$7:$L$7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6EB-4288-8A89-57B80170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0784"/>
        <c:axId val="85524864"/>
      </c:areaChart>
      <c:catAx>
        <c:axId val="85510784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524864"/>
        <c:crosses val="autoZero"/>
        <c:auto val="1"/>
        <c:lblAlgn val="ctr"/>
        <c:lblOffset val="0"/>
        <c:tickLblSkip val="1"/>
        <c:noMultiLvlLbl val="0"/>
      </c:catAx>
      <c:valAx>
        <c:axId val="8552486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51078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77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02"/>
          <c:y val="0.15741105278507225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B'!$C$35:$F$35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B'!$C$37:$F$37</c:f>
              <c:numCache>
                <c:formatCode>0.00</c:formatCode>
                <c:ptCount val="4"/>
                <c:pt idx="0">
                  <c:v>0.29999999999999982</c:v>
                </c:pt>
                <c:pt idx="1">
                  <c:v>0.32000000000000028</c:v>
                </c:pt>
                <c:pt idx="2">
                  <c:v>0.35999999999999988</c:v>
                </c:pt>
                <c:pt idx="3">
                  <c:v>0.55000000000000027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A-4700-8DC9-74EBE4BC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9056"/>
        <c:axId val="85550592"/>
      </c:areaChart>
      <c:catAx>
        <c:axId val="855490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550592"/>
        <c:crosses val="autoZero"/>
        <c:auto val="1"/>
        <c:lblAlgn val="ctr"/>
        <c:lblOffset val="0"/>
        <c:tickLblSkip val="1"/>
        <c:noMultiLvlLbl val="0"/>
      </c:catAx>
      <c:valAx>
        <c:axId val="8555059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54905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/>
                </a:solidFill>
              </a:rPr>
              <a:t>wear</a:t>
            </a:r>
            <a:r>
              <a:rPr lang="pt-BR" baseline="0">
                <a:solidFill>
                  <a:schemeClr val="tx1"/>
                </a:solidFill>
              </a:rPr>
              <a:t> DD </a:t>
            </a:r>
            <a:r>
              <a:rPr lang="pt-BR" b="0" baseline="0">
                <a:solidFill>
                  <a:schemeClr val="tx1"/>
                </a:solidFill>
              </a:rPr>
              <a:t>(mm)</a:t>
            </a:r>
            <a:endParaRPr lang="pt-BR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484821973010991"/>
          <c:y val="3.1620553359683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4282810124562"/>
          <c:y val="0.26185310291557634"/>
          <c:w val="0.80816906915980879"/>
          <c:h val="0.67680377240983991"/>
        </c:manualLayout>
      </c:layout>
      <c:areaChart>
        <c:grouping val="standard"/>
        <c:varyColors val="0"/>
        <c:ser>
          <c:idx val="0"/>
          <c:order val="0"/>
          <c:tx>
            <c:strRef>
              <c:f>PROJECTION!$AC$9:$AF$9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PROJECTION!$AC$10:$AF$10</c:f>
              <c:numCache>
                <c:formatCode>0.0%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2-4AC0-9457-A563599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0720"/>
        <c:axId val="78922112"/>
      </c:areaChart>
      <c:catAx>
        <c:axId val="78510720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922112"/>
        <c:crosses val="autoZero"/>
        <c:auto val="1"/>
        <c:lblAlgn val="ctr"/>
        <c:lblOffset val="0"/>
        <c:tickLblSkip val="1"/>
        <c:noMultiLvlLbl val="0"/>
      </c:catAx>
      <c:valAx>
        <c:axId val="78922112"/>
        <c:scaling>
          <c:orientation val="maxMin"/>
          <c:max val="0.70000000000000062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51072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1013" footer="0.3149606200000101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7"/>
          <c:y val="0.43294877029261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1435964838239063"/>
          <c:h val="0.78608418392144574"/>
        </c:manualLayout>
      </c:layout>
      <c:areaChart>
        <c:grouping val="standard"/>
        <c:varyColors val="0"/>
        <c:ser>
          <c:idx val="0"/>
          <c:order val="0"/>
          <c:tx>
            <c:strRef>
              <c:f>'SET B'!$I$35:$L$35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B'!$I$37:$L$37</c:f>
              <c:numCache>
                <c:formatCode>0.00</c:formatCode>
                <c:ptCount val="4"/>
                <c:pt idx="0">
                  <c:v>0.57999999999999963</c:v>
                </c:pt>
                <c:pt idx="1">
                  <c:v>0.5</c:v>
                </c:pt>
                <c:pt idx="2">
                  <c:v>0.21999999999999975</c:v>
                </c:pt>
                <c:pt idx="3">
                  <c:v>0.31999999999999984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5-42C8-95DE-923ACC4F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1168"/>
        <c:axId val="85592704"/>
      </c:areaChart>
      <c:catAx>
        <c:axId val="85591168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5592704"/>
        <c:crosses val="autoZero"/>
        <c:auto val="1"/>
        <c:lblAlgn val="ctr"/>
        <c:lblOffset val="0"/>
        <c:tickLblSkip val="1"/>
        <c:noMultiLvlLbl val="0"/>
      </c:catAx>
      <c:valAx>
        <c:axId val="8559270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59116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2nd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9"/>
          <c:y val="0.394444444444450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36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B'!$P$7:$S$7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B'!$P$9:$S$9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0-4E32-8DD6-D251A490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1760"/>
        <c:axId val="85861120"/>
      </c:areaChart>
      <c:catAx>
        <c:axId val="856217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861120"/>
        <c:crosses val="autoZero"/>
        <c:auto val="1"/>
        <c:lblAlgn val="ctr"/>
        <c:lblOffset val="0"/>
        <c:tickLblSkip val="1"/>
        <c:noMultiLvlLbl val="0"/>
      </c:catAx>
      <c:valAx>
        <c:axId val="8586112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62176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2519599040387178"/>
          <c:y val="0.3989970193176078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33830664484876"/>
          <c:y val="0.16076034382111062"/>
          <c:w val="0.74768637077474054"/>
          <c:h val="0.77944123771653706"/>
        </c:manualLayout>
      </c:layout>
      <c:areaChart>
        <c:grouping val="standard"/>
        <c:varyColors val="0"/>
        <c:ser>
          <c:idx val="0"/>
          <c:order val="0"/>
          <c:tx>
            <c:strRef>
              <c:f>'SET B'!$V$7:$Y$7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B'!$V$9:$Y$9</c:f>
              <c:numCache>
                <c:formatCode>0.00</c:formatCode>
                <c:ptCount val="4"/>
                <c:pt idx="0">
                  <c:v>0.33000000000000007</c:v>
                </c:pt>
                <c:pt idx="1">
                  <c:v>0.28000000000000025</c:v>
                </c:pt>
                <c:pt idx="2">
                  <c:v>0.27</c:v>
                </c:pt>
                <c:pt idx="3">
                  <c:v>2.9999999999999805E-2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B'!$V$7:$Y$7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2B-457A-835B-62415D97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5312"/>
        <c:axId val="85886848"/>
      </c:areaChart>
      <c:catAx>
        <c:axId val="85885312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886848"/>
        <c:crosses val="autoZero"/>
        <c:auto val="1"/>
        <c:lblAlgn val="ctr"/>
        <c:lblOffset val="0"/>
        <c:tickLblSkip val="1"/>
        <c:noMultiLvlLbl val="0"/>
      </c:catAx>
      <c:valAx>
        <c:axId val="8588684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88531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94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13"/>
          <c:y val="0.15741105278507236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B'!$P$35:$S$35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B'!$P$37:$S$37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8-42C4-8630-95746D64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2960"/>
        <c:axId val="85994496"/>
      </c:areaChart>
      <c:catAx>
        <c:axId val="859929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994496"/>
        <c:crosses val="autoZero"/>
        <c:auto val="1"/>
        <c:lblAlgn val="ctr"/>
        <c:lblOffset val="0"/>
        <c:tickLblSkip val="1"/>
        <c:noMultiLvlLbl val="0"/>
      </c:catAx>
      <c:valAx>
        <c:axId val="8599449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99296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2nd 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81"/>
          <c:y val="0.4329487702926114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8723517141126"/>
          <c:y val="0.14202780208029644"/>
          <c:w val="0.77561539110827904"/>
          <c:h val="0.78608418392144541"/>
        </c:manualLayout>
      </c:layout>
      <c:areaChart>
        <c:grouping val="standard"/>
        <c:varyColors val="0"/>
        <c:ser>
          <c:idx val="0"/>
          <c:order val="0"/>
          <c:tx>
            <c:strRef>
              <c:f>'SET B'!$V$35:$Y$35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B'!$V$37:$Y$37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E-47BB-8C3A-8938BDFE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6400"/>
        <c:axId val="86024576"/>
      </c:areaChart>
      <c:catAx>
        <c:axId val="86006400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6024576"/>
        <c:crosses val="autoZero"/>
        <c:auto val="1"/>
        <c:lblAlgn val="ctr"/>
        <c:lblOffset val="0"/>
        <c:tickLblSkip val="1"/>
        <c:noMultiLvlLbl val="0"/>
      </c:catAx>
      <c:valAx>
        <c:axId val="8602457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00640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DE                  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307"/>
          <c:y val="0.3944444444444509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47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B'!$AC$7:$AF$7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B'!$AC$9:$AF$9</c:f>
              <c:numCache>
                <c:formatCode>0.00</c:formatCode>
                <c:ptCount val="4"/>
                <c:pt idx="0">
                  <c:v>0.25</c:v>
                </c:pt>
                <c:pt idx="1">
                  <c:v>0.20000000000000018</c:v>
                </c:pt>
                <c:pt idx="2">
                  <c:v>0.11999999999999966</c:v>
                </c:pt>
                <c:pt idx="3">
                  <c:v>0.41999999999999993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A-4985-B069-FDD3E1B00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5008"/>
        <c:axId val="86316544"/>
      </c:areaChart>
      <c:catAx>
        <c:axId val="863150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316544"/>
        <c:crosses val="autoZero"/>
        <c:auto val="1"/>
        <c:lblAlgn val="ctr"/>
        <c:lblOffset val="0"/>
        <c:tickLblSkip val="1"/>
        <c:noMultiLvlLbl val="0"/>
      </c:catAx>
      <c:valAx>
        <c:axId val="8631654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31500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Total Wear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844828999930358"/>
          <c:y val="0.398997019317608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57973716932957"/>
          <c:y val="0.15938046642627776"/>
          <c:w val="0.73499843239794982"/>
          <c:h val="0.7794412377165375"/>
        </c:manualLayout>
      </c:layout>
      <c:areaChart>
        <c:grouping val="standard"/>
        <c:varyColors val="0"/>
        <c:ser>
          <c:idx val="0"/>
          <c:order val="0"/>
          <c:tx>
            <c:strRef>
              <c:f>'SET B'!$AI$7:$AL$7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B'!$AI$9:$AL$9</c:f>
              <c:numCache>
                <c:formatCode>0.00</c:formatCode>
                <c:ptCount val="4"/>
                <c:pt idx="0">
                  <c:v>0.74000000000000021</c:v>
                </c:pt>
                <c:pt idx="1">
                  <c:v>0.5</c:v>
                </c:pt>
                <c:pt idx="2">
                  <c:v>0.48</c:v>
                </c:pt>
                <c:pt idx="3">
                  <c:v>0.32999999999999963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B'!$AI$7:$AL$7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4D-4DD9-B57C-E0911E61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7120"/>
        <c:axId val="86358656"/>
      </c:areaChart>
      <c:catAx>
        <c:axId val="86357120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358656"/>
        <c:crosses val="autoZero"/>
        <c:auto val="1"/>
        <c:lblAlgn val="ctr"/>
        <c:lblOffset val="0"/>
        <c:tickLblSkip val="1"/>
        <c:noMultiLvlLbl val="0"/>
      </c:catAx>
      <c:valAx>
        <c:axId val="8635865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35712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TE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105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24"/>
          <c:y val="0.15741105278507248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B'!$AC$35:$AF$35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B'!$AC$37:$AF$37</c:f>
              <c:numCache>
                <c:formatCode>0.00</c:formatCode>
                <c:ptCount val="4"/>
                <c:pt idx="0">
                  <c:v>0.29999999999999982</c:v>
                </c:pt>
                <c:pt idx="1">
                  <c:v>0.32000000000000028</c:v>
                </c:pt>
                <c:pt idx="2">
                  <c:v>0.35999999999999988</c:v>
                </c:pt>
                <c:pt idx="3">
                  <c:v>0.55000000000000027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3-4DD3-AADE-5B9F6F82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0480"/>
        <c:axId val="85942272"/>
      </c:areaChart>
      <c:catAx>
        <c:axId val="859404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942272"/>
        <c:crosses val="autoZero"/>
        <c:auto val="1"/>
        <c:lblAlgn val="ctr"/>
        <c:lblOffset val="0"/>
        <c:tickLblSkip val="1"/>
        <c:noMultiLvlLbl val="0"/>
      </c:catAx>
      <c:valAx>
        <c:axId val="8594227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94048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922513897095215"/>
          <c:y val="0.403319140662972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1435964838239063"/>
          <c:h val="0.78608418392144519"/>
        </c:manualLayout>
      </c:layout>
      <c:areaChart>
        <c:grouping val="standard"/>
        <c:varyColors val="0"/>
        <c:ser>
          <c:idx val="0"/>
          <c:order val="0"/>
          <c:tx>
            <c:strRef>
              <c:f>'SET B'!$AI$35:$AL$35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B'!$AI$37:$AL$37</c:f>
              <c:numCache>
                <c:formatCode>0.00</c:formatCode>
                <c:ptCount val="4"/>
                <c:pt idx="0">
                  <c:v>0.57999999999999963</c:v>
                </c:pt>
                <c:pt idx="1">
                  <c:v>0.5</c:v>
                </c:pt>
                <c:pt idx="2">
                  <c:v>0.21999999999999975</c:v>
                </c:pt>
                <c:pt idx="3">
                  <c:v>0.31999999999999984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8-47D6-A43C-2F441169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3920"/>
        <c:axId val="86385792"/>
      </c:areaChart>
      <c:catAx>
        <c:axId val="85953920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6385792"/>
        <c:crosses val="autoZero"/>
        <c:auto val="1"/>
        <c:lblAlgn val="ctr"/>
        <c:lblOffset val="0"/>
        <c:tickLblSkip val="1"/>
        <c:noMultiLvlLbl val="0"/>
      </c:catAx>
      <c:valAx>
        <c:axId val="8638579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595392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1st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3"/>
          <c:y val="0.3944444444444505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25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C'!$C$7:$F$7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C'!$C$9:$F$9</c:f>
              <c:numCache>
                <c:formatCode>0.00</c:formatCode>
                <c:ptCount val="4"/>
                <c:pt idx="0">
                  <c:v>0.32999999999999963</c:v>
                </c:pt>
                <c:pt idx="1">
                  <c:v>0.31999999999999984</c:v>
                </c:pt>
                <c:pt idx="2">
                  <c:v>0.14000000000000012</c:v>
                </c:pt>
                <c:pt idx="3">
                  <c:v>0.42999999999999972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FCD-8624-E149579E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07904"/>
        <c:axId val="86509440"/>
      </c:areaChart>
      <c:catAx>
        <c:axId val="865079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509440"/>
        <c:crosses val="autoZero"/>
        <c:auto val="1"/>
        <c:lblAlgn val="ctr"/>
        <c:lblOffset val="0"/>
        <c:tickLblSkip val="1"/>
        <c:noMultiLvlLbl val="0"/>
      </c:catAx>
      <c:valAx>
        <c:axId val="8650944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50790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wear</a:t>
            </a:r>
            <a:r>
              <a:rPr lang="pt-BR" baseline="0"/>
              <a:t> TE (mm)</a:t>
            </a:r>
            <a:endParaRPr lang="pt-BR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9114368129832"/>
          <c:y val="0.28481553013420602"/>
          <c:w val="0.80816906915980879"/>
          <c:h val="0.67680377240983991"/>
        </c:manualLayout>
      </c:layout>
      <c:areaChart>
        <c:grouping val="standard"/>
        <c:varyColors val="0"/>
        <c:ser>
          <c:idx val="0"/>
          <c:order val="0"/>
          <c:tx>
            <c:strRef>
              <c:f>PROJECTION!$E$23:$H$23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PROJECTION!$E$24:$H$24</c:f>
              <c:numCache>
                <c:formatCode>0.0%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E-475F-A5C7-C1E63AE5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6304"/>
        <c:axId val="78947840"/>
      </c:areaChart>
      <c:catAx>
        <c:axId val="789463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947840"/>
        <c:crosses val="autoZero"/>
        <c:auto val="1"/>
        <c:lblAlgn val="ctr"/>
        <c:lblOffset val="0"/>
        <c:tickLblSkip val="1"/>
        <c:noMultiLvlLbl val="0"/>
      </c:catAx>
      <c:valAx>
        <c:axId val="78947840"/>
        <c:scaling>
          <c:orientation val="maxMin"/>
          <c:max val="0.70000000000000062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94630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1013" footer="0.3149606200000101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0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53772783643776"/>
          <c:y val="0.16076034382111054"/>
          <c:w val="0.7685792051945568"/>
          <c:h val="0.77944123771653684"/>
        </c:manualLayout>
      </c:layout>
      <c:areaChart>
        <c:grouping val="standard"/>
        <c:varyColors val="0"/>
        <c:ser>
          <c:idx val="0"/>
          <c:order val="0"/>
          <c:tx>
            <c:strRef>
              <c:f>'SET C'!$I$7:$L$7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C'!$I$9:$L$9</c:f>
              <c:numCache>
                <c:formatCode>0.00</c:formatCode>
                <c:ptCount val="4"/>
                <c:pt idx="0">
                  <c:v>0.39999999999999991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0.39999999999999991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C'!$I$7:$L$7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47D-4032-A5B1-E27687AE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1824"/>
        <c:axId val="86543360"/>
      </c:areaChart>
      <c:catAx>
        <c:axId val="86541824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543360"/>
        <c:crosses val="autoZero"/>
        <c:auto val="1"/>
        <c:lblAlgn val="ctr"/>
        <c:lblOffset val="0"/>
        <c:tickLblSkip val="1"/>
        <c:noMultiLvlLbl val="0"/>
      </c:catAx>
      <c:valAx>
        <c:axId val="8654336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54182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77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02"/>
          <c:y val="0.15741105278507225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C'!$C$35:$F$35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C'!$C$37:$F$37</c:f>
              <c:numCache>
                <c:formatCode>0.00</c:formatCode>
                <c:ptCount val="4"/>
                <c:pt idx="0">
                  <c:v>0.20999999999999996</c:v>
                </c:pt>
                <c:pt idx="1">
                  <c:v>0.15000000000000036</c:v>
                </c:pt>
                <c:pt idx="2">
                  <c:v>0.25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7-494E-B395-ED9637A0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9664"/>
        <c:axId val="87171456"/>
      </c:areaChart>
      <c:catAx>
        <c:axId val="871696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171456"/>
        <c:crosses val="autoZero"/>
        <c:auto val="1"/>
        <c:lblAlgn val="ctr"/>
        <c:lblOffset val="0"/>
        <c:tickLblSkip val="1"/>
        <c:noMultiLvlLbl val="0"/>
      </c:catAx>
      <c:valAx>
        <c:axId val="8717145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16966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7"/>
          <c:y val="0.43294877029261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46166089881951"/>
          <c:y val="0.14202780208029644"/>
          <c:w val="0.7817409653808588"/>
          <c:h val="0.78608418392144574"/>
        </c:manualLayout>
      </c:layout>
      <c:areaChart>
        <c:grouping val="standard"/>
        <c:varyColors val="0"/>
        <c:ser>
          <c:idx val="0"/>
          <c:order val="0"/>
          <c:tx>
            <c:strRef>
              <c:f>'SET C'!$I$35:$L$35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C'!$I$37:$L$37</c:f>
              <c:numCache>
                <c:formatCode>0.00</c:formatCode>
                <c:ptCount val="4"/>
                <c:pt idx="0">
                  <c:v>0.28000000000000025</c:v>
                </c:pt>
                <c:pt idx="1">
                  <c:v>0.25</c:v>
                </c:pt>
                <c:pt idx="2">
                  <c:v>0.2200000000000002</c:v>
                </c:pt>
                <c:pt idx="3">
                  <c:v>0.25999999999999979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9-4799-A2D8-CED07FC9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9744"/>
        <c:axId val="87201280"/>
      </c:areaChart>
      <c:catAx>
        <c:axId val="87199744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7201280"/>
        <c:crosses val="autoZero"/>
        <c:auto val="1"/>
        <c:lblAlgn val="ctr"/>
        <c:lblOffset val="0"/>
        <c:tickLblSkip val="1"/>
        <c:noMultiLvlLbl val="0"/>
      </c:catAx>
      <c:valAx>
        <c:axId val="8720128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19974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2nd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9"/>
          <c:y val="0.394444444444450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7613853288904"/>
          <c:y val="0.15673610769199936"/>
          <c:w val="0.76246060593276144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C'!$P$7:$S$7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C'!$P$9:$S$9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6-42B2-882E-0E596BAA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40064"/>
      </c:areaChart>
      <c:catAx>
        <c:axId val="872385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240064"/>
        <c:crosses val="autoZero"/>
        <c:auto val="1"/>
        <c:lblAlgn val="ctr"/>
        <c:lblOffset val="0"/>
        <c:tickLblSkip val="1"/>
        <c:noMultiLvlLbl val="0"/>
      </c:catAx>
      <c:valAx>
        <c:axId val="8724006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23852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63379755883691"/>
          <c:y val="0.16076034382111062"/>
          <c:w val="0.74262880834855083"/>
          <c:h val="0.77944123771653706"/>
        </c:manualLayout>
      </c:layout>
      <c:areaChart>
        <c:grouping val="standard"/>
        <c:varyColors val="0"/>
        <c:ser>
          <c:idx val="0"/>
          <c:order val="0"/>
          <c:tx>
            <c:strRef>
              <c:f>'SET C'!$V$7:$Y$7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C'!$V$9:$Y$9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C'!$V$7:$Y$7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83-4BFB-A299-94F22C71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4736"/>
        <c:axId val="86905600"/>
      </c:areaChart>
      <c:catAx>
        <c:axId val="87284736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905600"/>
        <c:crosses val="autoZero"/>
        <c:auto val="1"/>
        <c:lblAlgn val="ctr"/>
        <c:lblOffset val="0"/>
        <c:tickLblSkip val="1"/>
        <c:noMultiLvlLbl val="0"/>
      </c:catAx>
      <c:valAx>
        <c:axId val="8690560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28473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94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13"/>
          <c:y val="0.15741105278507236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C'!$P$35:$S$35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C'!$P$37:$S$37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9-4C4B-AD5B-BD833C0A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272"/>
        <c:axId val="86951808"/>
      </c:areaChart>
      <c:catAx>
        <c:axId val="869502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951808"/>
        <c:crosses val="autoZero"/>
        <c:auto val="1"/>
        <c:lblAlgn val="ctr"/>
        <c:lblOffset val="0"/>
        <c:tickLblSkip val="1"/>
        <c:noMultiLvlLbl val="0"/>
      </c:catAx>
      <c:valAx>
        <c:axId val="8695180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695027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2nd 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81"/>
          <c:y val="0.4329487702926114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6293183490064"/>
          <c:y val="0.14202780208029644"/>
          <c:w val="0.75111309401791848"/>
          <c:h val="0.78608418392144541"/>
        </c:manualLayout>
      </c:layout>
      <c:areaChart>
        <c:grouping val="standard"/>
        <c:varyColors val="0"/>
        <c:ser>
          <c:idx val="0"/>
          <c:order val="0"/>
          <c:tx>
            <c:strRef>
              <c:f>'SET C'!$V$35:$Y$35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C'!$V$37:$Y$37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A-4D20-AE0F-FB6A9695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1504"/>
        <c:axId val="87383040"/>
      </c:areaChart>
      <c:catAx>
        <c:axId val="87381504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7383040"/>
        <c:crosses val="autoZero"/>
        <c:auto val="1"/>
        <c:lblAlgn val="ctr"/>
        <c:lblOffset val="0"/>
        <c:tickLblSkip val="1"/>
        <c:noMultiLvlLbl val="0"/>
      </c:catAx>
      <c:valAx>
        <c:axId val="8738304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38150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DE                  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307"/>
          <c:y val="0.3944444444444509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47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C'!$AC$7:$AF$7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C'!$AC$9:$AF$9</c:f>
              <c:numCache>
                <c:formatCode>0.00</c:formatCode>
                <c:ptCount val="4"/>
                <c:pt idx="0">
                  <c:v>0.32999999999999963</c:v>
                </c:pt>
                <c:pt idx="1">
                  <c:v>0.31999999999999984</c:v>
                </c:pt>
                <c:pt idx="2">
                  <c:v>0.14000000000000012</c:v>
                </c:pt>
                <c:pt idx="3">
                  <c:v>0.42999999999999972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6-4378-8EC0-20A62462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7232"/>
        <c:axId val="87413120"/>
      </c:areaChart>
      <c:catAx>
        <c:axId val="874072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413120"/>
        <c:crosses val="autoZero"/>
        <c:auto val="1"/>
        <c:lblAlgn val="ctr"/>
        <c:lblOffset val="0"/>
        <c:tickLblSkip val="1"/>
        <c:noMultiLvlLbl val="0"/>
      </c:catAx>
      <c:valAx>
        <c:axId val="8741312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40723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Total Wear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844828999930358"/>
          <c:y val="0.398997019317608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26148322522068"/>
          <c:y val="0.16076034382111073"/>
          <c:w val="0.69362419053150592"/>
          <c:h val="0.7794412377165375"/>
        </c:manualLayout>
      </c:layout>
      <c:areaChart>
        <c:grouping val="standard"/>
        <c:varyColors val="0"/>
        <c:ser>
          <c:idx val="0"/>
          <c:order val="0"/>
          <c:tx>
            <c:strRef>
              <c:f>'SET C'!$AI$7:$AL$7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C'!$AI$9:$AL$9</c:f>
              <c:numCache>
                <c:formatCode>0.00</c:formatCode>
                <c:ptCount val="4"/>
                <c:pt idx="0">
                  <c:v>0.39999999999999991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0.39999999999999991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C'!$AI$7:$AL$7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BD0-4C14-B1A1-56A26FBA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8384"/>
        <c:axId val="92689920"/>
      </c:areaChart>
      <c:catAx>
        <c:axId val="92688384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689920"/>
        <c:crosses val="autoZero"/>
        <c:auto val="1"/>
        <c:lblAlgn val="ctr"/>
        <c:lblOffset val="0"/>
        <c:tickLblSkip val="1"/>
        <c:noMultiLvlLbl val="0"/>
      </c:catAx>
      <c:valAx>
        <c:axId val="9268992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68838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TE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105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24"/>
          <c:y val="0.15741105278507248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C'!$AC$35:$AF$35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C'!$AC$37:$AF$37</c:f>
              <c:numCache>
                <c:formatCode>0.00</c:formatCode>
                <c:ptCount val="4"/>
                <c:pt idx="0">
                  <c:v>0.20999999999999996</c:v>
                </c:pt>
                <c:pt idx="1">
                  <c:v>0.15000000000000036</c:v>
                </c:pt>
                <c:pt idx="2">
                  <c:v>0.25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4748-8F84-ED14F97A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6400"/>
        <c:axId val="92727936"/>
      </c:areaChart>
      <c:catAx>
        <c:axId val="927264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727936"/>
        <c:crosses val="autoZero"/>
        <c:auto val="1"/>
        <c:lblAlgn val="ctr"/>
        <c:lblOffset val="0"/>
        <c:tickLblSkip val="1"/>
        <c:noMultiLvlLbl val="0"/>
      </c:catAx>
      <c:valAx>
        <c:axId val="9272793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72640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/>
                </a:solidFill>
              </a:rPr>
              <a:t>wear</a:t>
            </a:r>
            <a:r>
              <a:rPr lang="pt-BR" baseline="0">
                <a:solidFill>
                  <a:schemeClr val="tx1"/>
                </a:solidFill>
              </a:rPr>
              <a:t> TD </a:t>
            </a:r>
            <a:r>
              <a:rPr lang="pt-BR" b="0" baseline="0">
                <a:solidFill>
                  <a:schemeClr val="tx1"/>
                </a:solidFill>
              </a:rPr>
              <a:t>(mm)</a:t>
            </a:r>
            <a:endParaRPr lang="pt-BR" b="0">
              <a:solidFill>
                <a:schemeClr val="tx1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8946055656915"/>
          <c:y val="0.28510107665112511"/>
          <c:w val="0.80816906915980879"/>
          <c:h val="0.67680377240983991"/>
        </c:manualLayout>
      </c:layout>
      <c:areaChart>
        <c:grouping val="standard"/>
        <c:varyColors val="0"/>
        <c:ser>
          <c:idx val="0"/>
          <c:order val="0"/>
          <c:tx>
            <c:strRef>
              <c:f>PROJECTION!$AC$23:$AF$23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PROJECTION!$AC$24:$AF$24</c:f>
              <c:numCache>
                <c:formatCode>0.0%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7AF-BA68-9532A92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6784"/>
        <c:axId val="80968320"/>
      </c:areaChart>
      <c:catAx>
        <c:axId val="809667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968320"/>
        <c:crosses val="autoZero"/>
        <c:auto val="1"/>
        <c:lblAlgn val="ctr"/>
        <c:lblOffset val="0"/>
        <c:tickLblSkip val="1"/>
        <c:noMultiLvlLbl val="0"/>
      </c:catAx>
      <c:valAx>
        <c:axId val="80968320"/>
        <c:scaling>
          <c:orientation val="maxMin"/>
          <c:max val="0.70000000000000062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96678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1013" footer="0.3149606200000101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922513897095215"/>
          <c:y val="0.403319140662972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1435964838239063"/>
          <c:h val="0.78608418392144519"/>
        </c:manualLayout>
      </c:layout>
      <c:areaChart>
        <c:grouping val="standard"/>
        <c:varyColors val="0"/>
        <c:ser>
          <c:idx val="0"/>
          <c:order val="0"/>
          <c:tx>
            <c:strRef>
              <c:f>'SET C'!$AI$35:$AL$35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C'!$AI$37:$AL$37</c:f>
              <c:numCache>
                <c:formatCode>0.00</c:formatCode>
                <c:ptCount val="4"/>
                <c:pt idx="0">
                  <c:v>0.28000000000000025</c:v>
                </c:pt>
                <c:pt idx="1">
                  <c:v>0.25</c:v>
                </c:pt>
                <c:pt idx="2">
                  <c:v>0.2200000000000002</c:v>
                </c:pt>
                <c:pt idx="3">
                  <c:v>0.25999999999999979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0-4E31-8882-A0A55EA6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544"/>
        <c:axId val="87334912"/>
      </c:areaChart>
      <c:catAx>
        <c:axId val="87308544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87334912"/>
        <c:crosses val="autoZero"/>
        <c:auto val="1"/>
        <c:lblAlgn val="ctr"/>
        <c:lblOffset val="0"/>
        <c:tickLblSkip val="1"/>
        <c:noMultiLvlLbl val="0"/>
      </c:catAx>
      <c:valAx>
        <c:axId val="8733491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30854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1st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3"/>
          <c:y val="0.3944444444444505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2011817980472"/>
          <c:y val="0.15673610769199925"/>
          <c:w val="0.73810747401454491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D'!$C$7:$F$7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D'!$C$9:$F$9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6E7-B595-871B350C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3856"/>
        <c:axId val="92869376"/>
      </c:areaChart>
      <c:catAx>
        <c:axId val="927938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869376"/>
        <c:crosses val="autoZero"/>
        <c:auto val="1"/>
        <c:lblAlgn val="ctr"/>
        <c:lblOffset val="0"/>
        <c:tickLblSkip val="1"/>
        <c:noMultiLvlLbl val="0"/>
      </c:catAx>
      <c:valAx>
        <c:axId val="9286937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79385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0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01052924022586"/>
          <c:y val="0.16076034382111054"/>
          <c:w val="0.72425207666714575"/>
          <c:h val="0.77944123771653684"/>
        </c:manualLayout>
      </c:layout>
      <c:areaChart>
        <c:grouping val="standard"/>
        <c:varyColors val="0"/>
        <c:ser>
          <c:idx val="0"/>
          <c:order val="0"/>
          <c:tx>
            <c:strRef>
              <c:f>'SET D'!$I$7:$L$7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D'!$I$9:$L$9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4.0000000000000036E-2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D'!$I$7:$L$7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84-4529-8B7B-2FDA33B0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5856"/>
        <c:axId val="92907392"/>
      </c:areaChart>
      <c:catAx>
        <c:axId val="92905856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907392"/>
        <c:crosses val="autoZero"/>
        <c:auto val="1"/>
        <c:lblAlgn val="ctr"/>
        <c:lblOffset val="0"/>
        <c:tickLblSkip val="1"/>
        <c:noMultiLvlLbl val="0"/>
      </c:catAx>
      <c:valAx>
        <c:axId val="9290739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90585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77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729855573187"/>
          <c:y val="0.15741105278507225"/>
          <c:w val="0.7479825092746514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D'!$C$35:$F$35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D'!$C$37:$F$37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B99-A31B-C9CEC440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5680"/>
        <c:axId val="92937216"/>
      </c:areaChart>
      <c:catAx>
        <c:axId val="929356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937216"/>
        <c:crosses val="autoZero"/>
        <c:auto val="1"/>
        <c:lblAlgn val="ctr"/>
        <c:lblOffset val="0"/>
        <c:tickLblSkip val="1"/>
        <c:noMultiLvlLbl val="0"/>
      </c:catAx>
      <c:valAx>
        <c:axId val="9293721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93568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7"/>
          <c:y val="0.43294877029261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35321286867223"/>
          <c:y val="0.14202780208029644"/>
          <c:w val="0.75804144606730128"/>
          <c:h val="0.78608418392144574"/>
        </c:manualLayout>
      </c:layout>
      <c:areaChart>
        <c:grouping val="standard"/>
        <c:varyColors val="0"/>
        <c:ser>
          <c:idx val="0"/>
          <c:order val="0"/>
          <c:tx>
            <c:strRef>
              <c:f>'SET D'!$I$35:$L$35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D'!$I$37:$L$37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A-4FE7-8050-3DC59455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69600"/>
        <c:axId val="92975488"/>
      </c:areaChart>
      <c:catAx>
        <c:axId val="92969600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92975488"/>
        <c:crosses val="autoZero"/>
        <c:auto val="1"/>
        <c:lblAlgn val="ctr"/>
        <c:lblOffset val="0"/>
        <c:tickLblSkip val="1"/>
        <c:noMultiLvlLbl val="0"/>
      </c:catAx>
      <c:valAx>
        <c:axId val="9297548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296960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2nd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377485050149564"/>
          <c:y val="0.3944444444444502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75270449200241"/>
          <c:y val="0.15673610769199936"/>
          <c:w val="0.75028403997365267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D'!$P$7:$S$7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D'!$P$9:$S$9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5-4008-882A-D11E3F4F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1440"/>
        <c:axId val="95262976"/>
      </c:areaChart>
      <c:catAx>
        <c:axId val="952614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262976"/>
        <c:crosses val="autoZero"/>
        <c:auto val="1"/>
        <c:lblAlgn val="ctr"/>
        <c:lblOffset val="0"/>
        <c:tickLblSkip val="1"/>
        <c:noMultiLvlLbl val="0"/>
      </c:catAx>
      <c:valAx>
        <c:axId val="9526297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26144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79995038153891"/>
          <c:y val="0.16076034382111062"/>
          <c:w val="0.75310115382304565"/>
          <c:h val="0.77944123771653706"/>
        </c:manualLayout>
      </c:layout>
      <c:areaChart>
        <c:grouping val="standard"/>
        <c:varyColors val="0"/>
        <c:ser>
          <c:idx val="0"/>
          <c:order val="0"/>
          <c:tx>
            <c:strRef>
              <c:f>'SET D'!$V$7:$Y$7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D'!$V$9:$Y$9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-4.0000000000000036E-2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D'!$V$7:$Y$7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02-467E-9482-88ED2EE15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57504"/>
        <c:axId val="95559040"/>
      </c:areaChart>
      <c:catAx>
        <c:axId val="95557504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559040"/>
        <c:crosses val="autoZero"/>
        <c:auto val="1"/>
        <c:lblAlgn val="ctr"/>
        <c:lblOffset val="0"/>
        <c:tickLblSkip val="1"/>
        <c:noMultiLvlLbl val="0"/>
      </c:catAx>
      <c:valAx>
        <c:axId val="9555904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55750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94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43091473126431"/>
          <c:y val="0.15741105278507236"/>
          <c:w val="0.7541269054885489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D'!$P$35:$S$35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D'!$P$37:$S$37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1BC-8E42-644C0BB0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9136"/>
        <c:axId val="95585024"/>
      </c:areaChart>
      <c:catAx>
        <c:axId val="955791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585024"/>
        <c:crosses val="autoZero"/>
        <c:auto val="1"/>
        <c:lblAlgn val="ctr"/>
        <c:lblOffset val="0"/>
        <c:tickLblSkip val="1"/>
        <c:noMultiLvlLbl val="0"/>
      </c:catAx>
      <c:valAx>
        <c:axId val="9558502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57913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2nd 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81"/>
          <c:y val="0.4329487702926114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5723866829051401"/>
          <c:h val="0.78608418392144541"/>
        </c:manualLayout>
      </c:layout>
      <c:areaChart>
        <c:grouping val="standard"/>
        <c:varyColors val="0"/>
        <c:ser>
          <c:idx val="0"/>
          <c:order val="0"/>
          <c:tx>
            <c:strRef>
              <c:f>'SET D'!$V$35:$Y$35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D'!$V$37:$Y$37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938-9922-D145BA1E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4160"/>
        <c:axId val="93005696"/>
      </c:areaChart>
      <c:catAx>
        <c:axId val="93004160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93005696"/>
        <c:crosses val="autoZero"/>
        <c:auto val="1"/>
        <c:lblAlgn val="ctr"/>
        <c:lblOffset val="0"/>
        <c:tickLblSkip val="1"/>
        <c:noMultiLvlLbl val="0"/>
      </c:catAx>
      <c:valAx>
        <c:axId val="9300569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300416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DE                  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307"/>
          <c:y val="0.3944444444444509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84098747156232"/>
          <c:y val="0.15673610769199947"/>
          <c:w val="0.74419575699410934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D'!$AC$7:$AF$7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D'!$AC$9:$AF$9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0-4AFE-BC2D-0BA4FFDE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0368"/>
        <c:axId val="93051904"/>
      </c:areaChart>
      <c:catAx>
        <c:axId val="930503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3051904"/>
        <c:crosses val="autoZero"/>
        <c:auto val="1"/>
        <c:lblAlgn val="ctr"/>
        <c:lblOffset val="0"/>
        <c:tickLblSkip val="1"/>
        <c:noMultiLvlLbl val="0"/>
      </c:catAx>
      <c:valAx>
        <c:axId val="9305190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305036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1st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82"/>
          <c:y val="0.394444444444450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14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A'!$C$7:$F$7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A'!$C$9:$F$9</c:f>
              <c:numCache>
                <c:formatCode>0.00</c:formatCode>
                <c:ptCount val="4"/>
                <c:pt idx="0">
                  <c:v>1.2999999999999998</c:v>
                </c:pt>
                <c:pt idx="1">
                  <c:v>0.59999999999999987</c:v>
                </c:pt>
                <c:pt idx="2">
                  <c:v>0.9700000000000002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A-4A83-A2FB-AA1A7948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4272"/>
        <c:axId val="83264256"/>
      </c:areaChart>
      <c:catAx>
        <c:axId val="832542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3264256"/>
        <c:crosses val="autoZero"/>
        <c:auto val="1"/>
        <c:lblAlgn val="ctr"/>
        <c:lblOffset val="0"/>
        <c:tickLblSkip val="1"/>
        <c:noMultiLvlLbl val="0"/>
      </c:catAx>
      <c:valAx>
        <c:axId val="8326425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325427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35" footer="0.3149606200000093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Total Wear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844828999930358"/>
          <c:y val="0.398997019317608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3847672811216"/>
          <c:y val="0.16076034382111073"/>
          <c:w val="0.76100554002992371"/>
          <c:h val="0.7794412377165375"/>
        </c:manualLayout>
      </c:layout>
      <c:areaChart>
        <c:grouping val="standard"/>
        <c:varyColors val="0"/>
        <c:ser>
          <c:idx val="0"/>
          <c:order val="0"/>
          <c:tx>
            <c:strRef>
              <c:f>'SET D'!$AI$7:$AL$7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D'!$AI$9:$AL$9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D'!$AI$7:$AL$7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BF-4643-9597-04397262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9344"/>
        <c:axId val="95699328"/>
      </c:areaChart>
      <c:catAx>
        <c:axId val="95689344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699328"/>
        <c:crosses val="autoZero"/>
        <c:auto val="1"/>
        <c:lblAlgn val="ctr"/>
        <c:lblOffset val="0"/>
        <c:tickLblSkip val="1"/>
        <c:noMultiLvlLbl val="0"/>
      </c:catAx>
      <c:valAx>
        <c:axId val="9569932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68934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TE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105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57531094515327"/>
          <c:y val="0.15741105278507248"/>
          <c:w val="0.7479825092746514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D'!$AC$35:$AF$35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D'!$AC$37:$AF$37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7-44FC-83C6-0E1D0754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9904"/>
        <c:axId val="95741440"/>
      </c:areaChart>
      <c:catAx>
        <c:axId val="957399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741440"/>
        <c:crosses val="autoZero"/>
        <c:auto val="1"/>
        <c:lblAlgn val="ctr"/>
        <c:lblOffset val="0"/>
        <c:tickLblSkip val="1"/>
        <c:noMultiLvlLbl val="0"/>
      </c:catAx>
      <c:valAx>
        <c:axId val="9574144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739904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922513897095215"/>
          <c:y val="0.403319140662972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5723866829051401"/>
          <c:h val="0.78608418392144519"/>
        </c:manualLayout>
      </c:layout>
      <c:areaChart>
        <c:grouping val="standard"/>
        <c:varyColors val="0"/>
        <c:ser>
          <c:idx val="0"/>
          <c:order val="0"/>
          <c:tx>
            <c:strRef>
              <c:f>'SET D'!$AI$35:$AL$35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D'!$AI$37:$AL$37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D-4B7D-A509-039E381F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6848"/>
        <c:axId val="95648384"/>
      </c:areaChart>
      <c:catAx>
        <c:axId val="95646848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95648384"/>
        <c:crosses val="autoZero"/>
        <c:auto val="1"/>
        <c:lblAlgn val="ctr"/>
        <c:lblOffset val="0"/>
        <c:tickLblSkip val="1"/>
        <c:noMultiLvlLbl val="0"/>
      </c:catAx>
      <c:valAx>
        <c:axId val="9564838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64684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1st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3"/>
          <c:y val="0.3944444444444505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25"/>
          <c:w val="0.75028403997365267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E'!$C$7:$F$7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E'!$C$9:$F$9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7-4708-A41C-296A0099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9760"/>
        <c:axId val="95911296"/>
      </c:areaChart>
      <c:catAx>
        <c:axId val="959097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911296"/>
        <c:crosses val="autoZero"/>
        <c:auto val="1"/>
        <c:lblAlgn val="ctr"/>
        <c:lblOffset val="0"/>
        <c:tickLblSkip val="1"/>
        <c:noMultiLvlLbl val="0"/>
      </c:catAx>
      <c:valAx>
        <c:axId val="9591129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90976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0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26148322522043"/>
          <c:y val="0.16076034382111054"/>
          <c:w val="0.73650323112140503"/>
          <c:h val="0.77944123771653684"/>
        </c:manualLayout>
      </c:layout>
      <c:areaChart>
        <c:grouping val="standard"/>
        <c:varyColors val="0"/>
        <c:ser>
          <c:idx val="0"/>
          <c:order val="0"/>
          <c:tx>
            <c:strRef>
              <c:f>'SET E'!$I$7:$L$7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E'!$I$9:$L$9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E'!$I$7:$L$7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4BE-4124-BB8F-BA787706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3200"/>
        <c:axId val="95945472"/>
      </c:areaChart>
      <c:catAx>
        <c:axId val="95923200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945472"/>
        <c:crosses val="autoZero"/>
        <c:auto val="1"/>
        <c:lblAlgn val="ctr"/>
        <c:lblOffset val="0"/>
        <c:tickLblSkip val="1"/>
        <c:noMultiLvlLbl val="0"/>
      </c:catAx>
      <c:valAx>
        <c:axId val="9594547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92320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77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02"/>
          <c:y val="0.15741105278507225"/>
          <c:w val="0.7541269054885489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E'!$C$35:$F$35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E'!$C$37:$F$37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8-4D27-997C-EA73AB70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240"/>
        <c:axId val="95995776"/>
      </c:areaChart>
      <c:catAx>
        <c:axId val="959942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995776"/>
        <c:crosses val="autoZero"/>
        <c:auto val="1"/>
        <c:lblAlgn val="ctr"/>
        <c:lblOffset val="0"/>
        <c:tickLblSkip val="1"/>
        <c:noMultiLvlLbl val="0"/>
      </c:catAx>
      <c:valAx>
        <c:axId val="95995776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599424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7"/>
          <c:y val="0.43294877029261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4498751974533051"/>
          <c:h val="0.78608418392144574"/>
        </c:manualLayout>
      </c:layout>
      <c:areaChart>
        <c:grouping val="standard"/>
        <c:varyColors val="0"/>
        <c:ser>
          <c:idx val="0"/>
          <c:order val="0"/>
          <c:tx>
            <c:strRef>
              <c:f>'SET E'!$I$35:$L$35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E'!$I$37:$L$37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4268-A9DC-62020775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5872"/>
        <c:axId val="96017408"/>
      </c:areaChart>
      <c:catAx>
        <c:axId val="96015872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96017408"/>
        <c:crosses val="autoZero"/>
        <c:auto val="1"/>
        <c:lblAlgn val="ctr"/>
        <c:lblOffset val="0"/>
        <c:tickLblSkip val="1"/>
        <c:noMultiLvlLbl val="0"/>
      </c:catAx>
      <c:valAx>
        <c:axId val="9601740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01587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2nd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9"/>
          <c:y val="0.394444444444450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36"/>
          <c:w val="0.75637232295321033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E'!$P$7:$S$7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E'!$P$9:$S$9</c:f>
              <c:numCache>
                <c:formatCode>0.00</c:formatCode>
                <c:ptCount val="4"/>
                <c:pt idx="0">
                  <c:v>0.54</c:v>
                </c:pt>
                <c:pt idx="1">
                  <c:v>1.0699999999999998</c:v>
                </c:pt>
                <c:pt idx="2">
                  <c:v>1.0899999999999999</c:v>
                </c:pt>
                <c:pt idx="3">
                  <c:v>0.57000000000000028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E-467A-AA67-6B1AD40D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4176"/>
        <c:axId val="96064640"/>
      </c:areaChart>
      <c:catAx>
        <c:axId val="960341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064640"/>
        <c:crosses val="autoZero"/>
        <c:auto val="1"/>
        <c:lblAlgn val="ctr"/>
        <c:lblOffset val="0"/>
        <c:tickLblSkip val="1"/>
        <c:noMultiLvlLbl val="0"/>
      </c:catAx>
      <c:valAx>
        <c:axId val="96064640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034176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57" footer="0.31496062000000957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5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26148322522054"/>
          <c:y val="0.16076034382111062"/>
          <c:w val="0.72425207666714575"/>
          <c:h val="0.77944123771653706"/>
        </c:manualLayout>
      </c:layout>
      <c:areaChart>
        <c:grouping val="standard"/>
        <c:varyColors val="0"/>
        <c:ser>
          <c:idx val="0"/>
          <c:order val="0"/>
          <c:tx>
            <c:strRef>
              <c:f>'SET E'!$V$7:$Y$7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E'!$V$9:$Y$9</c:f>
              <c:numCache>
                <c:formatCode>0.00</c:formatCode>
                <c:ptCount val="4"/>
                <c:pt idx="0">
                  <c:v>1.21</c:v>
                </c:pt>
                <c:pt idx="1">
                  <c:v>1.0700000000000003</c:v>
                </c:pt>
                <c:pt idx="2">
                  <c:v>0.50999999999999979</c:v>
                </c:pt>
                <c:pt idx="3">
                  <c:v>0.60000000000000009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E'!$V$7:$Y$7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244-404D-927A-A93DDFD2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4112"/>
        <c:axId val="96315648"/>
      </c:areaChart>
      <c:catAx>
        <c:axId val="96314112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315648"/>
        <c:crosses val="autoZero"/>
        <c:auto val="1"/>
        <c:lblAlgn val="ctr"/>
        <c:lblOffset val="0"/>
        <c:tickLblSkip val="1"/>
        <c:noMultiLvlLbl val="0"/>
      </c:catAx>
      <c:valAx>
        <c:axId val="9631564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31411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2nd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94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13"/>
          <c:y val="0.15741105278507236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E'!$P$35:$S$35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E'!$P$37:$S$37</c:f>
              <c:numCache>
                <c:formatCode>0.00</c:formatCode>
                <c:ptCount val="4"/>
                <c:pt idx="0">
                  <c:v>0.43999999999999995</c:v>
                </c:pt>
                <c:pt idx="1">
                  <c:v>0.49000000000000021</c:v>
                </c:pt>
                <c:pt idx="2">
                  <c:v>0.53000000000000025</c:v>
                </c:pt>
                <c:pt idx="3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D-4B84-A8C6-F4D4C479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0912"/>
        <c:axId val="96472448"/>
      </c:areaChart>
      <c:catAx>
        <c:axId val="964709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472448"/>
        <c:crosses val="autoZero"/>
        <c:auto val="1"/>
        <c:lblAlgn val="ctr"/>
        <c:lblOffset val="0"/>
        <c:tickLblSkip val="1"/>
        <c:noMultiLvlLbl val="0"/>
      </c:catAx>
      <c:valAx>
        <c:axId val="9647244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47091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1116822957314"/>
          <c:y val="0.37894687817724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26148322522029"/>
          <c:y val="0.16076034382111049"/>
          <c:w val="0.80816906915980879"/>
          <c:h val="0.77944123771653651"/>
        </c:manualLayout>
      </c:layout>
      <c:areaChart>
        <c:grouping val="standard"/>
        <c:varyColors val="0"/>
        <c:ser>
          <c:idx val="0"/>
          <c:order val="0"/>
          <c:tx>
            <c:strRef>
              <c:f>'SET A'!$I$7:$L$7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cat>
            <c:numRef>
              <c:f>'SET A'!$I$7:$L$7</c:f>
              <c:numCache>
                <c:formatCode>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'SET A'!$I$9:$L$9</c:f>
              <c:numCache>
                <c:formatCode>0.00</c:formatCode>
                <c:ptCount val="4"/>
                <c:pt idx="0">
                  <c:v>1.7799999999999998</c:v>
                </c:pt>
                <c:pt idx="1">
                  <c:v>1.91</c:v>
                </c:pt>
                <c:pt idx="2">
                  <c:v>0.73999999999999977</c:v>
                </c:pt>
                <c:pt idx="3">
                  <c:v>0.78000000000000025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8-4EE4-9E15-0F21C111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1808"/>
        <c:axId val="80873344"/>
      </c:areaChart>
      <c:catAx>
        <c:axId val="80871808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873344"/>
        <c:crosses val="autoZero"/>
        <c:auto val="1"/>
        <c:lblAlgn val="ctr"/>
        <c:lblOffset val="0"/>
        <c:tickLblSkip val="1"/>
        <c:noMultiLvlLbl val="0"/>
      </c:catAx>
      <c:valAx>
        <c:axId val="8087334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87180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2nd 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81"/>
          <c:y val="0.4329487702926114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31405079357948"/>
          <c:y val="0.14202780208029644"/>
          <c:w val="0.74498751974533051"/>
          <c:h val="0.78608418392144541"/>
        </c:manualLayout>
      </c:layout>
      <c:areaChart>
        <c:grouping val="standard"/>
        <c:varyColors val="0"/>
        <c:ser>
          <c:idx val="0"/>
          <c:order val="0"/>
          <c:tx>
            <c:strRef>
              <c:f>'SET E'!$V$35:$Y$35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E'!$V$37:$Y$37</c:f>
              <c:numCache>
                <c:formatCode>0.00</c:formatCode>
                <c:ptCount val="4"/>
                <c:pt idx="0">
                  <c:v>1.27</c:v>
                </c:pt>
                <c:pt idx="1">
                  <c:v>0.83000000000000007</c:v>
                </c:pt>
                <c:pt idx="2">
                  <c:v>0.35000000000000009</c:v>
                </c:pt>
                <c:pt idx="3">
                  <c:v>0.60999999999999988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E-4B75-A4BD-3A0983E5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4832"/>
        <c:axId val="96527104"/>
      </c:areaChart>
      <c:catAx>
        <c:axId val="96504832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96527104"/>
        <c:crosses val="autoZero"/>
        <c:auto val="1"/>
        <c:lblAlgn val="ctr"/>
        <c:lblOffset val="0"/>
        <c:tickLblSkip val="1"/>
        <c:noMultiLvlLbl val="0"/>
      </c:catAx>
      <c:valAx>
        <c:axId val="9652710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50483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DE                  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307"/>
          <c:y val="0.3944444444444509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47"/>
          <c:w val="0.75637232295321033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E'!$AC$7:$AF$7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E'!$AC$9:$AF$9</c:f>
              <c:numCache>
                <c:formatCode>0.00</c:formatCode>
                <c:ptCount val="4"/>
                <c:pt idx="0">
                  <c:v>0.54</c:v>
                </c:pt>
                <c:pt idx="1">
                  <c:v>1.0699999999999998</c:v>
                </c:pt>
                <c:pt idx="2">
                  <c:v>1.0899999999999999</c:v>
                </c:pt>
                <c:pt idx="3">
                  <c:v>0.57000000000000028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4-4E6A-93CC-E096E472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5392"/>
        <c:axId val="96556928"/>
      </c:areaChart>
      <c:catAx>
        <c:axId val="965553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556928"/>
        <c:crosses val="autoZero"/>
        <c:auto val="1"/>
        <c:lblAlgn val="ctr"/>
        <c:lblOffset val="0"/>
        <c:tickLblSkip val="1"/>
        <c:noMultiLvlLbl val="0"/>
      </c:catAx>
      <c:valAx>
        <c:axId val="9655692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55539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74" footer="0.31496062000000974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DD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Total Wear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782040386365703"/>
          <c:y val="0.4090220898877882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88495201309622"/>
          <c:y val="0.16076034382111073"/>
          <c:w val="0.73037765389428244"/>
          <c:h val="0.7794412377165375"/>
        </c:manualLayout>
      </c:layout>
      <c:areaChart>
        <c:grouping val="standard"/>
        <c:varyColors val="0"/>
        <c:ser>
          <c:idx val="0"/>
          <c:order val="0"/>
          <c:tx>
            <c:strRef>
              <c:f>'SET E'!$AI$7:$AL$7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E'!$AI$9:$AL$9</c:f>
              <c:numCache>
                <c:formatCode>0.00</c:formatCode>
                <c:ptCount val="4"/>
                <c:pt idx="0">
                  <c:v>1.21</c:v>
                </c:pt>
                <c:pt idx="1">
                  <c:v>1.0700000000000003</c:v>
                </c:pt>
                <c:pt idx="2">
                  <c:v>0.50999999999999979</c:v>
                </c:pt>
                <c:pt idx="3">
                  <c:v>0.60000000000000009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E'!$AI$7:$AL$7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DEC-4653-A3C9-0D34AC6F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9312"/>
        <c:axId val="96590848"/>
      </c:areaChart>
      <c:catAx>
        <c:axId val="96589312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590848"/>
        <c:crosses val="autoZero"/>
        <c:auto val="1"/>
        <c:lblAlgn val="ctr"/>
        <c:lblOffset val="0"/>
        <c:tickLblSkip val="1"/>
        <c:noMultiLvlLbl val="0"/>
      </c:catAx>
      <c:valAx>
        <c:axId val="9659084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58931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TE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105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624"/>
          <c:y val="0.15741105278507248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E'!$AC$35:$AF$35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E'!$AC$37:$AF$37</c:f>
              <c:numCache>
                <c:formatCode>0.00</c:formatCode>
                <c:ptCount val="4"/>
                <c:pt idx="0">
                  <c:v>0.43999999999999995</c:v>
                </c:pt>
                <c:pt idx="1">
                  <c:v>0.49000000000000021</c:v>
                </c:pt>
                <c:pt idx="2">
                  <c:v>0.53000000000000025</c:v>
                </c:pt>
                <c:pt idx="3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51D-8C3B-F3901A27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8912"/>
        <c:axId val="96440704"/>
      </c:areaChart>
      <c:catAx>
        <c:axId val="964389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440704"/>
        <c:crosses val="autoZero"/>
        <c:auto val="1"/>
        <c:lblAlgn val="ctr"/>
        <c:lblOffset val="0"/>
        <c:tickLblSkip val="1"/>
        <c:noMultiLvlLbl val="0"/>
      </c:catAx>
      <c:valAx>
        <c:axId val="9644070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43891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TD</a:t>
            </a:r>
            <a:r>
              <a:rPr lang="pt-B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         Total Wear</a:t>
            </a:r>
            <a:endParaRPr lang="pt-BR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4324679552881332"/>
          <c:y val="0.403319140662972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3735756231572"/>
          <c:y val="0.14202780208029644"/>
          <c:w val="0.75723866829051401"/>
          <c:h val="0.78608418392144519"/>
        </c:manualLayout>
      </c:layout>
      <c:areaChart>
        <c:grouping val="standard"/>
        <c:varyColors val="0"/>
        <c:ser>
          <c:idx val="0"/>
          <c:order val="0"/>
          <c:tx>
            <c:strRef>
              <c:f>'SET E'!$AI$35:$AL$35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E'!$AI$37:$AL$37</c:f>
              <c:numCache>
                <c:formatCode>0.00</c:formatCode>
                <c:ptCount val="4"/>
                <c:pt idx="0">
                  <c:v>1.27</c:v>
                </c:pt>
                <c:pt idx="1">
                  <c:v>0.83000000000000007</c:v>
                </c:pt>
                <c:pt idx="2">
                  <c:v>0.35000000000000009</c:v>
                </c:pt>
                <c:pt idx="3">
                  <c:v>0.60999999999999988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6-48E9-8642-7A248A412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4528"/>
        <c:axId val="96536064"/>
      </c:areaChart>
      <c:catAx>
        <c:axId val="96534528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one"/>
        <c:crossAx val="96536064"/>
        <c:crosses val="autoZero"/>
        <c:auto val="1"/>
        <c:lblAlgn val="ctr"/>
        <c:lblOffset val="0"/>
        <c:tickLblSkip val="1"/>
        <c:noMultiLvlLbl val="0"/>
      </c:catAx>
      <c:valAx>
        <c:axId val="9653606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53452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91" footer="0.3149606200000099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TE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170845178633063"/>
          <c:y val="0.447407407407407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3918790023596"/>
          <c:y val="0.15741105278507214"/>
          <c:w val="0.80816906915980879"/>
          <c:h val="0.78608413531641852"/>
        </c:manualLayout>
      </c:layout>
      <c:areaChart>
        <c:grouping val="standard"/>
        <c:varyColors val="0"/>
        <c:ser>
          <c:idx val="0"/>
          <c:order val="0"/>
          <c:tx>
            <c:strRef>
              <c:f>'SET A'!$C$35:$F$35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A'!$C$37:$F$37</c:f>
              <c:numCache>
                <c:formatCode>0.00</c:formatCode>
                <c:ptCount val="4"/>
                <c:pt idx="0">
                  <c:v>1.2400000000000002</c:v>
                </c:pt>
                <c:pt idx="1">
                  <c:v>0.90000000000000036</c:v>
                </c:pt>
                <c:pt idx="2">
                  <c:v>0.71</c:v>
                </c:pt>
                <c:pt idx="3">
                  <c:v>1.1400000000000001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5-4D39-B6E0-1DE908F7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1632"/>
        <c:axId val="80903168"/>
      </c:areaChart>
      <c:catAx>
        <c:axId val="809016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903168"/>
        <c:crosses val="autoZero"/>
        <c:auto val="1"/>
        <c:lblAlgn val="ctr"/>
        <c:lblOffset val="0"/>
        <c:tickLblSkip val="1"/>
        <c:noMultiLvlLbl val="0"/>
      </c:catAx>
      <c:valAx>
        <c:axId val="80903168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901632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TD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1st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523760716740758"/>
          <c:y val="0.432948770292610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46166089881951"/>
          <c:y val="0.14202780208029644"/>
          <c:w val="0.78174086010821564"/>
          <c:h val="0.78608418392144597"/>
        </c:manualLayout>
      </c:layout>
      <c:areaChart>
        <c:grouping val="standard"/>
        <c:varyColors val="0"/>
        <c:ser>
          <c:idx val="0"/>
          <c:order val="0"/>
          <c:tx>
            <c:strRef>
              <c:f>'SET A'!$I$35:$L$35</c:f>
              <c:strCach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strCache>
            </c:strRef>
          </c:tx>
          <c:val>
            <c:numRef>
              <c:f>'SET A'!$I$37:$L$37</c:f>
              <c:numCache>
                <c:formatCode>0.00</c:formatCode>
                <c:ptCount val="4"/>
                <c:pt idx="0">
                  <c:v>0.33999999999999986</c:v>
                </c:pt>
                <c:pt idx="1">
                  <c:v>0.7200000000000002</c:v>
                </c:pt>
                <c:pt idx="2">
                  <c:v>0.83000000000000007</c:v>
                </c:pt>
                <c:pt idx="3">
                  <c:v>0.96999999999999975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'SET A'!$I$35:$L$35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C5-4988-8E57-3F4E6532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5840"/>
        <c:axId val="73797632"/>
      </c:areaChart>
      <c:catAx>
        <c:axId val="73795840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797632"/>
        <c:crosses val="autoZero"/>
        <c:auto val="1"/>
        <c:lblAlgn val="ctr"/>
        <c:lblOffset val="0"/>
        <c:tickLblSkip val="1"/>
        <c:noMultiLvlLbl val="0"/>
      </c:catAx>
      <c:valAx>
        <c:axId val="73797632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795840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DE  2nd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Measurement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4986313348105293"/>
          <c:y val="0.3944444444444505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851916635757"/>
          <c:y val="0.15673610769199925"/>
          <c:w val="0.80816906915980879"/>
          <c:h val="0.78714872813737213"/>
        </c:manualLayout>
      </c:layout>
      <c:areaChart>
        <c:grouping val="standard"/>
        <c:varyColors val="0"/>
        <c:ser>
          <c:idx val="0"/>
          <c:order val="0"/>
          <c:tx>
            <c:strRef>
              <c:f>'SET A'!$P$7:$S$7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val>
            <c:numRef>
              <c:f>'SET A'!$P$9:$S$9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A-4AD1-8881-691323F9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0128"/>
        <c:axId val="84641664"/>
      </c:areaChart>
      <c:catAx>
        <c:axId val="846401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641664"/>
        <c:crosses val="autoZero"/>
        <c:auto val="1"/>
        <c:lblAlgn val="ctr"/>
        <c:lblOffset val="0"/>
        <c:tickLblSkip val="1"/>
        <c:noMultiLvlLbl val="0"/>
      </c:catAx>
      <c:valAx>
        <c:axId val="84641664"/>
        <c:scaling>
          <c:orientation val="maxMin"/>
          <c:max val="1.2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4640128"/>
        <c:crossesAt val="1"/>
        <c:crossBetween val="midCat"/>
        <c:majorUnit val="0.2"/>
        <c:minorUnit val="0.2"/>
      </c:valAx>
      <c:spPr>
        <a:solidFill>
          <a:schemeClr val="bg1">
            <a:lumMod val="85000"/>
          </a:schemeClr>
        </a:solidFill>
        <a:ln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946" footer="0.314960620000009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2</xdr:row>
      <xdr:rowOff>361949</xdr:rowOff>
    </xdr:from>
    <xdr:to>
      <xdr:col>16</xdr:col>
      <xdr:colOff>333375</xdr:colOff>
      <xdr:row>15</xdr:row>
      <xdr:rowOff>180974</xdr:rowOff>
    </xdr:to>
    <xdr:graphicFrame macro="">
      <xdr:nvGraphicFramePr>
        <xdr:cNvPr id="2" name="Gráfico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3</xdr:row>
      <xdr:rowOff>0</xdr:rowOff>
    </xdr:from>
    <xdr:to>
      <xdr:col>24</xdr:col>
      <xdr:colOff>171450</xdr:colOff>
      <xdr:row>15</xdr:row>
      <xdr:rowOff>190500</xdr:rowOff>
    </xdr:to>
    <xdr:graphicFrame macro="">
      <xdr:nvGraphicFramePr>
        <xdr:cNvPr id="3" name="Gráfico 1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16</xdr:row>
      <xdr:rowOff>19050</xdr:rowOff>
    </xdr:from>
    <xdr:to>
      <xdr:col>16</xdr:col>
      <xdr:colOff>333375</xdr:colOff>
      <xdr:row>28</xdr:row>
      <xdr:rowOff>0</xdr:rowOff>
    </xdr:to>
    <xdr:graphicFrame macro="">
      <xdr:nvGraphicFramePr>
        <xdr:cNvPr id="4" name="Gráfico 1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15</xdr:row>
      <xdr:rowOff>219075</xdr:rowOff>
    </xdr:from>
    <xdr:to>
      <xdr:col>24</xdr:col>
      <xdr:colOff>190500</xdr:colOff>
      <xdr:row>27</xdr:row>
      <xdr:rowOff>142875</xdr:rowOff>
    </xdr:to>
    <xdr:graphicFrame macro="">
      <xdr:nvGraphicFramePr>
        <xdr:cNvPr id="5" name="Gráfico 1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314325</xdr:colOff>
      <xdr:row>4</xdr:row>
      <xdr:rowOff>161925</xdr:rowOff>
    </xdr:from>
    <xdr:ext cx="2505075" cy="20955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600825" y="762000"/>
          <a:ext cx="2505075" cy="2095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>
              <a:solidFill>
                <a:schemeClr val="tx1"/>
              </a:solidFill>
            </a:rPr>
            <a:t>4                     3                     2                     1</a:t>
          </a:r>
        </a:p>
      </xdr:txBody>
    </xdr:sp>
    <xdr:clientData/>
  </xdr:oneCellAnchor>
  <xdr:oneCellAnchor>
    <xdr:from>
      <xdr:col>36</xdr:col>
      <xdr:colOff>323850</xdr:colOff>
      <xdr:row>16</xdr:row>
      <xdr:rowOff>161925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4678025" y="281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333375</xdr:colOff>
      <xdr:row>18</xdr:row>
      <xdr:rowOff>85725</xdr:rowOff>
    </xdr:from>
    <xdr:ext cx="2505075" cy="20955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619875" y="3048000"/>
          <a:ext cx="2505075" cy="2095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>
              <a:solidFill>
                <a:schemeClr val="tx1"/>
              </a:solidFill>
            </a:rPr>
            <a:t>4                     3                     2                     1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28574</xdr:rowOff>
    </xdr:from>
    <xdr:to>
      <xdr:col>6</xdr:col>
      <xdr:colOff>9525</xdr:colOff>
      <xdr:row>19</xdr:row>
      <xdr:rowOff>152399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3176</xdr:colOff>
      <xdr:row>11</xdr:row>
      <xdr:rowOff>28575</xdr:rowOff>
    </xdr:from>
    <xdr:to>
      <xdr:col>12</xdr:col>
      <xdr:colOff>0</xdr:colOff>
      <xdr:row>20</xdr:row>
      <xdr:rowOff>9524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371474</xdr:colOff>
      <xdr:row>29</xdr:row>
      <xdr:rowOff>0</xdr:rowOff>
    </xdr:to>
    <xdr:graphicFrame macro="">
      <xdr:nvGraphicFramePr>
        <xdr:cNvPr id="5" name="Gráfico 1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3176</xdr:colOff>
      <xdr:row>19</xdr:row>
      <xdr:rowOff>142874</xdr:rowOff>
    </xdr:from>
    <xdr:to>
      <xdr:col>12</xdr:col>
      <xdr:colOff>0</xdr:colOff>
      <xdr:row>28</xdr:row>
      <xdr:rowOff>142874</xdr:rowOff>
    </xdr:to>
    <xdr:graphicFrame macro="">
      <xdr:nvGraphicFramePr>
        <xdr:cNvPr id="6" name="Gráfico 1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57150</xdr:colOff>
      <xdr:row>19</xdr:row>
      <xdr:rowOff>123825</xdr:rowOff>
    </xdr:from>
    <xdr:ext cx="1809085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2362200" y="24003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13</xdr:col>
      <xdr:colOff>1</xdr:colOff>
      <xdr:row>11</xdr:row>
      <xdr:rowOff>28574</xdr:rowOff>
    </xdr:from>
    <xdr:to>
      <xdr:col>19</xdr:col>
      <xdr:colOff>9525</xdr:colOff>
      <xdr:row>19</xdr:row>
      <xdr:rowOff>152399</xdr:rowOff>
    </xdr:to>
    <xdr:graphicFrame macro="">
      <xdr:nvGraphicFramePr>
        <xdr:cNvPr id="29" name="Gráfico 1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3176</xdr:colOff>
      <xdr:row>11</xdr:row>
      <xdr:rowOff>28575</xdr:rowOff>
    </xdr:from>
    <xdr:to>
      <xdr:col>25</xdr:col>
      <xdr:colOff>0</xdr:colOff>
      <xdr:row>20</xdr:row>
      <xdr:rowOff>9524</xdr:rowOff>
    </xdr:to>
    <xdr:graphicFrame macro="">
      <xdr:nvGraphicFramePr>
        <xdr:cNvPr id="30" name="Gráfico 14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371474</xdr:colOff>
      <xdr:row>29</xdr:row>
      <xdr:rowOff>0</xdr:rowOff>
    </xdr:to>
    <xdr:graphicFrame macro="">
      <xdr:nvGraphicFramePr>
        <xdr:cNvPr id="31" name="Gráfico 1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3175</xdr:colOff>
      <xdr:row>19</xdr:row>
      <xdr:rowOff>142874</xdr:rowOff>
    </xdr:from>
    <xdr:to>
      <xdr:col>25</xdr:col>
      <xdr:colOff>0</xdr:colOff>
      <xdr:row>28</xdr:row>
      <xdr:rowOff>142874</xdr:rowOff>
    </xdr:to>
    <xdr:graphicFrame macro="">
      <xdr:nvGraphicFramePr>
        <xdr:cNvPr id="32" name="Gráfico 1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20</xdr:col>
      <xdr:colOff>66675</xdr:colOff>
      <xdr:row>19</xdr:row>
      <xdr:rowOff>95250</xdr:rowOff>
    </xdr:from>
    <xdr:ext cx="1809085" cy="26456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6581775" y="23622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26</xdr:col>
      <xdr:colOff>1</xdr:colOff>
      <xdr:row>11</xdr:row>
      <xdr:rowOff>28574</xdr:rowOff>
    </xdr:from>
    <xdr:to>
      <xdr:col>32</xdr:col>
      <xdr:colOff>9525</xdr:colOff>
      <xdr:row>19</xdr:row>
      <xdr:rowOff>152399</xdr:rowOff>
    </xdr:to>
    <xdr:graphicFrame macro="">
      <xdr:nvGraphicFramePr>
        <xdr:cNvPr id="34" name="Gráfico 1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3176</xdr:colOff>
      <xdr:row>11</xdr:row>
      <xdr:rowOff>28575</xdr:rowOff>
    </xdr:from>
    <xdr:to>
      <xdr:col>38</xdr:col>
      <xdr:colOff>0</xdr:colOff>
      <xdr:row>20</xdr:row>
      <xdr:rowOff>9524</xdr:rowOff>
    </xdr:to>
    <xdr:graphicFrame macro="">
      <xdr:nvGraphicFramePr>
        <xdr:cNvPr id="35" name="Gráfico 1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31</xdr:col>
      <xdr:colOff>371474</xdr:colOff>
      <xdr:row>29</xdr:row>
      <xdr:rowOff>0</xdr:rowOff>
    </xdr:to>
    <xdr:graphicFrame macro="">
      <xdr:nvGraphicFramePr>
        <xdr:cNvPr id="36" name="Gráfico 1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3175</xdr:colOff>
      <xdr:row>19</xdr:row>
      <xdr:rowOff>142874</xdr:rowOff>
    </xdr:from>
    <xdr:to>
      <xdr:col>38</xdr:col>
      <xdr:colOff>0</xdr:colOff>
      <xdr:row>28</xdr:row>
      <xdr:rowOff>142874</xdr:rowOff>
    </xdr:to>
    <xdr:graphicFrame macro="">
      <xdr:nvGraphicFramePr>
        <xdr:cNvPr id="37" name="Gráfico 1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33</xdr:col>
      <xdr:colOff>66675</xdr:colOff>
      <xdr:row>19</xdr:row>
      <xdr:rowOff>95250</xdr:rowOff>
    </xdr:from>
    <xdr:ext cx="1809085" cy="264560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10782300" y="23622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28574</xdr:rowOff>
    </xdr:from>
    <xdr:to>
      <xdr:col>6</xdr:col>
      <xdr:colOff>9525</xdr:colOff>
      <xdr:row>19</xdr:row>
      <xdr:rowOff>152399</xdr:rowOff>
    </xdr:to>
    <xdr:graphicFrame macro="">
      <xdr:nvGraphicFramePr>
        <xdr:cNvPr id="2" name="Gráfico 1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3177</xdr:colOff>
      <xdr:row>11</xdr:row>
      <xdr:rowOff>28575</xdr:rowOff>
    </xdr:from>
    <xdr:to>
      <xdr:col>11</xdr:col>
      <xdr:colOff>371475</xdr:colOff>
      <xdr:row>20</xdr:row>
      <xdr:rowOff>9524</xdr:rowOff>
    </xdr:to>
    <xdr:graphicFrame macro="">
      <xdr:nvGraphicFramePr>
        <xdr:cNvPr id="3" name="Gráfico 1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371474</xdr:colOff>
      <xdr:row>29</xdr:row>
      <xdr:rowOff>0</xdr:rowOff>
    </xdr:to>
    <xdr:graphicFrame macro="">
      <xdr:nvGraphicFramePr>
        <xdr:cNvPr id="4" name="Gráfico 1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</xdr:colOff>
      <xdr:row>19</xdr:row>
      <xdr:rowOff>142874</xdr:rowOff>
    </xdr:from>
    <xdr:to>
      <xdr:col>12</xdr:col>
      <xdr:colOff>0</xdr:colOff>
      <xdr:row>28</xdr:row>
      <xdr:rowOff>142874</xdr:rowOff>
    </xdr:to>
    <xdr:graphicFrame macro="">
      <xdr:nvGraphicFramePr>
        <xdr:cNvPr id="5" name="Gráfico 1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28575</xdr:colOff>
      <xdr:row>19</xdr:row>
      <xdr:rowOff>123825</xdr:rowOff>
    </xdr:from>
    <xdr:ext cx="1809085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333625" y="238125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13</xdr:col>
      <xdr:colOff>1</xdr:colOff>
      <xdr:row>11</xdr:row>
      <xdr:rowOff>28574</xdr:rowOff>
    </xdr:from>
    <xdr:to>
      <xdr:col>19</xdr:col>
      <xdr:colOff>9525</xdr:colOff>
      <xdr:row>19</xdr:row>
      <xdr:rowOff>152399</xdr:rowOff>
    </xdr:to>
    <xdr:graphicFrame macro="">
      <xdr:nvGraphicFramePr>
        <xdr:cNvPr id="7" name="Gráfico 1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3175</xdr:colOff>
      <xdr:row>11</xdr:row>
      <xdr:rowOff>28575</xdr:rowOff>
    </xdr:from>
    <xdr:to>
      <xdr:col>24</xdr:col>
      <xdr:colOff>371474</xdr:colOff>
      <xdr:row>20</xdr:row>
      <xdr:rowOff>9524</xdr:rowOff>
    </xdr:to>
    <xdr:graphicFrame macro="">
      <xdr:nvGraphicFramePr>
        <xdr:cNvPr id="8" name="Gráfico 1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371474</xdr:colOff>
      <xdr:row>29</xdr:row>
      <xdr:rowOff>0</xdr:rowOff>
    </xdr:to>
    <xdr:graphicFrame macro="">
      <xdr:nvGraphicFramePr>
        <xdr:cNvPr id="9" name="Gráfico 15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3175</xdr:colOff>
      <xdr:row>19</xdr:row>
      <xdr:rowOff>142874</xdr:rowOff>
    </xdr:from>
    <xdr:to>
      <xdr:col>25</xdr:col>
      <xdr:colOff>0</xdr:colOff>
      <xdr:row>28</xdr:row>
      <xdr:rowOff>142874</xdr:rowOff>
    </xdr:to>
    <xdr:graphicFrame macro="">
      <xdr:nvGraphicFramePr>
        <xdr:cNvPr id="10" name="Gráfico 16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20</xdr:col>
      <xdr:colOff>57150</xdr:colOff>
      <xdr:row>19</xdr:row>
      <xdr:rowOff>104775</xdr:rowOff>
    </xdr:from>
    <xdr:ext cx="1809085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6572250" y="23622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26</xdr:col>
      <xdr:colOff>1</xdr:colOff>
      <xdr:row>11</xdr:row>
      <xdr:rowOff>28574</xdr:rowOff>
    </xdr:from>
    <xdr:to>
      <xdr:col>32</xdr:col>
      <xdr:colOff>9525</xdr:colOff>
      <xdr:row>19</xdr:row>
      <xdr:rowOff>152399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3176</xdr:colOff>
      <xdr:row>11</xdr:row>
      <xdr:rowOff>28575</xdr:rowOff>
    </xdr:from>
    <xdr:to>
      <xdr:col>37</xdr:col>
      <xdr:colOff>371475</xdr:colOff>
      <xdr:row>20</xdr:row>
      <xdr:rowOff>9524</xdr:rowOff>
    </xdr:to>
    <xdr:graphicFrame macro="">
      <xdr:nvGraphicFramePr>
        <xdr:cNvPr id="13" name="Gráfico 1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31</xdr:col>
      <xdr:colOff>371474</xdr:colOff>
      <xdr:row>29</xdr:row>
      <xdr:rowOff>0</xdr:rowOff>
    </xdr:to>
    <xdr:graphicFrame macro="">
      <xdr:nvGraphicFramePr>
        <xdr:cNvPr id="14" name="Gráfico 1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3175</xdr:colOff>
      <xdr:row>19</xdr:row>
      <xdr:rowOff>142874</xdr:rowOff>
    </xdr:from>
    <xdr:to>
      <xdr:col>38</xdr:col>
      <xdr:colOff>0</xdr:colOff>
      <xdr:row>28</xdr:row>
      <xdr:rowOff>142874</xdr:rowOff>
    </xdr:to>
    <xdr:graphicFrame macro="">
      <xdr:nvGraphicFramePr>
        <xdr:cNvPr id="15" name="Gráfico 16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33</xdr:col>
      <xdr:colOff>19050</xdr:colOff>
      <xdr:row>19</xdr:row>
      <xdr:rowOff>114300</xdr:rowOff>
    </xdr:from>
    <xdr:ext cx="1809085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0734675" y="237172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6</xdr:col>
      <xdr:colOff>219075</xdr:colOff>
      <xdr:row>10</xdr:row>
      <xdr:rowOff>152400</xdr:rowOff>
    </xdr:from>
    <xdr:ext cx="180908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2295525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20</xdr:col>
      <xdr:colOff>28575</xdr:colOff>
      <xdr:row>11</xdr:row>
      <xdr:rowOff>9525</xdr:rowOff>
    </xdr:from>
    <xdr:ext cx="1809085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6543675" y="112395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32</xdr:col>
      <xdr:colOff>219075</xdr:colOff>
      <xdr:row>10</xdr:row>
      <xdr:rowOff>142875</xdr:rowOff>
    </xdr:from>
    <xdr:ext cx="1809085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0706100" y="109537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28574</xdr:rowOff>
    </xdr:from>
    <xdr:to>
      <xdr:col>6</xdr:col>
      <xdr:colOff>9525</xdr:colOff>
      <xdr:row>19</xdr:row>
      <xdr:rowOff>152399</xdr:rowOff>
    </xdr:to>
    <xdr:graphicFrame macro="">
      <xdr:nvGraphicFramePr>
        <xdr:cNvPr id="2" name="Gráfico 1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11</xdr:row>
      <xdr:rowOff>28575</xdr:rowOff>
    </xdr:from>
    <xdr:to>
      <xdr:col>12</xdr:col>
      <xdr:colOff>9524</xdr:colOff>
      <xdr:row>20</xdr:row>
      <xdr:rowOff>9524</xdr:rowOff>
    </xdr:to>
    <xdr:graphicFrame macro="">
      <xdr:nvGraphicFramePr>
        <xdr:cNvPr id="3" name="Gráfico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371474</xdr:colOff>
      <xdr:row>29</xdr:row>
      <xdr:rowOff>0</xdr:rowOff>
    </xdr:to>
    <xdr:graphicFrame macro="">
      <xdr:nvGraphicFramePr>
        <xdr:cNvPr id="4" name="Gráfico 1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</xdr:colOff>
      <xdr:row>19</xdr:row>
      <xdr:rowOff>142874</xdr:rowOff>
    </xdr:from>
    <xdr:to>
      <xdr:col>12</xdr:col>
      <xdr:colOff>0</xdr:colOff>
      <xdr:row>28</xdr:row>
      <xdr:rowOff>142874</xdr:rowOff>
    </xdr:to>
    <xdr:graphicFrame macro="">
      <xdr:nvGraphicFramePr>
        <xdr:cNvPr id="5" name="Gráfico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28575</xdr:colOff>
      <xdr:row>19</xdr:row>
      <xdr:rowOff>95250</xdr:rowOff>
    </xdr:from>
    <xdr:ext cx="1809085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333625" y="235267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13</xdr:col>
      <xdr:colOff>1</xdr:colOff>
      <xdr:row>11</xdr:row>
      <xdr:rowOff>28574</xdr:rowOff>
    </xdr:from>
    <xdr:to>
      <xdr:col>19</xdr:col>
      <xdr:colOff>9525</xdr:colOff>
      <xdr:row>19</xdr:row>
      <xdr:rowOff>152399</xdr:rowOff>
    </xdr:to>
    <xdr:graphicFrame macro="">
      <xdr:nvGraphicFramePr>
        <xdr:cNvPr id="7" name="Gráfico 1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3176</xdr:colOff>
      <xdr:row>11</xdr:row>
      <xdr:rowOff>28575</xdr:rowOff>
    </xdr:from>
    <xdr:to>
      <xdr:col>25</xdr:col>
      <xdr:colOff>0</xdr:colOff>
      <xdr:row>20</xdr:row>
      <xdr:rowOff>9524</xdr:rowOff>
    </xdr:to>
    <xdr:graphicFrame macro="">
      <xdr:nvGraphicFramePr>
        <xdr:cNvPr id="8" name="Gráfico 1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371474</xdr:colOff>
      <xdr:row>29</xdr:row>
      <xdr:rowOff>0</xdr:rowOff>
    </xdr:to>
    <xdr:graphicFrame macro="">
      <xdr:nvGraphicFramePr>
        <xdr:cNvPr id="9" name="Gráfico 1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3175</xdr:colOff>
      <xdr:row>19</xdr:row>
      <xdr:rowOff>142874</xdr:rowOff>
    </xdr:from>
    <xdr:to>
      <xdr:col>25</xdr:col>
      <xdr:colOff>0</xdr:colOff>
      <xdr:row>28</xdr:row>
      <xdr:rowOff>142874</xdr:rowOff>
    </xdr:to>
    <xdr:graphicFrame macro="">
      <xdr:nvGraphicFramePr>
        <xdr:cNvPr id="10" name="Gráfico 16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20</xdr:col>
      <xdr:colOff>66675</xdr:colOff>
      <xdr:row>19</xdr:row>
      <xdr:rowOff>95250</xdr:rowOff>
    </xdr:from>
    <xdr:ext cx="1809085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6581775" y="235267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26</xdr:col>
      <xdr:colOff>1</xdr:colOff>
      <xdr:row>11</xdr:row>
      <xdr:rowOff>28574</xdr:rowOff>
    </xdr:from>
    <xdr:to>
      <xdr:col>32</xdr:col>
      <xdr:colOff>9525</xdr:colOff>
      <xdr:row>19</xdr:row>
      <xdr:rowOff>152399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3176</xdr:colOff>
      <xdr:row>11</xdr:row>
      <xdr:rowOff>28575</xdr:rowOff>
    </xdr:from>
    <xdr:to>
      <xdr:col>38</xdr:col>
      <xdr:colOff>0</xdr:colOff>
      <xdr:row>20</xdr:row>
      <xdr:rowOff>9524</xdr:rowOff>
    </xdr:to>
    <xdr:graphicFrame macro="">
      <xdr:nvGraphicFramePr>
        <xdr:cNvPr id="13" name="Gráfico 1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31</xdr:col>
      <xdr:colOff>371474</xdr:colOff>
      <xdr:row>29</xdr:row>
      <xdr:rowOff>0</xdr:rowOff>
    </xdr:to>
    <xdr:graphicFrame macro="">
      <xdr:nvGraphicFramePr>
        <xdr:cNvPr id="14" name="Gráfico 15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3175</xdr:colOff>
      <xdr:row>19</xdr:row>
      <xdr:rowOff>142874</xdr:rowOff>
    </xdr:from>
    <xdr:to>
      <xdr:col>38</xdr:col>
      <xdr:colOff>0</xdr:colOff>
      <xdr:row>28</xdr:row>
      <xdr:rowOff>142874</xdr:rowOff>
    </xdr:to>
    <xdr:graphicFrame macro="">
      <xdr:nvGraphicFramePr>
        <xdr:cNvPr id="15" name="Gráfico 16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33</xdr:col>
      <xdr:colOff>66675</xdr:colOff>
      <xdr:row>19</xdr:row>
      <xdr:rowOff>133350</xdr:rowOff>
    </xdr:from>
    <xdr:ext cx="1809085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0782300" y="240982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7</xdr:col>
      <xdr:colOff>19050</xdr:colOff>
      <xdr:row>10</xdr:row>
      <xdr:rowOff>152400</xdr:rowOff>
    </xdr:from>
    <xdr:ext cx="180908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2324100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20</xdr:col>
      <xdr:colOff>57150</xdr:colOff>
      <xdr:row>10</xdr:row>
      <xdr:rowOff>152400</xdr:rowOff>
    </xdr:from>
    <xdr:ext cx="1809085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6572250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33</xdr:col>
      <xdr:colOff>28575</xdr:colOff>
      <xdr:row>10</xdr:row>
      <xdr:rowOff>152400</xdr:rowOff>
    </xdr:from>
    <xdr:ext cx="1809085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0744200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28574</xdr:rowOff>
    </xdr:from>
    <xdr:to>
      <xdr:col>6</xdr:col>
      <xdr:colOff>9525</xdr:colOff>
      <xdr:row>19</xdr:row>
      <xdr:rowOff>152399</xdr:rowOff>
    </xdr:to>
    <xdr:graphicFrame macro="">
      <xdr:nvGraphicFramePr>
        <xdr:cNvPr id="2" name="Gráfico 1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3176</xdr:colOff>
      <xdr:row>11</xdr:row>
      <xdr:rowOff>28575</xdr:rowOff>
    </xdr:from>
    <xdr:to>
      <xdr:col>12</xdr:col>
      <xdr:colOff>0</xdr:colOff>
      <xdr:row>20</xdr:row>
      <xdr:rowOff>9524</xdr:rowOff>
    </xdr:to>
    <xdr:graphicFrame macro="">
      <xdr:nvGraphicFramePr>
        <xdr:cNvPr id="3" name="Gráfico 1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371474</xdr:colOff>
      <xdr:row>29</xdr:row>
      <xdr:rowOff>0</xdr:rowOff>
    </xdr:to>
    <xdr:graphicFrame macro="">
      <xdr:nvGraphicFramePr>
        <xdr:cNvPr id="4" name="Gráfico 1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371476</xdr:colOff>
      <xdr:row>19</xdr:row>
      <xdr:rowOff>142874</xdr:rowOff>
    </xdr:from>
    <xdr:to>
      <xdr:col>11</xdr:col>
      <xdr:colOff>380999</xdr:colOff>
      <xdr:row>28</xdr:row>
      <xdr:rowOff>142874</xdr:rowOff>
    </xdr:to>
    <xdr:graphicFrame macro="">
      <xdr:nvGraphicFramePr>
        <xdr:cNvPr id="5" name="Gráfico 1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76200</xdr:colOff>
      <xdr:row>10</xdr:row>
      <xdr:rowOff>152400</xdr:rowOff>
    </xdr:from>
    <xdr:ext cx="1809085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381250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13</xdr:col>
      <xdr:colOff>1</xdr:colOff>
      <xdr:row>11</xdr:row>
      <xdr:rowOff>28574</xdr:rowOff>
    </xdr:from>
    <xdr:to>
      <xdr:col>19</xdr:col>
      <xdr:colOff>9525</xdr:colOff>
      <xdr:row>19</xdr:row>
      <xdr:rowOff>152399</xdr:rowOff>
    </xdr:to>
    <xdr:graphicFrame macro="">
      <xdr:nvGraphicFramePr>
        <xdr:cNvPr id="7" name="Gráfico 1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3177</xdr:colOff>
      <xdr:row>11</xdr:row>
      <xdr:rowOff>28575</xdr:rowOff>
    </xdr:from>
    <xdr:to>
      <xdr:col>24</xdr:col>
      <xdr:colOff>371475</xdr:colOff>
      <xdr:row>20</xdr:row>
      <xdr:rowOff>9524</xdr:rowOff>
    </xdr:to>
    <xdr:graphicFrame macro="">
      <xdr:nvGraphicFramePr>
        <xdr:cNvPr id="8" name="Gráfico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371474</xdr:colOff>
      <xdr:row>29</xdr:row>
      <xdr:rowOff>0</xdr:rowOff>
    </xdr:to>
    <xdr:graphicFrame macro="">
      <xdr:nvGraphicFramePr>
        <xdr:cNvPr id="9" name="Gráfico 15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3175</xdr:colOff>
      <xdr:row>19</xdr:row>
      <xdr:rowOff>142874</xdr:rowOff>
    </xdr:from>
    <xdr:to>
      <xdr:col>25</xdr:col>
      <xdr:colOff>0</xdr:colOff>
      <xdr:row>28</xdr:row>
      <xdr:rowOff>142874</xdr:rowOff>
    </xdr:to>
    <xdr:graphicFrame macro="">
      <xdr:nvGraphicFramePr>
        <xdr:cNvPr id="10" name="Gráfico 16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20</xdr:col>
      <xdr:colOff>85725</xdr:colOff>
      <xdr:row>19</xdr:row>
      <xdr:rowOff>114300</xdr:rowOff>
    </xdr:from>
    <xdr:ext cx="1809085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6600825" y="237172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26</xdr:col>
      <xdr:colOff>1</xdr:colOff>
      <xdr:row>11</xdr:row>
      <xdr:rowOff>28574</xdr:rowOff>
    </xdr:from>
    <xdr:to>
      <xdr:col>32</xdr:col>
      <xdr:colOff>9525</xdr:colOff>
      <xdr:row>19</xdr:row>
      <xdr:rowOff>152399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3176</xdr:colOff>
      <xdr:row>11</xdr:row>
      <xdr:rowOff>28575</xdr:rowOff>
    </xdr:from>
    <xdr:to>
      <xdr:col>38</xdr:col>
      <xdr:colOff>0</xdr:colOff>
      <xdr:row>20</xdr:row>
      <xdr:rowOff>9524</xdr:rowOff>
    </xdr:to>
    <xdr:graphicFrame macro="">
      <xdr:nvGraphicFramePr>
        <xdr:cNvPr id="13" name="Gráfico 14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31</xdr:col>
      <xdr:colOff>371474</xdr:colOff>
      <xdr:row>29</xdr:row>
      <xdr:rowOff>0</xdr:rowOff>
    </xdr:to>
    <xdr:graphicFrame macro="">
      <xdr:nvGraphicFramePr>
        <xdr:cNvPr id="14" name="Gráfico 15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3175</xdr:colOff>
      <xdr:row>19</xdr:row>
      <xdr:rowOff>142874</xdr:rowOff>
    </xdr:from>
    <xdr:to>
      <xdr:col>38</xdr:col>
      <xdr:colOff>0</xdr:colOff>
      <xdr:row>28</xdr:row>
      <xdr:rowOff>142874</xdr:rowOff>
    </xdr:to>
    <xdr:graphicFrame macro="">
      <xdr:nvGraphicFramePr>
        <xdr:cNvPr id="15" name="Gráfico 16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33</xdr:col>
      <xdr:colOff>47625</xdr:colOff>
      <xdr:row>19</xdr:row>
      <xdr:rowOff>95250</xdr:rowOff>
    </xdr:from>
    <xdr:ext cx="1809085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0763250" y="235267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7</xdr:col>
      <xdr:colOff>76200</xdr:colOff>
      <xdr:row>19</xdr:row>
      <xdr:rowOff>104775</xdr:rowOff>
    </xdr:from>
    <xdr:ext cx="180908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2381250" y="23622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20</xdr:col>
      <xdr:colOff>28575</xdr:colOff>
      <xdr:row>10</xdr:row>
      <xdr:rowOff>152400</xdr:rowOff>
    </xdr:from>
    <xdr:ext cx="1809085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6543675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33</xdr:col>
      <xdr:colOff>38100</xdr:colOff>
      <xdr:row>11</xdr:row>
      <xdr:rowOff>19050</xdr:rowOff>
    </xdr:from>
    <xdr:ext cx="1809085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0753725" y="113347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28574</xdr:rowOff>
    </xdr:from>
    <xdr:to>
      <xdr:col>6</xdr:col>
      <xdr:colOff>9525</xdr:colOff>
      <xdr:row>19</xdr:row>
      <xdr:rowOff>152399</xdr:rowOff>
    </xdr:to>
    <xdr:graphicFrame macro="">
      <xdr:nvGraphicFramePr>
        <xdr:cNvPr id="2" name="Gráfico 1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3176</xdr:colOff>
      <xdr:row>11</xdr:row>
      <xdr:rowOff>28575</xdr:rowOff>
    </xdr:from>
    <xdr:to>
      <xdr:col>12</xdr:col>
      <xdr:colOff>0</xdr:colOff>
      <xdr:row>20</xdr:row>
      <xdr:rowOff>9524</xdr:rowOff>
    </xdr:to>
    <xdr:graphicFrame macro="">
      <xdr:nvGraphicFramePr>
        <xdr:cNvPr id="3" name="Gráfico 1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371474</xdr:colOff>
      <xdr:row>29</xdr:row>
      <xdr:rowOff>0</xdr:rowOff>
    </xdr:to>
    <xdr:graphicFrame macro="">
      <xdr:nvGraphicFramePr>
        <xdr:cNvPr id="4" name="Gráfico 1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</xdr:colOff>
      <xdr:row>19</xdr:row>
      <xdr:rowOff>142874</xdr:rowOff>
    </xdr:from>
    <xdr:to>
      <xdr:col>12</xdr:col>
      <xdr:colOff>0</xdr:colOff>
      <xdr:row>28</xdr:row>
      <xdr:rowOff>142874</xdr:rowOff>
    </xdr:to>
    <xdr:graphicFrame macro="">
      <xdr:nvGraphicFramePr>
        <xdr:cNvPr id="5" name="Gráfico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28575</xdr:colOff>
      <xdr:row>19</xdr:row>
      <xdr:rowOff>104775</xdr:rowOff>
    </xdr:from>
    <xdr:ext cx="1809085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2333625" y="23622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13</xdr:col>
      <xdr:colOff>1</xdr:colOff>
      <xdr:row>11</xdr:row>
      <xdr:rowOff>28574</xdr:rowOff>
    </xdr:from>
    <xdr:to>
      <xdr:col>19</xdr:col>
      <xdr:colOff>9525</xdr:colOff>
      <xdr:row>19</xdr:row>
      <xdr:rowOff>152399</xdr:rowOff>
    </xdr:to>
    <xdr:graphicFrame macro="">
      <xdr:nvGraphicFramePr>
        <xdr:cNvPr id="7" name="Gráfico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3176</xdr:colOff>
      <xdr:row>11</xdr:row>
      <xdr:rowOff>28575</xdr:rowOff>
    </xdr:from>
    <xdr:to>
      <xdr:col>25</xdr:col>
      <xdr:colOff>0</xdr:colOff>
      <xdr:row>20</xdr:row>
      <xdr:rowOff>9524</xdr:rowOff>
    </xdr:to>
    <xdr:graphicFrame macro="">
      <xdr:nvGraphicFramePr>
        <xdr:cNvPr id="8" name="Gráfico 14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371474</xdr:colOff>
      <xdr:row>29</xdr:row>
      <xdr:rowOff>0</xdr:rowOff>
    </xdr:to>
    <xdr:graphicFrame macro="">
      <xdr:nvGraphicFramePr>
        <xdr:cNvPr id="9" name="Gráfico 1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3175</xdr:colOff>
      <xdr:row>19</xdr:row>
      <xdr:rowOff>142874</xdr:rowOff>
    </xdr:from>
    <xdr:to>
      <xdr:col>25</xdr:col>
      <xdr:colOff>0</xdr:colOff>
      <xdr:row>28</xdr:row>
      <xdr:rowOff>142874</xdr:rowOff>
    </xdr:to>
    <xdr:graphicFrame macro="">
      <xdr:nvGraphicFramePr>
        <xdr:cNvPr id="10" name="Gráfico 1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20</xdr:col>
      <xdr:colOff>66675</xdr:colOff>
      <xdr:row>19</xdr:row>
      <xdr:rowOff>133350</xdr:rowOff>
    </xdr:from>
    <xdr:ext cx="1809085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6581775" y="240982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twoCellAnchor>
    <xdr:from>
      <xdr:col>26</xdr:col>
      <xdr:colOff>1</xdr:colOff>
      <xdr:row>11</xdr:row>
      <xdr:rowOff>28574</xdr:rowOff>
    </xdr:from>
    <xdr:to>
      <xdr:col>32</xdr:col>
      <xdr:colOff>9525</xdr:colOff>
      <xdr:row>19</xdr:row>
      <xdr:rowOff>152399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3176</xdr:colOff>
      <xdr:row>11</xdr:row>
      <xdr:rowOff>28575</xdr:rowOff>
    </xdr:from>
    <xdr:to>
      <xdr:col>38</xdr:col>
      <xdr:colOff>0</xdr:colOff>
      <xdr:row>20</xdr:row>
      <xdr:rowOff>9524</xdr:rowOff>
    </xdr:to>
    <xdr:graphicFrame macro="">
      <xdr:nvGraphicFramePr>
        <xdr:cNvPr id="13" name="Gráfico 14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31</xdr:col>
      <xdr:colOff>371474</xdr:colOff>
      <xdr:row>29</xdr:row>
      <xdr:rowOff>0</xdr:rowOff>
    </xdr:to>
    <xdr:graphicFrame macro="">
      <xdr:nvGraphicFramePr>
        <xdr:cNvPr id="14" name="Gráfico 1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3175</xdr:colOff>
      <xdr:row>19</xdr:row>
      <xdr:rowOff>142874</xdr:rowOff>
    </xdr:from>
    <xdr:to>
      <xdr:col>38</xdr:col>
      <xdr:colOff>0</xdr:colOff>
      <xdr:row>28</xdr:row>
      <xdr:rowOff>142874</xdr:rowOff>
    </xdr:to>
    <xdr:graphicFrame macro="">
      <xdr:nvGraphicFramePr>
        <xdr:cNvPr id="15" name="Gráfico 1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33</xdr:col>
      <xdr:colOff>66675</xdr:colOff>
      <xdr:row>19</xdr:row>
      <xdr:rowOff>133350</xdr:rowOff>
    </xdr:from>
    <xdr:ext cx="1809085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0782300" y="240982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7</xdr:col>
      <xdr:colOff>38100</xdr:colOff>
      <xdr:row>10</xdr:row>
      <xdr:rowOff>152400</xdr:rowOff>
    </xdr:from>
    <xdr:ext cx="180908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2343150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20</xdr:col>
      <xdr:colOff>66675</xdr:colOff>
      <xdr:row>11</xdr:row>
      <xdr:rowOff>0</xdr:rowOff>
    </xdr:from>
    <xdr:ext cx="1809085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6581775" y="1114425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  <xdr:oneCellAnchor>
    <xdr:from>
      <xdr:col>33</xdr:col>
      <xdr:colOff>9525</xdr:colOff>
      <xdr:row>10</xdr:row>
      <xdr:rowOff>152400</xdr:rowOff>
    </xdr:from>
    <xdr:ext cx="1809085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10725150" y="1104900"/>
          <a:ext cx="1809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4              3             2               1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F32"/>
  <sheetViews>
    <sheetView tabSelected="1" zoomScaleNormal="100" workbookViewId="0">
      <selection activeCell="Y12" sqref="Y12"/>
    </sheetView>
  </sheetViews>
  <sheetFormatPr defaultColWidth="7.6640625" defaultRowHeight="15.6" x14ac:dyDescent="0.3"/>
  <cols>
    <col min="1" max="1" width="0.88671875" style="8" customWidth="1"/>
    <col min="2" max="2" width="10" style="2" customWidth="1"/>
    <col min="3" max="3" width="3.88671875" style="2" bestFit="1" customWidth="1"/>
    <col min="4" max="4" width="10.5546875" style="6" bestFit="1" customWidth="1"/>
    <col min="5" max="5" width="8.6640625" style="13" customWidth="1"/>
    <col min="6" max="7" width="9.33203125" style="13" customWidth="1"/>
    <col min="8" max="8" width="8.6640625" style="6" customWidth="1"/>
    <col min="9" max="9" width="9.6640625" style="6" bestFit="1" customWidth="1"/>
    <col min="10" max="10" width="10.6640625" style="7" bestFit="1" customWidth="1"/>
    <col min="11" max="11" width="7.88671875" style="7" customWidth="1"/>
    <col min="12" max="12" width="6.33203125" style="6" bestFit="1" customWidth="1"/>
    <col min="13" max="15" width="6.44140625" style="1" customWidth="1"/>
    <col min="16" max="16" width="5.44140625" style="1" bestFit="1" customWidth="1"/>
    <col min="17" max="17" width="13.33203125" style="1" hidden="1" customWidth="1"/>
    <col min="18" max="18" width="11.88671875" style="1" hidden="1" customWidth="1"/>
    <col min="19" max="19" width="13.88671875" style="1" hidden="1" customWidth="1"/>
    <col min="20" max="21" width="10.109375" style="1" bestFit="1" customWidth="1"/>
    <col min="22" max="22" width="6.44140625" style="1" bestFit="1" customWidth="1"/>
    <col min="23" max="25" width="6.6640625" style="1" customWidth="1"/>
    <col min="26" max="26" width="5.44140625" style="1" bestFit="1" customWidth="1"/>
    <col min="27" max="27" width="13.33203125" style="1" hidden="1" customWidth="1"/>
    <col min="28" max="28" width="11.88671875" style="1" hidden="1" customWidth="1"/>
    <col min="29" max="29" width="13.88671875" style="1" hidden="1" customWidth="1"/>
    <col min="30" max="30" width="10.109375" style="1" bestFit="1" customWidth="1"/>
    <col min="31" max="31" width="10.109375" style="1" customWidth="1"/>
    <col min="32" max="32" width="10.109375" style="1" bestFit="1" customWidth="1"/>
    <col min="33" max="33" width="6.44140625" style="1" bestFit="1" customWidth="1"/>
    <col min="34" max="34" width="5.5546875" style="1" bestFit="1" customWidth="1"/>
    <col min="35" max="36" width="6.6640625" style="1" customWidth="1"/>
    <col min="37" max="37" width="5.44140625" style="1" bestFit="1" customWidth="1"/>
    <col min="38" max="38" width="13.33203125" style="1" hidden="1" customWidth="1"/>
    <col min="39" max="39" width="11.88671875" style="1" hidden="1" customWidth="1"/>
    <col min="40" max="40" width="13.88671875" style="1" hidden="1" customWidth="1"/>
    <col min="41" max="41" width="10.109375" style="1" bestFit="1" customWidth="1"/>
    <col min="42" max="42" width="10.109375" style="1" customWidth="1"/>
    <col min="43" max="43" width="10.109375" style="1" bestFit="1" customWidth="1"/>
    <col min="44" max="44" width="7.33203125" style="1" bestFit="1" customWidth="1"/>
    <col min="45" max="45" width="6.44140625" style="1" customWidth="1"/>
    <col min="46" max="46" width="6.88671875" style="1" customWidth="1"/>
    <col min="47" max="47" width="7" style="1" customWidth="1"/>
    <col min="48" max="48" width="6.109375" style="1" customWidth="1"/>
    <col min="49" max="49" width="13.44140625" style="1" hidden="1" customWidth="1"/>
    <col min="50" max="50" width="12.109375" style="1" hidden="1" customWidth="1"/>
    <col min="51" max="51" width="14" style="1" hidden="1" customWidth="1"/>
    <col min="52" max="52" width="10.33203125" style="1" customWidth="1"/>
    <col min="53" max="53" width="10" style="1" customWidth="1"/>
    <col min="54" max="54" width="4.6640625" style="1" customWidth="1"/>
    <col min="55" max="55" width="6.6640625" style="1" customWidth="1"/>
    <col min="56" max="56" width="7.33203125" style="1" customWidth="1"/>
    <col min="57" max="58" width="6.6640625" style="1" customWidth="1"/>
    <col min="59" max="238" width="7.6640625" style="1"/>
    <col min="239" max="239" width="1.33203125" style="1" customWidth="1"/>
    <col min="240" max="240" width="8.109375" style="1" customWidth="1"/>
    <col min="241" max="241" width="7.109375" style="1" customWidth="1"/>
    <col min="242" max="242" width="5.88671875" style="1" customWidth="1"/>
    <col min="243" max="243" width="5.6640625" style="1" customWidth="1"/>
    <col min="244" max="244" width="7" style="1" customWidth="1"/>
    <col min="245" max="245" width="0" style="1" hidden="1" customWidth="1"/>
    <col min="246" max="246" width="6.5546875" style="1" customWidth="1"/>
    <col min="247" max="248" width="6.6640625" style="1" customWidth="1"/>
    <col min="249" max="249" width="6.33203125" style="1" customWidth="1"/>
    <col min="250" max="250" width="7.109375" style="1" customWidth="1"/>
    <col min="251" max="251" width="6.88671875" style="1" customWidth="1"/>
    <col min="252" max="252" width="22.44140625" style="1" customWidth="1"/>
    <col min="253" max="253" width="2.5546875" style="1" customWidth="1"/>
    <col min="254" max="494" width="7.6640625" style="1"/>
    <col min="495" max="495" width="1.33203125" style="1" customWidth="1"/>
    <col min="496" max="496" width="8.109375" style="1" customWidth="1"/>
    <col min="497" max="497" width="7.109375" style="1" customWidth="1"/>
    <col min="498" max="498" width="5.88671875" style="1" customWidth="1"/>
    <col min="499" max="499" width="5.6640625" style="1" customWidth="1"/>
    <col min="500" max="500" width="7" style="1" customWidth="1"/>
    <col min="501" max="501" width="0" style="1" hidden="1" customWidth="1"/>
    <col min="502" max="502" width="6.5546875" style="1" customWidth="1"/>
    <col min="503" max="504" width="6.6640625" style="1" customWidth="1"/>
    <col min="505" max="505" width="6.33203125" style="1" customWidth="1"/>
    <col min="506" max="506" width="7.109375" style="1" customWidth="1"/>
    <col min="507" max="507" width="6.88671875" style="1" customWidth="1"/>
    <col min="508" max="508" width="22.44140625" style="1" customWidth="1"/>
    <col min="509" max="509" width="2.5546875" style="1" customWidth="1"/>
    <col min="510" max="750" width="7.6640625" style="1"/>
    <col min="751" max="751" width="1.33203125" style="1" customWidth="1"/>
    <col min="752" max="752" width="8.109375" style="1" customWidth="1"/>
    <col min="753" max="753" width="7.109375" style="1" customWidth="1"/>
    <col min="754" max="754" width="5.88671875" style="1" customWidth="1"/>
    <col min="755" max="755" width="5.6640625" style="1" customWidth="1"/>
    <col min="756" max="756" width="7" style="1" customWidth="1"/>
    <col min="757" max="757" width="0" style="1" hidden="1" customWidth="1"/>
    <col min="758" max="758" width="6.5546875" style="1" customWidth="1"/>
    <col min="759" max="760" width="6.6640625" style="1" customWidth="1"/>
    <col min="761" max="761" width="6.33203125" style="1" customWidth="1"/>
    <col min="762" max="762" width="7.109375" style="1" customWidth="1"/>
    <col min="763" max="763" width="6.88671875" style="1" customWidth="1"/>
    <col min="764" max="764" width="22.44140625" style="1" customWidth="1"/>
    <col min="765" max="765" width="2.5546875" style="1" customWidth="1"/>
    <col min="766" max="1006" width="7.6640625" style="1"/>
    <col min="1007" max="1007" width="1.33203125" style="1" customWidth="1"/>
    <col min="1008" max="1008" width="8.109375" style="1" customWidth="1"/>
    <col min="1009" max="1009" width="7.109375" style="1" customWidth="1"/>
    <col min="1010" max="1010" width="5.88671875" style="1" customWidth="1"/>
    <col min="1011" max="1011" width="5.6640625" style="1" customWidth="1"/>
    <col min="1012" max="1012" width="7" style="1" customWidth="1"/>
    <col min="1013" max="1013" width="0" style="1" hidden="1" customWidth="1"/>
    <col min="1014" max="1014" width="6.5546875" style="1" customWidth="1"/>
    <col min="1015" max="1016" width="6.6640625" style="1" customWidth="1"/>
    <col min="1017" max="1017" width="6.33203125" style="1" customWidth="1"/>
    <col min="1018" max="1018" width="7.109375" style="1" customWidth="1"/>
    <col min="1019" max="1019" width="6.88671875" style="1" customWidth="1"/>
    <col min="1020" max="1020" width="22.44140625" style="1" customWidth="1"/>
    <col min="1021" max="1021" width="2.5546875" style="1" customWidth="1"/>
    <col min="1022" max="1262" width="7.6640625" style="1"/>
    <col min="1263" max="1263" width="1.33203125" style="1" customWidth="1"/>
    <col min="1264" max="1264" width="8.109375" style="1" customWidth="1"/>
    <col min="1265" max="1265" width="7.109375" style="1" customWidth="1"/>
    <col min="1266" max="1266" width="5.88671875" style="1" customWidth="1"/>
    <col min="1267" max="1267" width="5.6640625" style="1" customWidth="1"/>
    <col min="1268" max="1268" width="7" style="1" customWidth="1"/>
    <col min="1269" max="1269" width="0" style="1" hidden="1" customWidth="1"/>
    <col min="1270" max="1270" width="6.5546875" style="1" customWidth="1"/>
    <col min="1271" max="1272" width="6.6640625" style="1" customWidth="1"/>
    <col min="1273" max="1273" width="6.33203125" style="1" customWidth="1"/>
    <col min="1274" max="1274" width="7.109375" style="1" customWidth="1"/>
    <col min="1275" max="1275" width="6.88671875" style="1" customWidth="1"/>
    <col min="1276" max="1276" width="22.44140625" style="1" customWidth="1"/>
    <col min="1277" max="1277" width="2.5546875" style="1" customWidth="1"/>
    <col min="1278" max="1518" width="7.6640625" style="1"/>
    <col min="1519" max="1519" width="1.33203125" style="1" customWidth="1"/>
    <col min="1520" max="1520" width="8.109375" style="1" customWidth="1"/>
    <col min="1521" max="1521" width="7.109375" style="1" customWidth="1"/>
    <col min="1522" max="1522" width="5.88671875" style="1" customWidth="1"/>
    <col min="1523" max="1523" width="5.6640625" style="1" customWidth="1"/>
    <col min="1524" max="1524" width="7" style="1" customWidth="1"/>
    <col min="1525" max="1525" width="0" style="1" hidden="1" customWidth="1"/>
    <col min="1526" max="1526" width="6.5546875" style="1" customWidth="1"/>
    <col min="1527" max="1528" width="6.6640625" style="1" customWidth="1"/>
    <col min="1529" max="1529" width="6.33203125" style="1" customWidth="1"/>
    <col min="1530" max="1530" width="7.109375" style="1" customWidth="1"/>
    <col min="1531" max="1531" width="6.88671875" style="1" customWidth="1"/>
    <col min="1532" max="1532" width="22.44140625" style="1" customWidth="1"/>
    <col min="1533" max="1533" width="2.5546875" style="1" customWidth="1"/>
    <col min="1534" max="1774" width="7.6640625" style="1"/>
    <col min="1775" max="1775" width="1.33203125" style="1" customWidth="1"/>
    <col min="1776" max="1776" width="8.109375" style="1" customWidth="1"/>
    <col min="1777" max="1777" width="7.109375" style="1" customWidth="1"/>
    <col min="1778" max="1778" width="5.88671875" style="1" customWidth="1"/>
    <col min="1779" max="1779" width="5.6640625" style="1" customWidth="1"/>
    <col min="1780" max="1780" width="7" style="1" customWidth="1"/>
    <col min="1781" max="1781" width="0" style="1" hidden="1" customWidth="1"/>
    <col min="1782" max="1782" width="6.5546875" style="1" customWidth="1"/>
    <col min="1783" max="1784" width="6.6640625" style="1" customWidth="1"/>
    <col min="1785" max="1785" width="6.33203125" style="1" customWidth="1"/>
    <col min="1786" max="1786" width="7.109375" style="1" customWidth="1"/>
    <col min="1787" max="1787" width="6.88671875" style="1" customWidth="1"/>
    <col min="1788" max="1788" width="22.44140625" style="1" customWidth="1"/>
    <col min="1789" max="1789" width="2.5546875" style="1" customWidth="1"/>
    <col min="1790" max="2030" width="7.6640625" style="1"/>
    <col min="2031" max="2031" width="1.33203125" style="1" customWidth="1"/>
    <col min="2032" max="2032" width="8.109375" style="1" customWidth="1"/>
    <col min="2033" max="2033" width="7.109375" style="1" customWidth="1"/>
    <col min="2034" max="2034" width="5.88671875" style="1" customWidth="1"/>
    <col min="2035" max="2035" width="5.6640625" style="1" customWidth="1"/>
    <col min="2036" max="2036" width="7" style="1" customWidth="1"/>
    <col min="2037" max="2037" width="0" style="1" hidden="1" customWidth="1"/>
    <col min="2038" max="2038" width="6.5546875" style="1" customWidth="1"/>
    <col min="2039" max="2040" width="6.6640625" style="1" customWidth="1"/>
    <col min="2041" max="2041" width="6.33203125" style="1" customWidth="1"/>
    <col min="2042" max="2042" width="7.109375" style="1" customWidth="1"/>
    <col min="2043" max="2043" width="6.88671875" style="1" customWidth="1"/>
    <col min="2044" max="2044" width="22.44140625" style="1" customWidth="1"/>
    <col min="2045" max="2045" width="2.5546875" style="1" customWidth="1"/>
    <col min="2046" max="2286" width="7.6640625" style="1"/>
    <col min="2287" max="2287" width="1.33203125" style="1" customWidth="1"/>
    <col min="2288" max="2288" width="8.109375" style="1" customWidth="1"/>
    <col min="2289" max="2289" width="7.109375" style="1" customWidth="1"/>
    <col min="2290" max="2290" width="5.88671875" style="1" customWidth="1"/>
    <col min="2291" max="2291" width="5.6640625" style="1" customWidth="1"/>
    <col min="2292" max="2292" width="7" style="1" customWidth="1"/>
    <col min="2293" max="2293" width="0" style="1" hidden="1" customWidth="1"/>
    <col min="2294" max="2294" width="6.5546875" style="1" customWidth="1"/>
    <col min="2295" max="2296" width="6.6640625" style="1" customWidth="1"/>
    <col min="2297" max="2297" width="6.33203125" style="1" customWidth="1"/>
    <col min="2298" max="2298" width="7.109375" style="1" customWidth="1"/>
    <col min="2299" max="2299" width="6.88671875" style="1" customWidth="1"/>
    <col min="2300" max="2300" width="22.44140625" style="1" customWidth="1"/>
    <col min="2301" max="2301" width="2.5546875" style="1" customWidth="1"/>
    <col min="2302" max="2542" width="7.6640625" style="1"/>
    <col min="2543" max="2543" width="1.33203125" style="1" customWidth="1"/>
    <col min="2544" max="2544" width="8.109375" style="1" customWidth="1"/>
    <col min="2545" max="2545" width="7.109375" style="1" customWidth="1"/>
    <col min="2546" max="2546" width="5.88671875" style="1" customWidth="1"/>
    <col min="2547" max="2547" width="5.6640625" style="1" customWidth="1"/>
    <col min="2548" max="2548" width="7" style="1" customWidth="1"/>
    <col min="2549" max="2549" width="0" style="1" hidden="1" customWidth="1"/>
    <col min="2550" max="2550" width="6.5546875" style="1" customWidth="1"/>
    <col min="2551" max="2552" width="6.6640625" style="1" customWidth="1"/>
    <col min="2553" max="2553" width="6.33203125" style="1" customWidth="1"/>
    <col min="2554" max="2554" width="7.109375" style="1" customWidth="1"/>
    <col min="2555" max="2555" width="6.88671875" style="1" customWidth="1"/>
    <col min="2556" max="2556" width="22.44140625" style="1" customWidth="1"/>
    <col min="2557" max="2557" width="2.5546875" style="1" customWidth="1"/>
    <col min="2558" max="2798" width="7.6640625" style="1"/>
    <col min="2799" max="2799" width="1.33203125" style="1" customWidth="1"/>
    <col min="2800" max="2800" width="8.109375" style="1" customWidth="1"/>
    <col min="2801" max="2801" width="7.109375" style="1" customWidth="1"/>
    <col min="2802" max="2802" width="5.88671875" style="1" customWidth="1"/>
    <col min="2803" max="2803" width="5.6640625" style="1" customWidth="1"/>
    <col min="2804" max="2804" width="7" style="1" customWidth="1"/>
    <col min="2805" max="2805" width="0" style="1" hidden="1" customWidth="1"/>
    <col min="2806" max="2806" width="6.5546875" style="1" customWidth="1"/>
    <col min="2807" max="2808" width="6.6640625" style="1" customWidth="1"/>
    <col min="2809" max="2809" width="6.33203125" style="1" customWidth="1"/>
    <col min="2810" max="2810" width="7.109375" style="1" customWidth="1"/>
    <col min="2811" max="2811" width="6.88671875" style="1" customWidth="1"/>
    <col min="2812" max="2812" width="22.44140625" style="1" customWidth="1"/>
    <col min="2813" max="2813" width="2.5546875" style="1" customWidth="1"/>
    <col min="2814" max="3054" width="7.6640625" style="1"/>
    <col min="3055" max="3055" width="1.33203125" style="1" customWidth="1"/>
    <col min="3056" max="3056" width="8.109375" style="1" customWidth="1"/>
    <col min="3057" max="3057" width="7.109375" style="1" customWidth="1"/>
    <col min="3058" max="3058" width="5.88671875" style="1" customWidth="1"/>
    <col min="3059" max="3059" width="5.6640625" style="1" customWidth="1"/>
    <col min="3060" max="3060" width="7" style="1" customWidth="1"/>
    <col min="3061" max="3061" width="0" style="1" hidden="1" customWidth="1"/>
    <col min="3062" max="3062" width="6.5546875" style="1" customWidth="1"/>
    <col min="3063" max="3064" width="6.6640625" style="1" customWidth="1"/>
    <col min="3065" max="3065" width="6.33203125" style="1" customWidth="1"/>
    <col min="3066" max="3066" width="7.109375" style="1" customWidth="1"/>
    <col min="3067" max="3067" width="6.88671875" style="1" customWidth="1"/>
    <col min="3068" max="3068" width="22.44140625" style="1" customWidth="1"/>
    <col min="3069" max="3069" width="2.5546875" style="1" customWidth="1"/>
    <col min="3070" max="3310" width="7.6640625" style="1"/>
    <col min="3311" max="3311" width="1.33203125" style="1" customWidth="1"/>
    <col min="3312" max="3312" width="8.109375" style="1" customWidth="1"/>
    <col min="3313" max="3313" width="7.109375" style="1" customWidth="1"/>
    <col min="3314" max="3314" width="5.88671875" style="1" customWidth="1"/>
    <col min="3315" max="3315" width="5.6640625" style="1" customWidth="1"/>
    <col min="3316" max="3316" width="7" style="1" customWidth="1"/>
    <col min="3317" max="3317" width="0" style="1" hidden="1" customWidth="1"/>
    <col min="3318" max="3318" width="6.5546875" style="1" customWidth="1"/>
    <col min="3319" max="3320" width="6.6640625" style="1" customWidth="1"/>
    <col min="3321" max="3321" width="6.33203125" style="1" customWidth="1"/>
    <col min="3322" max="3322" width="7.109375" style="1" customWidth="1"/>
    <col min="3323" max="3323" width="6.88671875" style="1" customWidth="1"/>
    <col min="3324" max="3324" width="22.44140625" style="1" customWidth="1"/>
    <col min="3325" max="3325" width="2.5546875" style="1" customWidth="1"/>
    <col min="3326" max="3566" width="7.6640625" style="1"/>
    <col min="3567" max="3567" width="1.33203125" style="1" customWidth="1"/>
    <col min="3568" max="3568" width="8.109375" style="1" customWidth="1"/>
    <col min="3569" max="3569" width="7.109375" style="1" customWidth="1"/>
    <col min="3570" max="3570" width="5.88671875" style="1" customWidth="1"/>
    <col min="3571" max="3571" width="5.6640625" style="1" customWidth="1"/>
    <col min="3572" max="3572" width="7" style="1" customWidth="1"/>
    <col min="3573" max="3573" width="0" style="1" hidden="1" customWidth="1"/>
    <col min="3574" max="3574" width="6.5546875" style="1" customWidth="1"/>
    <col min="3575" max="3576" width="6.6640625" style="1" customWidth="1"/>
    <col min="3577" max="3577" width="6.33203125" style="1" customWidth="1"/>
    <col min="3578" max="3578" width="7.109375" style="1" customWidth="1"/>
    <col min="3579" max="3579" width="6.88671875" style="1" customWidth="1"/>
    <col min="3580" max="3580" width="22.44140625" style="1" customWidth="1"/>
    <col min="3581" max="3581" width="2.5546875" style="1" customWidth="1"/>
    <col min="3582" max="3822" width="7.6640625" style="1"/>
    <col min="3823" max="3823" width="1.33203125" style="1" customWidth="1"/>
    <col min="3824" max="3824" width="8.109375" style="1" customWidth="1"/>
    <col min="3825" max="3825" width="7.109375" style="1" customWidth="1"/>
    <col min="3826" max="3826" width="5.88671875" style="1" customWidth="1"/>
    <col min="3827" max="3827" width="5.6640625" style="1" customWidth="1"/>
    <col min="3828" max="3828" width="7" style="1" customWidth="1"/>
    <col min="3829" max="3829" width="0" style="1" hidden="1" customWidth="1"/>
    <col min="3830" max="3830" width="6.5546875" style="1" customWidth="1"/>
    <col min="3831" max="3832" width="6.6640625" style="1" customWidth="1"/>
    <col min="3833" max="3833" width="6.33203125" style="1" customWidth="1"/>
    <col min="3834" max="3834" width="7.109375" style="1" customWidth="1"/>
    <col min="3835" max="3835" width="6.88671875" style="1" customWidth="1"/>
    <col min="3836" max="3836" width="22.44140625" style="1" customWidth="1"/>
    <col min="3837" max="3837" width="2.5546875" style="1" customWidth="1"/>
    <col min="3838" max="4078" width="7.6640625" style="1"/>
    <col min="4079" max="4079" width="1.33203125" style="1" customWidth="1"/>
    <col min="4080" max="4080" width="8.109375" style="1" customWidth="1"/>
    <col min="4081" max="4081" width="7.109375" style="1" customWidth="1"/>
    <col min="4082" max="4082" width="5.88671875" style="1" customWidth="1"/>
    <col min="4083" max="4083" width="5.6640625" style="1" customWidth="1"/>
    <col min="4084" max="4084" width="7" style="1" customWidth="1"/>
    <col min="4085" max="4085" width="0" style="1" hidden="1" customWidth="1"/>
    <col min="4086" max="4086" width="6.5546875" style="1" customWidth="1"/>
    <col min="4087" max="4088" width="6.6640625" style="1" customWidth="1"/>
    <col min="4089" max="4089" width="6.33203125" style="1" customWidth="1"/>
    <col min="4090" max="4090" width="7.109375" style="1" customWidth="1"/>
    <col min="4091" max="4091" width="6.88671875" style="1" customWidth="1"/>
    <col min="4092" max="4092" width="22.44140625" style="1" customWidth="1"/>
    <col min="4093" max="4093" width="2.5546875" style="1" customWidth="1"/>
    <col min="4094" max="4334" width="7.6640625" style="1"/>
    <col min="4335" max="4335" width="1.33203125" style="1" customWidth="1"/>
    <col min="4336" max="4336" width="8.109375" style="1" customWidth="1"/>
    <col min="4337" max="4337" width="7.109375" style="1" customWidth="1"/>
    <col min="4338" max="4338" width="5.88671875" style="1" customWidth="1"/>
    <col min="4339" max="4339" width="5.6640625" style="1" customWidth="1"/>
    <col min="4340" max="4340" width="7" style="1" customWidth="1"/>
    <col min="4341" max="4341" width="0" style="1" hidden="1" customWidth="1"/>
    <col min="4342" max="4342" width="6.5546875" style="1" customWidth="1"/>
    <col min="4343" max="4344" width="6.6640625" style="1" customWidth="1"/>
    <col min="4345" max="4345" width="6.33203125" style="1" customWidth="1"/>
    <col min="4346" max="4346" width="7.109375" style="1" customWidth="1"/>
    <col min="4347" max="4347" width="6.88671875" style="1" customWidth="1"/>
    <col min="4348" max="4348" width="22.44140625" style="1" customWidth="1"/>
    <col min="4349" max="4349" width="2.5546875" style="1" customWidth="1"/>
    <col min="4350" max="4590" width="7.6640625" style="1"/>
    <col min="4591" max="4591" width="1.33203125" style="1" customWidth="1"/>
    <col min="4592" max="4592" width="8.109375" style="1" customWidth="1"/>
    <col min="4593" max="4593" width="7.109375" style="1" customWidth="1"/>
    <col min="4594" max="4594" width="5.88671875" style="1" customWidth="1"/>
    <col min="4595" max="4595" width="5.6640625" style="1" customWidth="1"/>
    <col min="4596" max="4596" width="7" style="1" customWidth="1"/>
    <col min="4597" max="4597" width="0" style="1" hidden="1" customWidth="1"/>
    <col min="4598" max="4598" width="6.5546875" style="1" customWidth="1"/>
    <col min="4599" max="4600" width="6.6640625" style="1" customWidth="1"/>
    <col min="4601" max="4601" width="6.33203125" style="1" customWidth="1"/>
    <col min="4602" max="4602" width="7.109375" style="1" customWidth="1"/>
    <col min="4603" max="4603" width="6.88671875" style="1" customWidth="1"/>
    <col min="4604" max="4604" width="22.44140625" style="1" customWidth="1"/>
    <col min="4605" max="4605" width="2.5546875" style="1" customWidth="1"/>
    <col min="4606" max="4846" width="7.6640625" style="1"/>
    <col min="4847" max="4847" width="1.33203125" style="1" customWidth="1"/>
    <col min="4848" max="4848" width="8.109375" style="1" customWidth="1"/>
    <col min="4849" max="4849" width="7.109375" style="1" customWidth="1"/>
    <col min="4850" max="4850" width="5.88671875" style="1" customWidth="1"/>
    <col min="4851" max="4851" width="5.6640625" style="1" customWidth="1"/>
    <col min="4852" max="4852" width="7" style="1" customWidth="1"/>
    <col min="4853" max="4853" width="0" style="1" hidden="1" customWidth="1"/>
    <col min="4854" max="4854" width="6.5546875" style="1" customWidth="1"/>
    <col min="4855" max="4856" width="6.6640625" style="1" customWidth="1"/>
    <col min="4857" max="4857" width="6.33203125" style="1" customWidth="1"/>
    <col min="4858" max="4858" width="7.109375" style="1" customWidth="1"/>
    <col min="4859" max="4859" width="6.88671875" style="1" customWidth="1"/>
    <col min="4860" max="4860" width="22.44140625" style="1" customWidth="1"/>
    <col min="4861" max="4861" width="2.5546875" style="1" customWidth="1"/>
    <col min="4862" max="5102" width="7.6640625" style="1"/>
    <col min="5103" max="5103" width="1.33203125" style="1" customWidth="1"/>
    <col min="5104" max="5104" width="8.109375" style="1" customWidth="1"/>
    <col min="5105" max="5105" width="7.109375" style="1" customWidth="1"/>
    <col min="5106" max="5106" width="5.88671875" style="1" customWidth="1"/>
    <col min="5107" max="5107" width="5.6640625" style="1" customWidth="1"/>
    <col min="5108" max="5108" width="7" style="1" customWidth="1"/>
    <col min="5109" max="5109" width="0" style="1" hidden="1" customWidth="1"/>
    <col min="5110" max="5110" width="6.5546875" style="1" customWidth="1"/>
    <col min="5111" max="5112" width="6.6640625" style="1" customWidth="1"/>
    <col min="5113" max="5113" width="6.33203125" style="1" customWidth="1"/>
    <col min="5114" max="5114" width="7.109375" style="1" customWidth="1"/>
    <col min="5115" max="5115" width="6.88671875" style="1" customWidth="1"/>
    <col min="5116" max="5116" width="22.44140625" style="1" customWidth="1"/>
    <col min="5117" max="5117" width="2.5546875" style="1" customWidth="1"/>
    <col min="5118" max="5358" width="7.6640625" style="1"/>
    <col min="5359" max="5359" width="1.33203125" style="1" customWidth="1"/>
    <col min="5360" max="5360" width="8.109375" style="1" customWidth="1"/>
    <col min="5361" max="5361" width="7.109375" style="1" customWidth="1"/>
    <col min="5362" max="5362" width="5.88671875" style="1" customWidth="1"/>
    <col min="5363" max="5363" width="5.6640625" style="1" customWidth="1"/>
    <col min="5364" max="5364" width="7" style="1" customWidth="1"/>
    <col min="5365" max="5365" width="0" style="1" hidden="1" customWidth="1"/>
    <col min="5366" max="5366" width="6.5546875" style="1" customWidth="1"/>
    <col min="5367" max="5368" width="6.6640625" style="1" customWidth="1"/>
    <col min="5369" max="5369" width="6.33203125" style="1" customWidth="1"/>
    <col min="5370" max="5370" width="7.109375" style="1" customWidth="1"/>
    <col min="5371" max="5371" width="6.88671875" style="1" customWidth="1"/>
    <col min="5372" max="5372" width="22.44140625" style="1" customWidth="1"/>
    <col min="5373" max="5373" width="2.5546875" style="1" customWidth="1"/>
    <col min="5374" max="5614" width="7.6640625" style="1"/>
    <col min="5615" max="5615" width="1.33203125" style="1" customWidth="1"/>
    <col min="5616" max="5616" width="8.109375" style="1" customWidth="1"/>
    <col min="5617" max="5617" width="7.109375" style="1" customWidth="1"/>
    <col min="5618" max="5618" width="5.88671875" style="1" customWidth="1"/>
    <col min="5619" max="5619" width="5.6640625" style="1" customWidth="1"/>
    <col min="5620" max="5620" width="7" style="1" customWidth="1"/>
    <col min="5621" max="5621" width="0" style="1" hidden="1" customWidth="1"/>
    <col min="5622" max="5622" width="6.5546875" style="1" customWidth="1"/>
    <col min="5623" max="5624" width="6.6640625" style="1" customWidth="1"/>
    <col min="5625" max="5625" width="6.33203125" style="1" customWidth="1"/>
    <col min="5626" max="5626" width="7.109375" style="1" customWidth="1"/>
    <col min="5627" max="5627" width="6.88671875" style="1" customWidth="1"/>
    <col min="5628" max="5628" width="22.44140625" style="1" customWidth="1"/>
    <col min="5629" max="5629" width="2.5546875" style="1" customWidth="1"/>
    <col min="5630" max="5870" width="7.6640625" style="1"/>
    <col min="5871" max="5871" width="1.33203125" style="1" customWidth="1"/>
    <col min="5872" max="5872" width="8.109375" style="1" customWidth="1"/>
    <col min="5873" max="5873" width="7.109375" style="1" customWidth="1"/>
    <col min="5874" max="5874" width="5.88671875" style="1" customWidth="1"/>
    <col min="5875" max="5875" width="5.6640625" style="1" customWidth="1"/>
    <col min="5876" max="5876" width="7" style="1" customWidth="1"/>
    <col min="5877" max="5877" width="0" style="1" hidden="1" customWidth="1"/>
    <col min="5878" max="5878" width="6.5546875" style="1" customWidth="1"/>
    <col min="5879" max="5880" width="6.6640625" style="1" customWidth="1"/>
    <col min="5881" max="5881" width="6.33203125" style="1" customWidth="1"/>
    <col min="5882" max="5882" width="7.109375" style="1" customWidth="1"/>
    <col min="5883" max="5883" width="6.88671875" style="1" customWidth="1"/>
    <col min="5884" max="5884" width="22.44140625" style="1" customWidth="1"/>
    <col min="5885" max="5885" width="2.5546875" style="1" customWidth="1"/>
    <col min="5886" max="6126" width="7.6640625" style="1"/>
    <col min="6127" max="6127" width="1.33203125" style="1" customWidth="1"/>
    <col min="6128" max="6128" width="8.109375" style="1" customWidth="1"/>
    <col min="6129" max="6129" width="7.109375" style="1" customWidth="1"/>
    <col min="6130" max="6130" width="5.88671875" style="1" customWidth="1"/>
    <col min="6131" max="6131" width="5.6640625" style="1" customWidth="1"/>
    <col min="6132" max="6132" width="7" style="1" customWidth="1"/>
    <col min="6133" max="6133" width="0" style="1" hidden="1" customWidth="1"/>
    <col min="6134" max="6134" width="6.5546875" style="1" customWidth="1"/>
    <col min="6135" max="6136" width="6.6640625" style="1" customWidth="1"/>
    <col min="6137" max="6137" width="6.33203125" style="1" customWidth="1"/>
    <col min="6138" max="6138" width="7.109375" style="1" customWidth="1"/>
    <col min="6139" max="6139" width="6.88671875" style="1" customWidth="1"/>
    <col min="6140" max="6140" width="22.44140625" style="1" customWidth="1"/>
    <col min="6141" max="6141" width="2.5546875" style="1" customWidth="1"/>
    <col min="6142" max="6382" width="7.6640625" style="1"/>
    <col min="6383" max="6383" width="1.33203125" style="1" customWidth="1"/>
    <col min="6384" max="6384" width="8.109375" style="1" customWidth="1"/>
    <col min="6385" max="6385" width="7.109375" style="1" customWidth="1"/>
    <col min="6386" max="6386" width="5.88671875" style="1" customWidth="1"/>
    <col min="6387" max="6387" width="5.6640625" style="1" customWidth="1"/>
    <col min="6388" max="6388" width="7" style="1" customWidth="1"/>
    <col min="6389" max="6389" width="0" style="1" hidden="1" customWidth="1"/>
    <col min="6390" max="6390" width="6.5546875" style="1" customWidth="1"/>
    <col min="6391" max="6392" width="6.6640625" style="1" customWidth="1"/>
    <col min="6393" max="6393" width="6.33203125" style="1" customWidth="1"/>
    <col min="6394" max="6394" width="7.109375" style="1" customWidth="1"/>
    <col min="6395" max="6395" width="6.88671875" style="1" customWidth="1"/>
    <col min="6396" max="6396" width="22.44140625" style="1" customWidth="1"/>
    <col min="6397" max="6397" width="2.5546875" style="1" customWidth="1"/>
    <col min="6398" max="6638" width="7.6640625" style="1"/>
    <col min="6639" max="6639" width="1.33203125" style="1" customWidth="1"/>
    <col min="6640" max="6640" width="8.109375" style="1" customWidth="1"/>
    <col min="6641" max="6641" width="7.109375" style="1" customWidth="1"/>
    <col min="6642" max="6642" width="5.88671875" style="1" customWidth="1"/>
    <col min="6643" max="6643" width="5.6640625" style="1" customWidth="1"/>
    <col min="6644" max="6644" width="7" style="1" customWidth="1"/>
    <col min="6645" max="6645" width="0" style="1" hidden="1" customWidth="1"/>
    <col min="6646" max="6646" width="6.5546875" style="1" customWidth="1"/>
    <col min="6647" max="6648" width="6.6640625" style="1" customWidth="1"/>
    <col min="6649" max="6649" width="6.33203125" style="1" customWidth="1"/>
    <col min="6650" max="6650" width="7.109375" style="1" customWidth="1"/>
    <col min="6651" max="6651" width="6.88671875" style="1" customWidth="1"/>
    <col min="6652" max="6652" width="22.44140625" style="1" customWidth="1"/>
    <col min="6653" max="6653" width="2.5546875" style="1" customWidth="1"/>
    <col min="6654" max="6894" width="7.6640625" style="1"/>
    <col min="6895" max="6895" width="1.33203125" style="1" customWidth="1"/>
    <col min="6896" max="6896" width="8.109375" style="1" customWidth="1"/>
    <col min="6897" max="6897" width="7.109375" style="1" customWidth="1"/>
    <col min="6898" max="6898" width="5.88671875" style="1" customWidth="1"/>
    <col min="6899" max="6899" width="5.6640625" style="1" customWidth="1"/>
    <col min="6900" max="6900" width="7" style="1" customWidth="1"/>
    <col min="6901" max="6901" width="0" style="1" hidden="1" customWidth="1"/>
    <col min="6902" max="6902" width="6.5546875" style="1" customWidth="1"/>
    <col min="6903" max="6904" width="6.6640625" style="1" customWidth="1"/>
    <col min="6905" max="6905" width="6.33203125" style="1" customWidth="1"/>
    <col min="6906" max="6906" width="7.109375" style="1" customWidth="1"/>
    <col min="6907" max="6907" width="6.88671875" style="1" customWidth="1"/>
    <col min="6908" max="6908" width="22.44140625" style="1" customWidth="1"/>
    <col min="6909" max="6909" width="2.5546875" style="1" customWidth="1"/>
    <col min="6910" max="7150" width="7.6640625" style="1"/>
    <col min="7151" max="7151" width="1.33203125" style="1" customWidth="1"/>
    <col min="7152" max="7152" width="8.109375" style="1" customWidth="1"/>
    <col min="7153" max="7153" width="7.109375" style="1" customWidth="1"/>
    <col min="7154" max="7154" width="5.88671875" style="1" customWidth="1"/>
    <col min="7155" max="7155" width="5.6640625" style="1" customWidth="1"/>
    <col min="7156" max="7156" width="7" style="1" customWidth="1"/>
    <col min="7157" max="7157" width="0" style="1" hidden="1" customWidth="1"/>
    <col min="7158" max="7158" width="6.5546875" style="1" customWidth="1"/>
    <col min="7159" max="7160" width="6.6640625" style="1" customWidth="1"/>
    <col min="7161" max="7161" width="6.33203125" style="1" customWidth="1"/>
    <col min="7162" max="7162" width="7.109375" style="1" customWidth="1"/>
    <col min="7163" max="7163" width="6.88671875" style="1" customWidth="1"/>
    <col min="7164" max="7164" width="22.44140625" style="1" customWidth="1"/>
    <col min="7165" max="7165" width="2.5546875" style="1" customWidth="1"/>
    <col min="7166" max="7406" width="7.6640625" style="1"/>
    <col min="7407" max="7407" width="1.33203125" style="1" customWidth="1"/>
    <col min="7408" max="7408" width="8.109375" style="1" customWidth="1"/>
    <col min="7409" max="7409" width="7.109375" style="1" customWidth="1"/>
    <col min="7410" max="7410" width="5.88671875" style="1" customWidth="1"/>
    <col min="7411" max="7411" width="5.6640625" style="1" customWidth="1"/>
    <col min="7412" max="7412" width="7" style="1" customWidth="1"/>
    <col min="7413" max="7413" width="0" style="1" hidden="1" customWidth="1"/>
    <col min="7414" max="7414" width="6.5546875" style="1" customWidth="1"/>
    <col min="7415" max="7416" width="6.6640625" style="1" customWidth="1"/>
    <col min="7417" max="7417" width="6.33203125" style="1" customWidth="1"/>
    <col min="7418" max="7418" width="7.109375" style="1" customWidth="1"/>
    <col min="7419" max="7419" width="6.88671875" style="1" customWidth="1"/>
    <col min="7420" max="7420" width="22.44140625" style="1" customWidth="1"/>
    <col min="7421" max="7421" width="2.5546875" style="1" customWidth="1"/>
    <col min="7422" max="7662" width="7.6640625" style="1"/>
    <col min="7663" max="7663" width="1.33203125" style="1" customWidth="1"/>
    <col min="7664" max="7664" width="8.109375" style="1" customWidth="1"/>
    <col min="7665" max="7665" width="7.109375" style="1" customWidth="1"/>
    <col min="7666" max="7666" width="5.88671875" style="1" customWidth="1"/>
    <col min="7667" max="7667" width="5.6640625" style="1" customWidth="1"/>
    <col min="7668" max="7668" width="7" style="1" customWidth="1"/>
    <col min="7669" max="7669" width="0" style="1" hidden="1" customWidth="1"/>
    <col min="7670" max="7670" width="6.5546875" style="1" customWidth="1"/>
    <col min="7671" max="7672" width="6.6640625" style="1" customWidth="1"/>
    <col min="7673" max="7673" width="6.33203125" style="1" customWidth="1"/>
    <col min="7674" max="7674" width="7.109375" style="1" customWidth="1"/>
    <col min="7675" max="7675" width="6.88671875" style="1" customWidth="1"/>
    <col min="7676" max="7676" width="22.44140625" style="1" customWidth="1"/>
    <col min="7677" max="7677" width="2.5546875" style="1" customWidth="1"/>
    <col min="7678" max="7918" width="7.6640625" style="1"/>
    <col min="7919" max="7919" width="1.33203125" style="1" customWidth="1"/>
    <col min="7920" max="7920" width="8.109375" style="1" customWidth="1"/>
    <col min="7921" max="7921" width="7.109375" style="1" customWidth="1"/>
    <col min="7922" max="7922" width="5.88671875" style="1" customWidth="1"/>
    <col min="7923" max="7923" width="5.6640625" style="1" customWidth="1"/>
    <col min="7924" max="7924" width="7" style="1" customWidth="1"/>
    <col min="7925" max="7925" width="0" style="1" hidden="1" customWidth="1"/>
    <col min="7926" max="7926" width="6.5546875" style="1" customWidth="1"/>
    <col min="7927" max="7928" width="6.6640625" style="1" customWidth="1"/>
    <col min="7929" max="7929" width="6.33203125" style="1" customWidth="1"/>
    <col min="7930" max="7930" width="7.109375" style="1" customWidth="1"/>
    <col min="7931" max="7931" width="6.88671875" style="1" customWidth="1"/>
    <col min="7932" max="7932" width="22.44140625" style="1" customWidth="1"/>
    <col min="7933" max="7933" width="2.5546875" style="1" customWidth="1"/>
    <col min="7934" max="8174" width="7.6640625" style="1"/>
    <col min="8175" max="8175" width="1.33203125" style="1" customWidth="1"/>
    <col min="8176" max="8176" width="8.109375" style="1" customWidth="1"/>
    <col min="8177" max="8177" width="7.109375" style="1" customWidth="1"/>
    <col min="8178" max="8178" width="5.88671875" style="1" customWidth="1"/>
    <col min="8179" max="8179" width="5.6640625" style="1" customWidth="1"/>
    <col min="8180" max="8180" width="7" style="1" customWidth="1"/>
    <col min="8181" max="8181" width="0" style="1" hidden="1" customWidth="1"/>
    <col min="8182" max="8182" width="6.5546875" style="1" customWidth="1"/>
    <col min="8183" max="8184" width="6.6640625" style="1" customWidth="1"/>
    <col min="8185" max="8185" width="6.33203125" style="1" customWidth="1"/>
    <col min="8186" max="8186" width="7.109375" style="1" customWidth="1"/>
    <col min="8187" max="8187" width="6.88671875" style="1" customWidth="1"/>
    <col min="8188" max="8188" width="22.44140625" style="1" customWidth="1"/>
    <col min="8189" max="8189" width="2.5546875" style="1" customWidth="1"/>
    <col min="8190" max="8430" width="7.6640625" style="1"/>
    <col min="8431" max="8431" width="1.33203125" style="1" customWidth="1"/>
    <col min="8432" max="8432" width="8.109375" style="1" customWidth="1"/>
    <col min="8433" max="8433" width="7.109375" style="1" customWidth="1"/>
    <col min="8434" max="8434" width="5.88671875" style="1" customWidth="1"/>
    <col min="8435" max="8435" width="5.6640625" style="1" customWidth="1"/>
    <col min="8436" max="8436" width="7" style="1" customWidth="1"/>
    <col min="8437" max="8437" width="0" style="1" hidden="1" customWidth="1"/>
    <col min="8438" max="8438" width="6.5546875" style="1" customWidth="1"/>
    <col min="8439" max="8440" width="6.6640625" style="1" customWidth="1"/>
    <col min="8441" max="8441" width="6.33203125" style="1" customWidth="1"/>
    <col min="8442" max="8442" width="7.109375" style="1" customWidth="1"/>
    <col min="8443" max="8443" width="6.88671875" style="1" customWidth="1"/>
    <col min="8444" max="8444" width="22.44140625" style="1" customWidth="1"/>
    <col min="8445" max="8445" width="2.5546875" style="1" customWidth="1"/>
    <col min="8446" max="8686" width="7.6640625" style="1"/>
    <col min="8687" max="8687" width="1.33203125" style="1" customWidth="1"/>
    <col min="8688" max="8688" width="8.109375" style="1" customWidth="1"/>
    <col min="8689" max="8689" width="7.109375" style="1" customWidth="1"/>
    <col min="8690" max="8690" width="5.88671875" style="1" customWidth="1"/>
    <col min="8691" max="8691" width="5.6640625" style="1" customWidth="1"/>
    <col min="8692" max="8692" width="7" style="1" customWidth="1"/>
    <col min="8693" max="8693" width="0" style="1" hidden="1" customWidth="1"/>
    <col min="8694" max="8694" width="6.5546875" style="1" customWidth="1"/>
    <col min="8695" max="8696" width="6.6640625" style="1" customWidth="1"/>
    <col min="8697" max="8697" width="6.33203125" style="1" customWidth="1"/>
    <col min="8698" max="8698" width="7.109375" style="1" customWidth="1"/>
    <col min="8699" max="8699" width="6.88671875" style="1" customWidth="1"/>
    <col min="8700" max="8700" width="22.44140625" style="1" customWidth="1"/>
    <col min="8701" max="8701" width="2.5546875" style="1" customWidth="1"/>
    <col min="8702" max="8942" width="7.6640625" style="1"/>
    <col min="8943" max="8943" width="1.33203125" style="1" customWidth="1"/>
    <col min="8944" max="8944" width="8.109375" style="1" customWidth="1"/>
    <col min="8945" max="8945" width="7.109375" style="1" customWidth="1"/>
    <col min="8946" max="8946" width="5.88671875" style="1" customWidth="1"/>
    <col min="8947" max="8947" width="5.6640625" style="1" customWidth="1"/>
    <col min="8948" max="8948" width="7" style="1" customWidth="1"/>
    <col min="8949" max="8949" width="0" style="1" hidden="1" customWidth="1"/>
    <col min="8950" max="8950" width="6.5546875" style="1" customWidth="1"/>
    <col min="8951" max="8952" width="6.6640625" style="1" customWidth="1"/>
    <col min="8953" max="8953" width="6.33203125" style="1" customWidth="1"/>
    <col min="8954" max="8954" width="7.109375" style="1" customWidth="1"/>
    <col min="8955" max="8955" width="6.88671875" style="1" customWidth="1"/>
    <col min="8956" max="8956" width="22.44140625" style="1" customWidth="1"/>
    <col min="8957" max="8957" width="2.5546875" style="1" customWidth="1"/>
    <col min="8958" max="9198" width="7.6640625" style="1"/>
    <col min="9199" max="9199" width="1.33203125" style="1" customWidth="1"/>
    <col min="9200" max="9200" width="8.109375" style="1" customWidth="1"/>
    <col min="9201" max="9201" width="7.109375" style="1" customWidth="1"/>
    <col min="9202" max="9202" width="5.88671875" style="1" customWidth="1"/>
    <col min="9203" max="9203" width="5.6640625" style="1" customWidth="1"/>
    <col min="9204" max="9204" width="7" style="1" customWidth="1"/>
    <col min="9205" max="9205" width="0" style="1" hidden="1" customWidth="1"/>
    <col min="9206" max="9206" width="6.5546875" style="1" customWidth="1"/>
    <col min="9207" max="9208" width="6.6640625" style="1" customWidth="1"/>
    <col min="9209" max="9209" width="6.33203125" style="1" customWidth="1"/>
    <col min="9210" max="9210" width="7.109375" style="1" customWidth="1"/>
    <col min="9211" max="9211" width="6.88671875" style="1" customWidth="1"/>
    <col min="9212" max="9212" width="22.44140625" style="1" customWidth="1"/>
    <col min="9213" max="9213" width="2.5546875" style="1" customWidth="1"/>
    <col min="9214" max="9454" width="7.6640625" style="1"/>
    <col min="9455" max="9455" width="1.33203125" style="1" customWidth="1"/>
    <col min="9456" max="9456" width="8.109375" style="1" customWidth="1"/>
    <col min="9457" max="9457" width="7.109375" style="1" customWidth="1"/>
    <col min="9458" max="9458" width="5.88671875" style="1" customWidth="1"/>
    <col min="9459" max="9459" width="5.6640625" style="1" customWidth="1"/>
    <col min="9460" max="9460" width="7" style="1" customWidth="1"/>
    <col min="9461" max="9461" width="0" style="1" hidden="1" customWidth="1"/>
    <col min="9462" max="9462" width="6.5546875" style="1" customWidth="1"/>
    <col min="9463" max="9464" width="6.6640625" style="1" customWidth="1"/>
    <col min="9465" max="9465" width="6.33203125" style="1" customWidth="1"/>
    <col min="9466" max="9466" width="7.109375" style="1" customWidth="1"/>
    <col min="9467" max="9467" width="6.88671875" style="1" customWidth="1"/>
    <col min="9468" max="9468" width="22.44140625" style="1" customWidth="1"/>
    <col min="9469" max="9469" width="2.5546875" style="1" customWidth="1"/>
    <col min="9470" max="9710" width="7.6640625" style="1"/>
    <col min="9711" max="9711" width="1.33203125" style="1" customWidth="1"/>
    <col min="9712" max="9712" width="8.109375" style="1" customWidth="1"/>
    <col min="9713" max="9713" width="7.109375" style="1" customWidth="1"/>
    <col min="9714" max="9714" width="5.88671875" style="1" customWidth="1"/>
    <col min="9715" max="9715" width="5.6640625" style="1" customWidth="1"/>
    <col min="9716" max="9716" width="7" style="1" customWidth="1"/>
    <col min="9717" max="9717" width="0" style="1" hidden="1" customWidth="1"/>
    <col min="9718" max="9718" width="6.5546875" style="1" customWidth="1"/>
    <col min="9719" max="9720" width="6.6640625" style="1" customWidth="1"/>
    <col min="9721" max="9721" width="6.33203125" style="1" customWidth="1"/>
    <col min="9722" max="9722" width="7.109375" style="1" customWidth="1"/>
    <col min="9723" max="9723" width="6.88671875" style="1" customWidth="1"/>
    <col min="9724" max="9724" width="22.44140625" style="1" customWidth="1"/>
    <col min="9725" max="9725" width="2.5546875" style="1" customWidth="1"/>
    <col min="9726" max="9966" width="7.6640625" style="1"/>
    <col min="9967" max="9967" width="1.33203125" style="1" customWidth="1"/>
    <col min="9968" max="9968" width="8.109375" style="1" customWidth="1"/>
    <col min="9969" max="9969" width="7.109375" style="1" customWidth="1"/>
    <col min="9970" max="9970" width="5.88671875" style="1" customWidth="1"/>
    <col min="9971" max="9971" width="5.6640625" style="1" customWidth="1"/>
    <col min="9972" max="9972" width="7" style="1" customWidth="1"/>
    <col min="9973" max="9973" width="0" style="1" hidden="1" customWidth="1"/>
    <col min="9974" max="9974" width="6.5546875" style="1" customWidth="1"/>
    <col min="9975" max="9976" width="6.6640625" style="1" customWidth="1"/>
    <col min="9977" max="9977" width="6.33203125" style="1" customWidth="1"/>
    <col min="9978" max="9978" width="7.109375" style="1" customWidth="1"/>
    <col min="9979" max="9979" width="6.88671875" style="1" customWidth="1"/>
    <col min="9980" max="9980" width="22.44140625" style="1" customWidth="1"/>
    <col min="9981" max="9981" width="2.5546875" style="1" customWidth="1"/>
    <col min="9982" max="10222" width="7.6640625" style="1"/>
    <col min="10223" max="10223" width="1.33203125" style="1" customWidth="1"/>
    <col min="10224" max="10224" width="8.109375" style="1" customWidth="1"/>
    <col min="10225" max="10225" width="7.109375" style="1" customWidth="1"/>
    <col min="10226" max="10226" width="5.88671875" style="1" customWidth="1"/>
    <col min="10227" max="10227" width="5.6640625" style="1" customWidth="1"/>
    <col min="10228" max="10228" width="7" style="1" customWidth="1"/>
    <col min="10229" max="10229" width="0" style="1" hidden="1" customWidth="1"/>
    <col min="10230" max="10230" width="6.5546875" style="1" customWidth="1"/>
    <col min="10231" max="10232" width="6.6640625" style="1" customWidth="1"/>
    <col min="10233" max="10233" width="6.33203125" style="1" customWidth="1"/>
    <col min="10234" max="10234" width="7.109375" style="1" customWidth="1"/>
    <col min="10235" max="10235" width="6.88671875" style="1" customWidth="1"/>
    <col min="10236" max="10236" width="22.44140625" style="1" customWidth="1"/>
    <col min="10237" max="10237" width="2.5546875" style="1" customWidth="1"/>
    <col min="10238" max="10478" width="7.6640625" style="1"/>
    <col min="10479" max="10479" width="1.33203125" style="1" customWidth="1"/>
    <col min="10480" max="10480" width="8.109375" style="1" customWidth="1"/>
    <col min="10481" max="10481" width="7.109375" style="1" customWidth="1"/>
    <col min="10482" max="10482" width="5.88671875" style="1" customWidth="1"/>
    <col min="10483" max="10483" width="5.6640625" style="1" customWidth="1"/>
    <col min="10484" max="10484" width="7" style="1" customWidth="1"/>
    <col min="10485" max="10485" width="0" style="1" hidden="1" customWidth="1"/>
    <col min="10486" max="10486" width="6.5546875" style="1" customWidth="1"/>
    <col min="10487" max="10488" width="6.6640625" style="1" customWidth="1"/>
    <col min="10489" max="10489" width="6.33203125" style="1" customWidth="1"/>
    <col min="10490" max="10490" width="7.109375" style="1" customWidth="1"/>
    <col min="10491" max="10491" width="6.88671875" style="1" customWidth="1"/>
    <col min="10492" max="10492" width="22.44140625" style="1" customWidth="1"/>
    <col min="10493" max="10493" width="2.5546875" style="1" customWidth="1"/>
    <col min="10494" max="10734" width="7.6640625" style="1"/>
    <col min="10735" max="10735" width="1.33203125" style="1" customWidth="1"/>
    <col min="10736" max="10736" width="8.109375" style="1" customWidth="1"/>
    <col min="10737" max="10737" width="7.109375" style="1" customWidth="1"/>
    <col min="10738" max="10738" width="5.88671875" style="1" customWidth="1"/>
    <col min="10739" max="10739" width="5.6640625" style="1" customWidth="1"/>
    <col min="10740" max="10740" width="7" style="1" customWidth="1"/>
    <col min="10741" max="10741" width="0" style="1" hidden="1" customWidth="1"/>
    <col min="10742" max="10742" width="6.5546875" style="1" customWidth="1"/>
    <col min="10743" max="10744" width="6.6640625" style="1" customWidth="1"/>
    <col min="10745" max="10745" width="6.33203125" style="1" customWidth="1"/>
    <col min="10746" max="10746" width="7.109375" style="1" customWidth="1"/>
    <col min="10747" max="10747" width="6.88671875" style="1" customWidth="1"/>
    <col min="10748" max="10748" width="22.44140625" style="1" customWidth="1"/>
    <col min="10749" max="10749" width="2.5546875" style="1" customWidth="1"/>
    <col min="10750" max="10990" width="7.6640625" style="1"/>
    <col min="10991" max="10991" width="1.33203125" style="1" customWidth="1"/>
    <col min="10992" max="10992" width="8.109375" style="1" customWidth="1"/>
    <col min="10993" max="10993" width="7.109375" style="1" customWidth="1"/>
    <col min="10994" max="10994" width="5.88671875" style="1" customWidth="1"/>
    <col min="10995" max="10995" width="5.6640625" style="1" customWidth="1"/>
    <col min="10996" max="10996" width="7" style="1" customWidth="1"/>
    <col min="10997" max="10997" width="0" style="1" hidden="1" customWidth="1"/>
    <col min="10998" max="10998" width="6.5546875" style="1" customWidth="1"/>
    <col min="10999" max="11000" width="6.6640625" style="1" customWidth="1"/>
    <col min="11001" max="11001" width="6.33203125" style="1" customWidth="1"/>
    <col min="11002" max="11002" width="7.109375" style="1" customWidth="1"/>
    <col min="11003" max="11003" width="6.88671875" style="1" customWidth="1"/>
    <col min="11004" max="11004" width="22.44140625" style="1" customWidth="1"/>
    <col min="11005" max="11005" width="2.5546875" style="1" customWidth="1"/>
    <col min="11006" max="11246" width="7.6640625" style="1"/>
    <col min="11247" max="11247" width="1.33203125" style="1" customWidth="1"/>
    <col min="11248" max="11248" width="8.109375" style="1" customWidth="1"/>
    <col min="11249" max="11249" width="7.109375" style="1" customWidth="1"/>
    <col min="11250" max="11250" width="5.88671875" style="1" customWidth="1"/>
    <col min="11251" max="11251" width="5.6640625" style="1" customWidth="1"/>
    <col min="11252" max="11252" width="7" style="1" customWidth="1"/>
    <col min="11253" max="11253" width="0" style="1" hidden="1" customWidth="1"/>
    <col min="11254" max="11254" width="6.5546875" style="1" customWidth="1"/>
    <col min="11255" max="11256" width="6.6640625" style="1" customWidth="1"/>
    <col min="11257" max="11257" width="6.33203125" style="1" customWidth="1"/>
    <col min="11258" max="11258" width="7.109375" style="1" customWidth="1"/>
    <col min="11259" max="11259" width="6.88671875" style="1" customWidth="1"/>
    <col min="11260" max="11260" width="22.44140625" style="1" customWidth="1"/>
    <col min="11261" max="11261" width="2.5546875" style="1" customWidth="1"/>
    <col min="11262" max="11502" width="7.6640625" style="1"/>
    <col min="11503" max="11503" width="1.33203125" style="1" customWidth="1"/>
    <col min="11504" max="11504" width="8.109375" style="1" customWidth="1"/>
    <col min="11505" max="11505" width="7.109375" style="1" customWidth="1"/>
    <col min="11506" max="11506" width="5.88671875" style="1" customWidth="1"/>
    <col min="11507" max="11507" width="5.6640625" style="1" customWidth="1"/>
    <col min="11508" max="11508" width="7" style="1" customWidth="1"/>
    <col min="11509" max="11509" width="0" style="1" hidden="1" customWidth="1"/>
    <col min="11510" max="11510" width="6.5546875" style="1" customWidth="1"/>
    <col min="11511" max="11512" width="6.6640625" style="1" customWidth="1"/>
    <col min="11513" max="11513" width="6.33203125" style="1" customWidth="1"/>
    <col min="11514" max="11514" width="7.109375" style="1" customWidth="1"/>
    <col min="11515" max="11515" width="6.88671875" style="1" customWidth="1"/>
    <col min="11516" max="11516" width="22.44140625" style="1" customWidth="1"/>
    <col min="11517" max="11517" width="2.5546875" style="1" customWidth="1"/>
    <col min="11518" max="11758" width="7.6640625" style="1"/>
    <col min="11759" max="11759" width="1.33203125" style="1" customWidth="1"/>
    <col min="11760" max="11760" width="8.109375" style="1" customWidth="1"/>
    <col min="11761" max="11761" width="7.109375" style="1" customWidth="1"/>
    <col min="11762" max="11762" width="5.88671875" style="1" customWidth="1"/>
    <col min="11763" max="11763" width="5.6640625" style="1" customWidth="1"/>
    <col min="11764" max="11764" width="7" style="1" customWidth="1"/>
    <col min="11765" max="11765" width="0" style="1" hidden="1" customWidth="1"/>
    <col min="11766" max="11766" width="6.5546875" style="1" customWidth="1"/>
    <col min="11767" max="11768" width="6.6640625" style="1" customWidth="1"/>
    <col min="11769" max="11769" width="6.33203125" style="1" customWidth="1"/>
    <col min="11770" max="11770" width="7.109375" style="1" customWidth="1"/>
    <col min="11771" max="11771" width="6.88671875" style="1" customWidth="1"/>
    <col min="11772" max="11772" width="22.44140625" style="1" customWidth="1"/>
    <col min="11773" max="11773" width="2.5546875" style="1" customWidth="1"/>
    <col min="11774" max="12014" width="7.6640625" style="1"/>
    <col min="12015" max="12015" width="1.33203125" style="1" customWidth="1"/>
    <col min="12016" max="12016" width="8.109375" style="1" customWidth="1"/>
    <col min="12017" max="12017" width="7.109375" style="1" customWidth="1"/>
    <col min="12018" max="12018" width="5.88671875" style="1" customWidth="1"/>
    <col min="12019" max="12019" width="5.6640625" style="1" customWidth="1"/>
    <col min="12020" max="12020" width="7" style="1" customWidth="1"/>
    <col min="12021" max="12021" width="0" style="1" hidden="1" customWidth="1"/>
    <col min="12022" max="12022" width="6.5546875" style="1" customWidth="1"/>
    <col min="12023" max="12024" width="6.6640625" style="1" customWidth="1"/>
    <col min="12025" max="12025" width="6.33203125" style="1" customWidth="1"/>
    <col min="12026" max="12026" width="7.109375" style="1" customWidth="1"/>
    <col min="12027" max="12027" width="6.88671875" style="1" customWidth="1"/>
    <col min="12028" max="12028" width="22.44140625" style="1" customWidth="1"/>
    <col min="12029" max="12029" width="2.5546875" style="1" customWidth="1"/>
    <col min="12030" max="12270" width="7.6640625" style="1"/>
    <col min="12271" max="12271" width="1.33203125" style="1" customWidth="1"/>
    <col min="12272" max="12272" width="8.109375" style="1" customWidth="1"/>
    <col min="12273" max="12273" width="7.109375" style="1" customWidth="1"/>
    <col min="12274" max="12274" width="5.88671875" style="1" customWidth="1"/>
    <col min="12275" max="12275" width="5.6640625" style="1" customWidth="1"/>
    <col min="12276" max="12276" width="7" style="1" customWidth="1"/>
    <col min="12277" max="12277" width="0" style="1" hidden="1" customWidth="1"/>
    <col min="12278" max="12278" width="6.5546875" style="1" customWidth="1"/>
    <col min="12279" max="12280" width="6.6640625" style="1" customWidth="1"/>
    <col min="12281" max="12281" width="6.33203125" style="1" customWidth="1"/>
    <col min="12282" max="12282" width="7.109375" style="1" customWidth="1"/>
    <col min="12283" max="12283" width="6.88671875" style="1" customWidth="1"/>
    <col min="12284" max="12284" width="22.44140625" style="1" customWidth="1"/>
    <col min="12285" max="12285" width="2.5546875" style="1" customWidth="1"/>
    <col min="12286" max="12526" width="7.6640625" style="1"/>
    <col min="12527" max="12527" width="1.33203125" style="1" customWidth="1"/>
    <col min="12528" max="12528" width="8.109375" style="1" customWidth="1"/>
    <col min="12529" max="12529" width="7.109375" style="1" customWidth="1"/>
    <col min="12530" max="12530" width="5.88671875" style="1" customWidth="1"/>
    <col min="12531" max="12531" width="5.6640625" style="1" customWidth="1"/>
    <col min="12532" max="12532" width="7" style="1" customWidth="1"/>
    <col min="12533" max="12533" width="0" style="1" hidden="1" customWidth="1"/>
    <col min="12534" max="12534" width="6.5546875" style="1" customWidth="1"/>
    <col min="12535" max="12536" width="6.6640625" style="1" customWidth="1"/>
    <col min="12537" max="12537" width="6.33203125" style="1" customWidth="1"/>
    <col min="12538" max="12538" width="7.109375" style="1" customWidth="1"/>
    <col min="12539" max="12539" width="6.88671875" style="1" customWidth="1"/>
    <col min="12540" max="12540" width="22.44140625" style="1" customWidth="1"/>
    <col min="12541" max="12541" width="2.5546875" style="1" customWidth="1"/>
    <col min="12542" max="12782" width="7.6640625" style="1"/>
    <col min="12783" max="12783" width="1.33203125" style="1" customWidth="1"/>
    <col min="12784" max="12784" width="8.109375" style="1" customWidth="1"/>
    <col min="12785" max="12785" width="7.109375" style="1" customWidth="1"/>
    <col min="12786" max="12786" width="5.88671875" style="1" customWidth="1"/>
    <col min="12787" max="12787" width="5.6640625" style="1" customWidth="1"/>
    <col min="12788" max="12788" width="7" style="1" customWidth="1"/>
    <col min="12789" max="12789" width="0" style="1" hidden="1" customWidth="1"/>
    <col min="12790" max="12790" width="6.5546875" style="1" customWidth="1"/>
    <col min="12791" max="12792" width="6.6640625" style="1" customWidth="1"/>
    <col min="12793" max="12793" width="6.33203125" style="1" customWidth="1"/>
    <col min="12794" max="12794" width="7.109375" style="1" customWidth="1"/>
    <col min="12795" max="12795" width="6.88671875" style="1" customWidth="1"/>
    <col min="12796" max="12796" width="22.44140625" style="1" customWidth="1"/>
    <col min="12797" max="12797" width="2.5546875" style="1" customWidth="1"/>
    <col min="12798" max="13038" width="7.6640625" style="1"/>
    <col min="13039" max="13039" width="1.33203125" style="1" customWidth="1"/>
    <col min="13040" max="13040" width="8.109375" style="1" customWidth="1"/>
    <col min="13041" max="13041" width="7.109375" style="1" customWidth="1"/>
    <col min="13042" max="13042" width="5.88671875" style="1" customWidth="1"/>
    <col min="13043" max="13043" width="5.6640625" style="1" customWidth="1"/>
    <col min="13044" max="13044" width="7" style="1" customWidth="1"/>
    <col min="13045" max="13045" width="0" style="1" hidden="1" customWidth="1"/>
    <col min="13046" max="13046" width="6.5546875" style="1" customWidth="1"/>
    <col min="13047" max="13048" width="6.6640625" style="1" customWidth="1"/>
    <col min="13049" max="13049" width="6.33203125" style="1" customWidth="1"/>
    <col min="13050" max="13050" width="7.109375" style="1" customWidth="1"/>
    <col min="13051" max="13051" width="6.88671875" style="1" customWidth="1"/>
    <col min="13052" max="13052" width="22.44140625" style="1" customWidth="1"/>
    <col min="13053" max="13053" width="2.5546875" style="1" customWidth="1"/>
    <col min="13054" max="13294" width="7.6640625" style="1"/>
    <col min="13295" max="13295" width="1.33203125" style="1" customWidth="1"/>
    <col min="13296" max="13296" width="8.109375" style="1" customWidth="1"/>
    <col min="13297" max="13297" width="7.109375" style="1" customWidth="1"/>
    <col min="13298" max="13298" width="5.88671875" style="1" customWidth="1"/>
    <col min="13299" max="13299" width="5.6640625" style="1" customWidth="1"/>
    <col min="13300" max="13300" width="7" style="1" customWidth="1"/>
    <col min="13301" max="13301" width="0" style="1" hidden="1" customWidth="1"/>
    <col min="13302" max="13302" width="6.5546875" style="1" customWidth="1"/>
    <col min="13303" max="13304" width="6.6640625" style="1" customWidth="1"/>
    <col min="13305" max="13305" width="6.33203125" style="1" customWidth="1"/>
    <col min="13306" max="13306" width="7.109375" style="1" customWidth="1"/>
    <col min="13307" max="13307" width="6.88671875" style="1" customWidth="1"/>
    <col min="13308" max="13308" width="22.44140625" style="1" customWidth="1"/>
    <col min="13309" max="13309" width="2.5546875" style="1" customWidth="1"/>
    <col min="13310" max="13550" width="7.6640625" style="1"/>
    <col min="13551" max="13551" width="1.33203125" style="1" customWidth="1"/>
    <col min="13552" max="13552" width="8.109375" style="1" customWidth="1"/>
    <col min="13553" max="13553" width="7.109375" style="1" customWidth="1"/>
    <col min="13554" max="13554" width="5.88671875" style="1" customWidth="1"/>
    <col min="13555" max="13555" width="5.6640625" style="1" customWidth="1"/>
    <col min="13556" max="13556" width="7" style="1" customWidth="1"/>
    <col min="13557" max="13557" width="0" style="1" hidden="1" customWidth="1"/>
    <col min="13558" max="13558" width="6.5546875" style="1" customWidth="1"/>
    <col min="13559" max="13560" width="6.6640625" style="1" customWidth="1"/>
    <col min="13561" max="13561" width="6.33203125" style="1" customWidth="1"/>
    <col min="13562" max="13562" width="7.109375" style="1" customWidth="1"/>
    <col min="13563" max="13563" width="6.88671875" style="1" customWidth="1"/>
    <col min="13564" max="13564" width="22.44140625" style="1" customWidth="1"/>
    <col min="13565" max="13565" width="2.5546875" style="1" customWidth="1"/>
    <col min="13566" max="13806" width="7.6640625" style="1"/>
    <col min="13807" max="13807" width="1.33203125" style="1" customWidth="1"/>
    <col min="13808" max="13808" width="8.109375" style="1" customWidth="1"/>
    <col min="13809" max="13809" width="7.109375" style="1" customWidth="1"/>
    <col min="13810" max="13810" width="5.88671875" style="1" customWidth="1"/>
    <col min="13811" max="13811" width="5.6640625" style="1" customWidth="1"/>
    <col min="13812" max="13812" width="7" style="1" customWidth="1"/>
    <col min="13813" max="13813" width="0" style="1" hidden="1" customWidth="1"/>
    <col min="13814" max="13814" width="6.5546875" style="1" customWidth="1"/>
    <col min="13815" max="13816" width="6.6640625" style="1" customWidth="1"/>
    <col min="13817" max="13817" width="6.33203125" style="1" customWidth="1"/>
    <col min="13818" max="13818" width="7.109375" style="1" customWidth="1"/>
    <col min="13819" max="13819" width="6.88671875" style="1" customWidth="1"/>
    <col min="13820" max="13820" width="22.44140625" style="1" customWidth="1"/>
    <col min="13821" max="13821" width="2.5546875" style="1" customWidth="1"/>
    <col min="13822" max="14062" width="7.6640625" style="1"/>
    <col min="14063" max="14063" width="1.33203125" style="1" customWidth="1"/>
    <col min="14064" max="14064" width="8.109375" style="1" customWidth="1"/>
    <col min="14065" max="14065" width="7.109375" style="1" customWidth="1"/>
    <col min="14066" max="14066" width="5.88671875" style="1" customWidth="1"/>
    <col min="14067" max="14067" width="5.6640625" style="1" customWidth="1"/>
    <col min="14068" max="14068" width="7" style="1" customWidth="1"/>
    <col min="14069" max="14069" width="0" style="1" hidden="1" customWidth="1"/>
    <col min="14070" max="14070" width="6.5546875" style="1" customWidth="1"/>
    <col min="14071" max="14072" width="6.6640625" style="1" customWidth="1"/>
    <col min="14073" max="14073" width="6.33203125" style="1" customWidth="1"/>
    <col min="14074" max="14074" width="7.109375" style="1" customWidth="1"/>
    <col min="14075" max="14075" width="6.88671875" style="1" customWidth="1"/>
    <col min="14076" max="14076" width="22.44140625" style="1" customWidth="1"/>
    <col min="14077" max="14077" width="2.5546875" style="1" customWidth="1"/>
    <col min="14078" max="14318" width="7.6640625" style="1"/>
    <col min="14319" max="14319" width="1.33203125" style="1" customWidth="1"/>
    <col min="14320" max="14320" width="8.109375" style="1" customWidth="1"/>
    <col min="14321" max="14321" width="7.109375" style="1" customWidth="1"/>
    <col min="14322" max="14322" width="5.88671875" style="1" customWidth="1"/>
    <col min="14323" max="14323" width="5.6640625" style="1" customWidth="1"/>
    <col min="14324" max="14324" width="7" style="1" customWidth="1"/>
    <col min="14325" max="14325" width="0" style="1" hidden="1" customWidth="1"/>
    <col min="14326" max="14326" width="6.5546875" style="1" customWidth="1"/>
    <col min="14327" max="14328" width="6.6640625" style="1" customWidth="1"/>
    <col min="14329" max="14329" width="6.33203125" style="1" customWidth="1"/>
    <col min="14330" max="14330" width="7.109375" style="1" customWidth="1"/>
    <col min="14331" max="14331" width="6.88671875" style="1" customWidth="1"/>
    <col min="14332" max="14332" width="22.44140625" style="1" customWidth="1"/>
    <col min="14333" max="14333" width="2.5546875" style="1" customWidth="1"/>
    <col min="14334" max="14574" width="7.6640625" style="1"/>
    <col min="14575" max="14575" width="1.33203125" style="1" customWidth="1"/>
    <col min="14576" max="14576" width="8.109375" style="1" customWidth="1"/>
    <col min="14577" max="14577" width="7.109375" style="1" customWidth="1"/>
    <col min="14578" max="14578" width="5.88671875" style="1" customWidth="1"/>
    <col min="14579" max="14579" width="5.6640625" style="1" customWidth="1"/>
    <col min="14580" max="14580" width="7" style="1" customWidth="1"/>
    <col min="14581" max="14581" width="0" style="1" hidden="1" customWidth="1"/>
    <col min="14582" max="14582" width="6.5546875" style="1" customWidth="1"/>
    <col min="14583" max="14584" width="6.6640625" style="1" customWidth="1"/>
    <col min="14585" max="14585" width="6.33203125" style="1" customWidth="1"/>
    <col min="14586" max="14586" width="7.109375" style="1" customWidth="1"/>
    <col min="14587" max="14587" width="6.88671875" style="1" customWidth="1"/>
    <col min="14588" max="14588" width="22.44140625" style="1" customWidth="1"/>
    <col min="14589" max="14589" width="2.5546875" style="1" customWidth="1"/>
    <col min="14590" max="14830" width="7.6640625" style="1"/>
    <col min="14831" max="14831" width="1.33203125" style="1" customWidth="1"/>
    <col min="14832" max="14832" width="8.109375" style="1" customWidth="1"/>
    <col min="14833" max="14833" width="7.109375" style="1" customWidth="1"/>
    <col min="14834" max="14834" width="5.88671875" style="1" customWidth="1"/>
    <col min="14835" max="14835" width="5.6640625" style="1" customWidth="1"/>
    <col min="14836" max="14836" width="7" style="1" customWidth="1"/>
    <col min="14837" max="14837" width="0" style="1" hidden="1" customWidth="1"/>
    <col min="14838" max="14838" width="6.5546875" style="1" customWidth="1"/>
    <col min="14839" max="14840" width="6.6640625" style="1" customWidth="1"/>
    <col min="14841" max="14841" width="6.33203125" style="1" customWidth="1"/>
    <col min="14842" max="14842" width="7.109375" style="1" customWidth="1"/>
    <col min="14843" max="14843" width="6.88671875" style="1" customWidth="1"/>
    <col min="14844" max="14844" width="22.44140625" style="1" customWidth="1"/>
    <col min="14845" max="14845" width="2.5546875" style="1" customWidth="1"/>
    <col min="14846" max="15086" width="7.6640625" style="1"/>
    <col min="15087" max="15087" width="1.33203125" style="1" customWidth="1"/>
    <col min="15088" max="15088" width="8.109375" style="1" customWidth="1"/>
    <col min="15089" max="15089" width="7.109375" style="1" customWidth="1"/>
    <col min="15090" max="15090" width="5.88671875" style="1" customWidth="1"/>
    <col min="15091" max="15091" width="5.6640625" style="1" customWidth="1"/>
    <col min="15092" max="15092" width="7" style="1" customWidth="1"/>
    <col min="15093" max="15093" width="0" style="1" hidden="1" customWidth="1"/>
    <col min="15094" max="15094" width="6.5546875" style="1" customWidth="1"/>
    <col min="15095" max="15096" width="6.6640625" style="1" customWidth="1"/>
    <col min="15097" max="15097" width="6.33203125" style="1" customWidth="1"/>
    <col min="15098" max="15098" width="7.109375" style="1" customWidth="1"/>
    <col min="15099" max="15099" width="6.88671875" style="1" customWidth="1"/>
    <col min="15100" max="15100" width="22.44140625" style="1" customWidth="1"/>
    <col min="15101" max="15101" width="2.5546875" style="1" customWidth="1"/>
    <col min="15102" max="15342" width="7.6640625" style="1"/>
    <col min="15343" max="15343" width="1.33203125" style="1" customWidth="1"/>
    <col min="15344" max="15344" width="8.109375" style="1" customWidth="1"/>
    <col min="15345" max="15345" width="7.109375" style="1" customWidth="1"/>
    <col min="15346" max="15346" width="5.88671875" style="1" customWidth="1"/>
    <col min="15347" max="15347" width="5.6640625" style="1" customWidth="1"/>
    <col min="15348" max="15348" width="7" style="1" customWidth="1"/>
    <col min="15349" max="15349" width="0" style="1" hidden="1" customWidth="1"/>
    <col min="15350" max="15350" width="6.5546875" style="1" customWidth="1"/>
    <col min="15351" max="15352" width="6.6640625" style="1" customWidth="1"/>
    <col min="15353" max="15353" width="6.33203125" style="1" customWidth="1"/>
    <col min="15354" max="15354" width="7.109375" style="1" customWidth="1"/>
    <col min="15355" max="15355" width="6.88671875" style="1" customWidth="1"/>
    <col min="15356" max="15356" width="22.44140625" style="1" customWidth="1"/>
    <col min="15357" max="15357" width="2.5546875" style="1" customWidth="1"/>
    <col min="15358" max="15598" width="7.6640625" style="1"/>
    <col min="15599" max="15599" width="1.33203125" style="1" customWidth="1"/>
    <col min="15600" max="15600" width="8.109375" style="1" customWidth="1"/>
    <col min="15601" max="15601" width="7.109375" style="1" customWidth="1"/>
    <col min="15602" max="15602" width="5.88671875" style="1" customWidth="1"/>
    <col min="15603" max="15603" width="5.6640625" style="1" customWidth="1"/>
    <col min="15604" max="15604" width="7" style="1" customWidth="1"/>
    <col min="15605" max="15605" width="0" style="1" hidden="1" customWidth="1"/>
    <col min="15606" max="15606" width="6.5546875" style="1" customWidth="1"/>
    <col min="15607" max="15608" width="6.6640625" style="1" customWidth="1"/>
    <col min="15609" max="15609" width="6.33203125" style="1" customWidth="1"/>
    <col min="15610" max="15610" width="7.109375" style="1" customWidth="1"/>
    <col min="15611" max="15611" width="6.88671875" style="1" customWidth="1"/>
    <col min="15612" max="15612" width="22.44140625" style="1" customWidth="1"/>
    <col min="15613" max="15613" width="2.5546875" style="1" customWidth="1"/>
    <col min="15614" max="15854" width="7.6640625" style="1"/>
    <col min="15855" max="15855" width="1.33203125" style="1" customWidth="1"/>
    <col min="15856" max="15856" width="8.109375" style="1" customWidth="1"/>
    <col min="15857" max="15857" width="7.109375" style="1" customWidth="1"/>
    <col min="15858" max="15858" width="5.88671875" style="1" customWidth="1"/>
    <col min="15859" max="15859" width="5.6640625" style="1" customWidth="1"/>
    <col min="15860" max="15860" width="7" style="1" customWidth="1"/>
    <col min="15861" max="15861" width="0" style="1" hidden="1" customWidth="1"/>
    <col min="15862" max="15862" width="6.5546875" style="1" customWidth="1"/>
    <col min="15863" max="15864" width="6.6640625" style="1" customWidth="1"/>
    <col min="15865" max="15865" width="6.33203125" style="1" customWidth="1"/>
    <col min="15866" max="15866" width="7.109375" style="1" customWidth="1"/>
    <col min="15867" max="15867" width="6.88671875" style="1" customWidth="1"/>
    <col min="15868" max="15868" width="22.44140625" style="1" customWidth="1"/>
    <col min="15869" max="15869" width="2.5546875" style="1" customWidth="1"/>
    <col min="15870" max="16110" width="7.6640625" style="1"/>
    <col min="16111" max="16111" width="1.33203125" style="1" customWidth="1"/>
    <col min="16112" max="16112" width="8.109375" style="1" customWidth="1"/>
    <col min="16113" max="16113" width="7.109375" style="1" customWidth="1"/>
    <col min="16114" max="16114" width="5.88671875" style="1" customWidth="1"/>
    <col min="16115" max="16115" width="5.6640625" style="1" customWidth="1"/>
    <col min="16116" max="16116" width="7" style="1" customWidth="1"/>
    <col min="16117" max="16117" width="0" style="1" hidden="1" customWidth="1"/>
    <col min="16118" max="16118" width="6.5546875" style="1" customWidth="1"/>
    <col min="16119" max="16120" width="6.6640625" style="1" customWidth="1"/>
    <col min="16121" max="16121" width="6.33203125" style="1" customWidth="1"/>
    <col min="16122" max="16122" width="7.109375" style="1" customWidth="1"/>
    <col min="16123" max="16123" width="6.88671875" style="1" customWidth="1"/>
    <col min="16124" max="16124" width="22.44140625" style="1" customWidth="1"/>
    <col min="16125" max="16125" width="2.5546875" style="1" customWidth="1"/>
    <col min="16126" max="16384" width="7.6640625" style="1"/>
  </cols>
  <sheetData>
    <row r="1" spans="1:58" ht="1.5" customHeight="1" thickBot="1" x14ac:dyDescent="0.35"/>
    <row r="2" spans="1:58" ht="26.25" customHeight="1" x14ac:dyDescent="0.5">
      <c r="A2" s="167"/>
      <c r="B2" s="260" t="s">
        <v>96</v>
      </c>
      <c r="C2" s="261"/>
      <c r="D2" s="186"/>
      <c r="E2" s="73"/>
      <c r="F2" s="73"/>
      <c r="G2" s="73"/>
      <c r="H2" s="74"/>
      <c r="I2" s="74"/>
      <c r="J2" s="75"/>
      <c r="K2" s="266" t="s">
        <v>122</v>
      </c>
      <c r="L2" s="266"/>
      <c r="M2" s="76" t="s">
        <v>14</v>
      </c>
      <c r="N2" s="265">
        <v>45449</v>
      </c>
      <c r="O2" s="265"/>
      <c r="P2" s="77"/>
      <c r="Q2" s="77"/>
      <c r="R2" s="77"/>
      <c r="S2" s="77"/>
      <c r="T2" s="77"/>
      <c r="U2" s="77"/>
      <c r="V2" s="72"/>
      <c r="W2" s="76" t="s">
        <v>14</v>
      </c>
      <c r="X2" s="265">
        <v>45451</v>
      </c>
      <c r="Y2" s="265"/>
      <c r="Z2" s="77"/>
      <c r="AA2" s="77"/>
      <c r="AB2" s="77"/>
      <c r="AC2" s="77"/>
      <c r="AD2" s="77"/>
      <c r="AE2" s="77"/>
      <c r="AF2" s="77"/>
      <c r="AG2" s="77"/>
      <c r="AH2" s="76" t="s">
        <v>14</v>
      </c>
      <c r="AI2" s="265">
        <v>45456</v>
      </c>
      <c r="AJ2" s="265"/>
      <c r="AK2" s="77"/>
      <c r="AL2" s="77"/>
      <c r="AM2" s="77"/>
      <c r="AN2" s="77"/>
      <c r="AO2" s="77"/>
      <c r="AP2" s="77"/>
      <c r="AQ2" s="77"/>
      <c r="AR2" s="77"/>
      <c r="AS2" s="76" t="s">
        <v>14</v>
      </c>
      <c r="AT2" s="265">
        <v>45457</v>
      </c>
      <c r="AU2" s="265"/>
      <c r="AV2" s="77"/>
      <c r="AW2" s="77"/>
      <c r="AX2" s="77"/>
      <c r="AY2" s="77"/>
      <c r="AZ2" s="77"/>
      <c r="BA2" s="77"/>
      <c r="BC2" s="268" t="s">
        <v>123</v>
      </c>
      <c r="BD2" s="269"/>
      <c r="BE2" s="269"/>
      <c r="BF2" s="270"/>
    </row>
    <row r="3" spans="1:58" ht="29.25" customHeight="1" thickBot="1" x14ac:dyDescent="0.35">
      <c r="A3" s="168"/>
      <c r="B3" s="258" t="s">
        <v>97</v>
      </c>
      <c r="C3" s="259"/>
      <c r="D3" s="187" t="s">
        <v>6</v>
      </c>
      <c r="E3" s="161" t="s">
        <v>7</v>
      </c>
      <c r="F3" s="161" t="s">
        <v>8</v>
      </c>
      <c r="G3" s="161" t="s">
        <v>91</v>
      </c>
      <c r="H3" s="162" t="s">
        <v>9</v>
      </c>
      <c r="I3" s="162" t="s">
        <v>125</v>
      </c>
      <c r="J3" s="163" t="s">
        <v>10</v>
      </c>
      <c r="K3" s="274">
        <v>3.835</v>
      </c>
      <c r="L3" s="275"/>
      <c r="M3" s="224" t="s">
        <v>43</v>
      </c>
      <c r="N3" s="267" t="s">
        <v>87</v>
      </c>
      <c r="O3" s="267"/>
      <c r="P3" s="224" t="s">
        <v>42</v>
      </c>
      <c r="Q3" s="223" t="s">
        <v>82</v>
      </c>
      <c r="R3" s="223" t="s">
        <v>83</v>
      </c>
      <c r="S3" s="223" t="s">
        <v>80</v>
      </c>
      <c r="T3" s="223" t="s">
        <v>78</v>
      </c>
      <c r="U3" s="223" t="s">
        <v>79</v>
      </c>
      <c r="V3" s="224"/>
      <c r="W3" s="224" t="s">
        <v>43</v>
      </c>
      <c r="X3" s="267" t="s">
        <v>88</v>
      </c>
      <c r="Y3" s="267"/>
      <c r="Z3" s="224" t="s">
        <v>42</v>
      </c>
      <c r="AA3" s="223" t="s">
        <v>82</v>
      </c>
      <c r="AB3" s="223" t="s">
        <v>83</v>
      </c>
      <c r="AC3" s="223" t="s">
        <v>80</v>
      </c>
      <c r="AD3" s="223" t="s">
        <v>78</v>
      </c>
      <c r="AE3" s="223" t="s">
        <v>94</v>
      </c>
      <c r="AF3" s="223" t="s">
        <v>79</v>
      </c>
      <c r="AG3" s="222"/>
      <c r="AH3" s="224" t="s">
        <v>43</v>
      </c>
      <c r="AI3" s="267" t="s">
        <v>89</v>
      </c>
      <c r="AJ3" s="267"/>
      <c r="AK3" s="224" t="s">
        <v>42</v>
      </c>
      <c r="AL3" s="223" t="s">
        <v>82</v>
      </c>
      <c r="AM3" s="223" t="s">
        <v>83</v>
      </c>
      <c r="AN3" s="223" t="s">
        <v>80</v>
      </c>
      <c r="AO3" s="223" t="s">
        <v>78</v>
      </c>
      <c r="AP3" s="223" t="s">
        <v>94</v>
      </c>
      <c r="AQ3" s="223" t="s">
        <v>79</v>
      </c>
      <c r="AR3" s="222"/>
      <c r="AS3" s="224" t="s">
        <v>43</v>
      </c>
      <c r="AT3" s="267" t="s">
        <v>90</v>
      </c>
      <c r="AU3" s="267"/>
      <c r="AV3" s="224" t="s">
        <v>42</v>
      </c>
      <c r="AW3" s="223" t="s">
        <v>82</v>
      </c>
      <c r="AX3" s="223" t="s">
        <v>83</v>
      </c>
      <c r="AY3" s="223" t="s">
        <v>80</v>
      </c>
      <c r="AZ3" s="223" t="s">
        <v>78</v>
      </c>
      <c r="BA3" s="223" t="s">
        <v>79</v>
      </c>
      <c r="BB3" s="174"/>
      <c r="BC3" s="271" t="s">
        <v>124</v>
      </c>
      <c r="BD3" s="272"/>
      <c r="BE3" s="272"/>
      <c r="BF3" s="273"/>
    </row>
    <row r="4" spans="1:58" ht="15.6" customHeight="1" x14ac:dyDescent="0.3">
      <c r="B4" s="220" t="s">
        <v>98</v>
      </c>
      <c r="C4" s="175" t="s">
        <v>0</v>
      </c>
      <c r="D4" s="179">
        <v>100</v>
      </c>
      <c r="E4" s="10">
        <v>40</v>
      </c>
      <c r="F4" s="10"/>
      <c r="G4" s="10"/>
      <c r="H4" s="256">
        <f>E4+F4+G4</f>
        <v>40</v>
      </c>
      <c r="I4" s="256">
        <f>H4*$K$3</f>
        <v>153.4</v>
      </c>
      <c r="J4" s="183">
        <f t="shared" ref="J4:J23" si="0">D4+I4</f>
        <v>253.4</v>
      </c>
      <c r="K4" s="262" t="s">
        <v>11</v>
      </c>
      <c r="L4" s="225" t="str">
        <f>B4</f>
        <v>FTS 1</v>
      </c>
      <c r="M4" s="3">
        <v>2.92</v>
      </c>
      <c r="N4" s="3">
        <v>2.5299999999999998</v>
      </c>
      <c r="O4" s="3">
        <v>2.97</v>
      </c>
      <c r="P4" s="3">
        <v>2.52</v>
      </c>
      <c r="Q4" s="164" t="e">
        <f>#REF!</f>
        <v>#REF!</v>
      </c>
      <c r="R4" s="164" t="e">
        <f>#REF!</f>
        <v>#REF!</v>
      </c>
      <c r="S4" s="3" t="e">
        <f>#REF!</f>
        <v>#REF!</v>
      </c>
      <c r="T4" s="3" t="str">
        <f t="shared" ref="T4:T27" si="1">C4</f>
        <v>DE</v>
      </c>
      <c r="U4" s="3"/>
      <c r="V4" s="205" t="str">
        <f t="shared" ref="V4:V27" si="2">L4</f>
        <v>FTS 1</v>
      </c>
      <c r="W4" s="3">
        <v>1.62</v>
      </c>
      <c r="X4" s="3">
        <v>1.93</v>
      </c>
      <c r="Y4" s="3">
        <v>2</v>
      </c>
      <c r="Z4" s="3">
        <v>1.79</v>
      </c>
      <c r="AA4" s="164" t="e">
        <f>#REF!</f>
        <v>#REF!</v>
      </c>
      <c r="AB4" s="164" t="e">
        <f>#REF!</f>
        <v>#REF!</v>
      </c>
      <c r="AC4" s="3" t="e">
        <f>#REF!</f>
        <v>#REF!</v>
      </c>
      <c r="AD4" s="3" t="str">
        <f t="shared" ref="AD4:AD27" si="3">IF(ISBLANK(U4),T4,U4)</f>
        <v>DE</v>
      </c>
      <c r="AE4" s="3"/>
      <c r="AF4" s="3"/>
      <c r="AG4" s="202" t="str">
        <f t="shared" ref="AG4:AG19" si="4">V4</f>
        <v>FTS 1</v>
      </c>
      <c r="AH4" s="3">
        <v>1.62</v>
      </c>
      <c r="AI4" s="3">
        <v>1.93</v>
      </c>
      <c r="AJ4" s="3">
        <v>2</v>
      </c>
      <c r="AK4" s="3">
        <v>1.79</v>
      </c>
      <c r="AL4" s="164" t="e">
        <f>#REF!</f>
        <v>#REF!</v>
      </c>
      <c r="AM4" s="164" t="e">
        <f>#REF!</f>
        <v>#REF!</v>
      </c>
      <c r="AN4" s="3" t="e">
        <f>#REF!</f>
        <v>#REF!</v>
      </c>
      <c r="AO4" s="3" t="str">
        <f t="shared" ref="AO4:AO27" si="5">IF(ISBLANK(AF4),AD4,AF4)</f>
        <v>DE</v>
      </c>
      <c r="AP4" s="3"/>
      <c r="AQ4" s="3"/>
      <c r="AR4" s="228" t="str">
        <f t="shared" ref="AR4:AR27" si="6">AG4</f>
        <v>FTS 1</v>
      </c>
      <c r="AS4" s="3">
        <v>1.62</v>
      </c>
      <c r="AT4" s="3">
        <v>1.93</v>
      </c>
      <c r="AU4" s="3">
        <v>2</v>
      </c>
      <c r="AV4" s="3">
        <v>1.79</v>
      </c>
      <c r="AW4" s="164" t="e">
        <f>#REF!</f>
        <v>#REF!</v>
      </c>
      <c r="AX4" s="164" t="e">
        <f>#REF!</f>
        <v>#REF!</v>
      </c>
      <c r="AY4" s="3" t="e">
        <f>#REF!</f>
        <v>#REF!</v>
      </c>
      <c r="AZ4" s="3" t="str">
        <f>IF(ISBLANK(AQ4),AO4,AQ4)</f>
        <v>DE</v>
      </c>
      <c r="BA4" s="165"/>
      <c r="BB4" s="173"/>
      <c r="BC4" s="240">
        <f>VLOOKUP($L4,'Banco de Dados'!A:E,2,0)</f>
        <v>3.3</v>
      </c>
      <c r="BD4" s="241">
        <f>VLOOKUP($L4,'Banco de Dados'!A:E,3,0)</f>
        <v>3.32</v>
      </c>
      <c r="BE4" s="241">
        <f>VLOOKUP($L4,'Banco de Dados'!A:E,4,0)</f>
        <v>3.26</v>
      </c>
      <c r="BF4" s="242">
        <f>VLOOKUP($L4,'Banco de Dados'!A:E,5,0)</f>
        <v>3.25</v>
      </c>
    </row>
    <row r="5" spans="1:58" x14ac:dyDescent="0.3">
      <c r="B5" s="221" t="s">
        <v>99</v>
      </c>
      <c r="C5" s="176" t="s">
        <v>1</v>
      </c>
      <c r="D5" s="180">
        <v>100</v>
      </c>
      <c r="E5" s="11">
        <v>40</v>
      </c>
      <c r="F5" s="11"/>
      <c r="G5" s="11"/>
      <c r="H5" s="160">
        <f t="shared" ref="H5:H6" si="7">E5+F5+G5</f>
        <v>40</v>
      </c>
      <c r="I5" s="160">
        <f t="shared" ref="I5:I6" si="8">H5*$K$3</f>
        <v>153.4</v>
      </c>
      <c r="J5" s="184">
        <f t="shared" si="0"/>
        <v>253.4</v>
      </c>
      <c r="K5" s="263"/>
      <c r="L5" s="226" t="str">
        <f>B5</f>
        <v>FTS 2</v>
      </c>
      <c r="M5" s="4">
        <v>3.06</v>
      </c>
      <c r="N5" s="4">
        <v>3.09</v>
      </c>
      <c r="O5" s="4">
        <v>3.86</v>
      </c>
      <c r="P5" s="4">
        <v>3.76</v>
      </c>
      <c r="Q5" s="178" t="e">
        <f>#REF!</f>
        <v>#REF!</v>
      </c>
      <c r="R5" s="178" t="e">
        <f>#REF!</f>
        <v>#REF!</v>
      </c>
      <c r="S5" s="4" t="e">
        <f>#REF!</f>
        <v>#REF!</v>
      </c>
      <c r="T5" s="4" t="str">
        <f t="shared" si="1"/>
        <v>DD</v>
      </c>
      <c r="U5" s="4"/>
      <c r="V5" s="206" t="str">
        <f t="shared" si="2"/>
        <v>FTS 2</v>
      </c>
      <c r="W5" s="4">
        <v>2.2799999999999998</v>
      </c>
      <c r="X5" s="4">
        <v>2.35</v>
      </c>
      <c r="Y5" s="4">
        <v>1.95</v>
      </c>
      <c r="Z5" s="4">
        <v>1.98</v>
      </c>
      <c r="AA5" s="178" t="e">
        <f>#REF!</f>
        <v>#REF!</v>
      </c>
      <c r="AB5" s="178" t="e">
        <f>#REF!</f>
        <v>#REF!</v>
      </c>
      <c r="AC5" s="4" t="e">
        <f>#REF!</f>
        <v>#REF!</v>
      </c>
      <c r="AD5" s="4" t="str">
        <f t="shared" si="3"/>
        <v>DD</v>
      </c>
      <c r="AE5" s="4"/>
      <c r="AF5" s="4"/>
      <c r="AG5" s="203" t="str">
        <f t="shared" si="4"/>
        <v>FTS 2</v>
      </c>
      <c r="AH5" s="4">
        <v>2.2799999999999998</v>
      </c>
      <c r="AI5" s="4">
        <v>2.35</v>
      </c>
      <c r="AJ5" s="4">
        <v>1.95</v>
      </c>
      <c r="AK5" s="4">
        <v>1.98</v>
      </c>
      <c r="AL5" s="178" t="e">
        <f>#REF!</f>
        <v>#REF!</v>
      </c>
      <c r="AM5" s="178" t="e">
        <f>#REF!</f>
        <v>#REF!</v>
      </c>
      <c r="AN5" s="4" t="e">
        <f>#REF!</f>
        <v>#REF!</v>
      </c>
      <c r="AO5" s="4" t="str">
        <f t="shared" si="5"/>
        <v>DD</v>
      </c>
      <c r="AP5" s="4"/>
      <c r="AQ5" s="4"/>
      <c r="AR5" s="227" t="str">
        <f t="shared" si="6"/>
        <v>FTS 2</v>
      </c>
      <c r="AS5" s="4">
        <v>2.2799999999999998</v>
      </c>
      <c r="AT5" s="4">
        <v>2.35</v>
      </c>
      <c r="AU5" s="4">
        <v>1.95</v>
      </c>
      <c r="AV5" s="4">
        <v>1.98</v>
      </c>
      <c r="AW5" s="178" t="e">
        <f>#REF!</f>
        <v>#REF!</v>
      </c>
      <c r="AX5" s="178" t="e">
        <f>#REF!</f>
        <v>#REF!</v>
      </c>
      <c r="AY5" s="4" t="e">
        <f>#REF!</f>
        <v>#REF!</v>
      </c>
      <c r="AZ5" s="4" t="str">
        <f t="shared" ref="AZ5:AZ27" si="9">IF(ISBLANK(AQ5),AO5,AQ5)</f>
        <v>DD</v>
      </c>
      <c r="BA5" s="169"/>
      <c r="BB5" s="173"/>
      <c r="BC5" s="243">
        <f>VLOOKUP($L5,'Banco de Dados'!A:E,2,0)</f>
        <v>3.39</v>
      </c>
      <c r="BD5" s="244">
        <f>VLOOKUP($L5,'Banco de Dados'!A:E,3,0)</f>
        <v>3.34</v>
      </c>
      <c r="BE5" s="244">
        <f>VLOOKUP($L5,'Banco de Dados'!A:E,4,0)</f>
        <v>3.35</v>
      </c>
      <c r="BF5" s="245">
        <f>VLOOKUP($L5,'Banco de Dados'!A:E,5,0)</f>
        <v>3.36</v>
      </c>
    </row>
    <row r="6" spans="1:58" x14ac:dyDescent="0.3">
      <c r="B6" s="221" t="s">
        <v>100</v>
      </c>
      <c r="C6" s="176" t="s">
        <v>2</v>
      </c>
      <c r="D6" s="180">
        <v>100</v>
      </c>
      <c r="E6" s="11">
        <v>40</v>
      </c>
      <c r="F6" s="11"/>
      <c r="G6" s="11"/>
      <c r="H6" s="160">
        <f t="shared" si="7"/>
        <v>40</v>
      </c>
      <c r="I6" s="160">
        <f t="shared" si="8"/>
        <v>153.4</v>
      </c>
      <c r="J6" s="184">
        <f t="shared" si="0"/>
        <v>253.4</v>
      </c>
      <c r="K6" s="263"/>
      <c r="L6" s="226" t="str">
        <f t="shared" ref="L6:L19" si="10">B6</f>
        <v>FTS 3</v>
      </c>
      <c r="M6" s="4">
        <v>2.99</v>
      </c>
      <c r="N6" s="4">
        <v>2.99</v>
      </c>
      <c r="O6" s="4">
        <v>2.89</v>
      </c>
      <c r="P6" s="4">
        <v>2.95</v>
      </c>
      <c r="Q6" s="178" t="e">
        <f>#REF!</f>
        <v>#REF!</v>
      </c>
      <c r="R6" s="178" t="e">
        <f>#REF!</f>
        <v>#REF!</v>
      </c>
      <c r="S6" s="4" t="e">
        <f>#REF!</f>
        <v>#REF!</v>
      </c>
      <c r="T6" s="4" t="str">
        <f t="shared" si="1"/>
        <v>TE</v>
      </c>
      <c r="U6" s="4"/>
      <c r="V6" s="206" t="str">
        <f t="shared" si="2"/>
        <v>FTS 3</v>
      </c>
      <c r="W6" s="4">
        <v>1.75</v>
      </c>
      <c r="X6" s="4">
        <v>2.09</v>
      </c>
      <c r="Y6" s="4">
        <v>2.1800000000000002</v>
      </c>
      <c r="Z6" s="4">
        <v>1.81</v>
      </c>
      <c r="AA6" s="178" t="e">
        <f>#REF!</f>
        <v>#REF!</v>
      </c>
      <c r="AB6" s="178" t="e">
        <f>#REF!</f>
        <v>#REF!</v>
      </c>
      <c r="AC6" s="4" t="e">
        <f>#REF!</f>
        <v>#REF!</v>
      </c>
      <c r="AD6" s="4" t="str">
        <f t="shared" si="3"/>
        <v>TE</v>
      </c>
      <c r="AE6" s="4"/>
      <c r="AF6" s="4"/>
      <c r="AG6" s="203" t="str">
        <f t="shared" si="4"/>
        <v>FTS 3</v>
      </c>
      <c r="AH6" s="4">
        <v>1.75</v>
      </c>
      <c r="AI6" s="4">
        <v>2.09</v>
      </c>
      <c r="AJ6" s="4">
        <v>2.1800000000000002</v>
      </c>
      <c r="AK6" s="4">
        <v>1.81</v>
      </c>
      <c r="AL6" s="178" t="e">
        <f>#REF!</f>
        <v>#REF!</v>
      </c>
      <c r="AM6" s="178" t="e">
        <f>#REF!</f>
        <v>#REF!</v>
      </c>
      <c r="AN6" s="4" t="e">
        <f>#REF!</f>
        <v>#REF!</v>
      </c>
      <c r="AO6" s="4" t="str">
        <f t="shared" si="5"/>
        <v>TE</v>
      </c>
      <c r="AP6" s="4"/>
      <c r="AQ6" s="4"/>
      <c r="AR6" s="227" t="str">
        <f t="shared" si="6"/>
        <v>FTS 3</v>
      </c>
      <c r="AS6" s="4">
        <v>1.75</v>
      </c>
      <c r="AT6" s="4">
        <v>2.09</v>
      </c>
      <c r="AU6" s="4">
        <v>2.1800000000000002</v>
      </c>
      <c r="AV6" s="4">
        <v>1.81</v>
      </c>
      <c r="AW6" s="178" t="e">
        <f>#REF!</f>
        <v>#REF!</v>
      </c>
      <c r="AX6" s="178" t="e">
        <f>#REF!</f>
        <v>#REF!</v>
      </c>
      <c r="AY6" s="4" t="e">
        <f>#REF!</f>
        <v>#REF!</v>
      </c>
      <c r="AZ6" s="4" t="str">
        <f t="shared" si="9"/>
        <v>TE</v>
      </c>
      <c r="BA6" s="169"/>
      <c r="BB6" s="173"/>
      <c r="BC6" s="243">
        <f>VLOOKUP($L6,'Banco de Dados'!A:E,2,0)</f>
        <v>3.21</v>
      </c>
      <c r="BD6" s="244">
        <f>VLOOKUP($L6,'Banco de Dados'!A:E,3,0)</f>
        <v>3.22</v>
      </c>
      <c r="BE6" s="244">
        <f>VLOOKUP($L6,'Banco de Dados'!A:E,4,0)</f>
        <v>3.25</v>
      </c>
      <c r="BF6" s="245">
        <f>VLOOKUP($L6,'Banco de Dados'!A:E,5,0)</f>
        <v>3.22</v>
      </c>
    </row>
    <row r="7" spans="1:58" ht="16.2" thickBot="1" x14ac:dyDescent="0.35">
      <c r="B7" s="221" t="s">
        <v>101</v>
      </c>
      <c r="C7" s="177" t="s">
        <v>3</v>
      </c>
      <c r="D7" s="181">
        <v>100</v>
      </c>
      <c r="E7" s="12">
        <v>40</v>
      </c>
      <c r="F7" s="12"/>
      <c r="G7" s="12"/>
      <c r="H7" s="9">
        <f>E7+F7+G7</f>
        <v>40</v>
      </c>
      <c r="I7" s="9">
        <f>H7*$K$3</f>
        <v>153.4</v>
      </c>
      <c r="J7" s="185">
        <f t="shared" si="0"/>
        <v>253.4</v>
      </c>
      <c r="K7" s="264"/>
      <c r="L7" s="238" t="str">
        <f t="shared" si="10"/>
        <v>FTS 4</v>
      </c>
      <c r="M7" s="5">
        <v>3.05</v>
      </c>
      <c r="N7" s="5">
        <v>3.1</v>
      </c>
      <c r="O7" s="5">
        <v>3.02</v>
      </c>
      <c r="P7" s="5">
        <v>2.73</v>
      </c>
      <c r="Q7" s="182" t="e">
        <f>#REF!</f>
        <v>#REF!</v>
      </c>
      <c r="R7" s="182" t="e">
        <f>#REF!</f>
        <v>#REF!</v>
      </c>
      <c r="S7" s="5" t="e">
        <f>#REF!</f>
        <v>#REF!</v>
      </c>
      <c r="T7" s="5" t="str">
        <f t="shared" si="1"/>
        <v>TD</v>
      </c>
      <c r="U7" s="5"/>
      <c r="V7" s="230" t="str">
        <f t="shared" si="2"/>
        <v>FTS 4</v>
      </c>
      <c r="W7" s="208">
        <v>2.08</v>
      </c>
      <c r="X7" s="208">
        <v>2.27</v>
      </c>
      <c r="Y7" s="208">
        <v>2.2999999999999998</v>
      </c>
      <c r="Z7" s="208">
        <v>2.39</v>
      </c>
      <c r="AA7" s="209" t="e">
        <f>#REF!</f>
        <v>#REF!</v>
      </c>
      <c r="AB7" s="209" t="e">
        <f>#REF!</f>
        <v>#REF!</v>
      </c>
      <c r="AC7" s="208" t="e">
        <f>#REF!</f>
        <v>#REF!</v>
      </c>
      <c r="AD7" s="208" t="str">
        <f t="shared" si="3"/>
        <v>TD</v>
      </c>
      <c r="AE7" s="208"/>
      <c r="AF7" s="208"/>
      <c r="AG7" s="204" t="str">
        <f t="shared" si="4"/>
        <v>FTS 4</v>
      </c>
      <c r="AH7" s="5">
        <v>2.08</v>
      </c>
      <c r="AI7" s="5">
        <v>2.27</v>
      </c>
      <c r="AJ7" s="5">
        <v>2.2999999999999998</v>
      </c>
      <c r="AK7" s="5">
        <v>2.39</v>
      </c>
      <c r="AL7" s="182" t="e">
        <f>#REF!</f>
        <v>#REF!</v>
      </c>
      <c r="AM7" s="182" t="e">
        <f>#REF!</f>
        <v>#REF!</v>
      </c>
      <c r="AN7" s="5" t="e">
        <f>#REF!</f>
        <v>#REF!</v>
      </c>
      <c r="AO7" s="5" t="str">
        <f t="shared" si="5"/>
        <v>TD</v>
      </c>
      <c r="AP7" s="5"/>
      <c r="AQ7" s="5"/>
      <c r="AR7" s="231" t="str">
        <f t="shared" si="6"/>
        <v>FTS 4</v>
      </c>
      <c r="AS7" s="208">
        <v>2.08</v>
      </c>
      <c r="AT7" s="208">
        <v>2.27</v>
      </c>
      <c r="AU7" s="208">
        <v>2.2999999999999998</v>
      </c>
      <c r="AV7" s="208">
        <v>2.39</v>
      </c>
      <c r="AW7" s="209" t="e">
        <f>#REF!</f>
        <v>#REF!</v>
      </c>
      <c r="AX7" s="209" t="e">
        <f>#REF!</f>
        <v>#REF!</v>
      </c>
      <c r="AY7" s="208" t="e">
        <f>#REF!</f>
        <v>#REF!</v>
      </c>
      <c r="AZ7" s="208" t="str">
        <f t="shared" si="9"/>
        <v>TD</v>
      </c>
      <c r="BA7" s="210"/>
      <c r="BB7" s="173"/>
      <c r="BC7" s="246">
        <f>VLOOKUP($L7,'Banco de Dados'!A:E,2,0)</f>
        <v>3.45</v>
      </c>
      <c r="BD7" s="247">
        <f>VLOOKUP($L7,'Banco de Dados'!A:E,3,0)</f>
        <v>3.4</v>
      </c>
      <c r="BE7" s="247">
        <f>VLOOKUP($L7,'Banco de Dados'!A:E,4,0)</f>
        <v>3.35</v>
      </c>
      <c r="BF7" s="248">
        <f>VLOOKUP($L7,'Banco de Dados'!A:E,5,0)</f>
        <v>3.4</v>
      </c>
    </row>
    <row r="8" spans="1:58" ht="15.75" customHeight="1" x14ac:dyDescent="0.3">
      <c r="B8" s="220" t="s">
        <v>102</v>
      </c>
      <c r="C8" s="175" t="s">
        <v>0</v>
      </c>
      <c r="D8" s="179">
        <v>50</v>
      </c>
      <c r="E8" s="10">
        <v>20</v>
      </c>
      <c r="F8" s="10">
        <v>15</v>
      </c>
      <c r="G8" s="10"/>
      <c r="H8" s="160">
        <f t="shared" ref="H8:H27" si="11">E8+F8+G8</f>
        <v>35</v>
      </c>
      <c r="I8" s="160">
        <f t="shared" ref="I8:I27" si="12">H8*$K$3</f>
        <v>134.22499999999999</v>
      </c>
      <c r="J8" s="183">
        <f t="shared" si="0"/>
        <v>184.22499999999999</v>
      </c>
      <c r="K8" s="262" t="s">
        <v>12</v>
      </c>
      <c r="L8" s="211" t="str">
        <f t="shared" si="10"/>
        <v>FTS 5</v>
      </c>
      <c r="M8" s="212">
        <v>3.3</v>
      </c>
      <c r="N8" s="212">
        <v>3.31</v>
      </c>
      <c r="O8" s="212">
        <v>3.32</v>
      </c>
      <c r="P8" s="212">
        <v>3.33</v>
      </c>
      <c r="Q8" s="217" t="e">
        <f>#REF!</f>
        <v>#REF!</v>
      </c>
      <c r="R8" s="217" t="e">
        <f>#REF!</f>
        <v>#REF!</v>
      </c>
      <c r="S8" s="212" t="e">
        <f>#REF!</f>
        <v>#REF!</v>
      </c>
      <c r="T8" s="212" t="str">
        <f t="shared" si="1"/>
        <v>DE</v>
      </c>
      <c r="U8" s="212"/>
      <c r="V8" s="199" t="str">
        <f t="shared" si="2"/>
        <v>FTS 5</v>
      </c>
      <c r="W8" s="3">
        <v>3.05</v>
      </c>
      <c r="X8" s="3">
        <v>3.11</v>
      </c>
      <c r="Y8" s="3">
        <v>3.2</v>
      </c>
      <c r="Z8" s="3">
        <v>2.91</v>
      </c>
      <c r="AA8" s="164" t="e">
        <f>#REF!</f>
        <v>#REF!</v>
      </c>
      <c r="AB8" s="164" t="e">
        <f>#REF!</f>
        <v>#REF!</v>
      </c>
      <c r="AC8" s="3" t="e">
        <f>#REF!</f>
        <v>#REF!</v>
      </c>
      <c r="AD8" s="3" t="str">
        <f t="shared" si="3"/>
        <v>DE</v>
      </c>
      <c r="AE8" s="3"/>
      <c r="AF8" s="3"/>
      <c r="AG8" s="233" t="str">
        <f t="shared" si="4"/>
        <v>FTS 5</v>
      </c>
      <c r="AH8" s="212">
        <v>3.05</v>
      </c>
      <c r="AI8" s="212">
        <v>3.11</v>
      </c>
      <c r="AJ8" s="212">
        <v>3.2</v>
      </c>
      <c r="AK8" s="212">
        <v>2.91</v>
      </c>
      <c r="AL8" s="217" t="e">
        <f>#REF!</f>
        <v>#REF!</v>
      </c>
      <c r="AM8" s="217" t="e">
        <f>#REF!</f>
        <v>#REF!</v>
      </c>
      <c r="AN8" s="212" t="e">
        <f>#REF!</f>
        <v>#REF!</v>
      </c>
      <c r="AO8" s="212" t="str">
        <f t="shared" si="5"/>
        <v>DE</v>
      </c>
      <c r="AP8" s="212"/>
      <c r="AQ8" s="212"/>
      <c r="AR8" s="202" t="str">
        <f t="shared" si="6"/>
        <v>FTS 5</v>
      </c>
      <c r="AS8" s="3">
        <v>2.5299999999999998</v>
      </c>
      <c r="AT8" s="3">
        <v>2.9</v>
      </c>
      <c r="AU8" s="3">
        <v>2.62</v>
      </c>
      <c r="AV8" s="3">
        <v>2.79</v>
      </c>
      <c r="AW8" s="164" t="e">
        <f>#REF!</f>
        <v>#REF!</v>
      </c>
      <c r="AX8" s="164" t="e">
        <f>#REF!</f>
        <v>#REF!</v>
      </c>
      <c r="AY8" s="3" t="e">
        <f>#REF!</f>
        <v>#REF!</v>
      </c>
      <c r="AZ8" s="3" t="str">
        <f t="shared" si="9"/>
        <v>DE</v>
      </c>
      <c r="BA8" s="165"/>
      <c r="BB8" s="173"/>
      <c r="BC8" s="240">
        <f>VLOOKUP($L8,'Banco de Dados'!A:E,2,0)</f>
        <v>3.3</v>
      </c>
      <c r="BD8" s="241">
        <f>VLOOKUP($L8,'Banco de Dados'!A:E,3,0)</f>
        <v>3.31</v>
      </c>
      <c r="BE8" s="241">
        <f>VLOOKUP($L8,'Banco de Dados'!A:E,4,0)</f>
        <v>3.32</v>
      </c>
      <c r="BF8" s="242">
        <f>VLOOKUP($L8,'Banco de Dados'!A:E,5,0)</f>
        <v>3.33</v>
      </c>
    </row>
    <row r="9" spans="1:58" x14ac:dyDescent="0.3">
      <c r="B9" s="221" t="s">
        <v>103</v>
      </c>
      <c r="C9" s="176" t="s">
        <v>1</v>
      </c>
      <c r="D9" s="180">
        <v>50</v>
      </c>
      <c r="E9" s="11">
        <v>20</v>
      </c>
      <c r="F9" s="11">
        <v>15</v>
      </c>
      <c r="G9" s="11"/>
      <c r="H9" s="160">
        <f t="shared" si="11"/>
        <v>35</v>
      </c>
      <c r="I9" s="160">
        <f t="shared" si="12"/>
        <v>134.22499999999999</v>
      </c>
      <c r="J9" s="184">
        <f t="shared" si="0"/>
        <v>184.22499999999999</v>
      </c>
      <c r="K9" s="263"/>
      <c r="L9" s="197" t="str">
        <f t="shared" si="10"/>
        <v>FTS 6</v>
      </c>
      <c r="M9" s="4">
        <v>3.3</v>
      </c>
      <c r="N9" s="4">
        <v>3.31</v>
      </c>
      <c r="O9" s="4">
        <v>3.3</v>
      </c>
      <c r="P9" s="4">
        <v>3.31</v>
      </c>
      <c r="Q9" s="178" t="e">
        <f>#REF!</f>
        <v>#REF!</v>
      </c>
      <c r="R9" s="178" t="e">
        <f>#REF!</f>
        <v>#REF!</v>
      </c>
      <c r="S9" s="4" t="e">
        <f>#REF!</f>
        <v>#REF!</v>
      </c>
      <c r="T9" s="4" t="str">
        <f t="shared" si="1"/>
        <v>DD</v>
      </c>
      <c r="U9" s="4"/>
      <c r="V9" s="200" t="str">
        <f t="shared" si="2"/>
        <v>FTS 6</v>
      </c>
      <c r="W9" s="4">
        <v>3</v>
      </c>
      <c r="X9" s="4">
        <v>3.1</v>
      </c>
      <c r="Y9" s="4">
        <v>3.08</v>
      </c>
      <c r="Z9" s="4">
        <v>2.9</v>
      </c>
      <c r="AA9" s="178" t="e">
        <f>#REF!</f>
        <v>#REF!</v>
      </c>
      <c r="AB9" s="178" t="e">
        <f>#REF!</f>
        <v>#REF!</v>
      </c>
      <c r="AC9" s="4" t="e">
        <f>#REF!</f>
        <v>#REF!</v>
      </c>
      <c r="AD9" s="4" t="str">
        <f t="shared" si="3"/>
        <v>DD</v>
      </c>
      <c r="AE9" s="4"/>
      <c r="AF9" s="4"/>
      <c r="AG9" s="227" t="str">
        <f t="shared" si="4"/>
        <v>FTS 6</v>
      </c>
      <c r="AH9" s="4">
        <v>2.97</v>
      </c>
      <c r="AI9" s="4">
        <v>2.83</v>
      </c>
      <c r="AJ9" s="4">
        <v>2.8</v>
      </c>
      <c r="AK9" s="4">
        <v>2.57</v>
      </c>
      <c r="AL9" s="178" t="e">
        <f>#REF!</f>
        <v>#REF!</v>
      </c>
      <c r="AM9" s="178" t="e">
        <f>#REF!</f>
        <v>#REF!</v>
      </c>
      <c r="AN9" s="4" t="e">
        <f>#REF!</f>
        <v>#REF!</v>
      </c>
      <c r="AO9" s="4" t="str">
        <f t="shared" si="5"/>
        <v>DD</v>
      </c>
      <c r="AP9" s="4"/>
      <c r="AQ9" s="4" t="s">
        <v>3</v>
      </c>
      <c r="AR9" s="203" t="str">
        <f t="shared" si="6"/>
        <v>FTS 6</v>
      </c>
      <c r="AS9" s="4">
        <v>2.97</v>
      </c>
      <c r="AT9" s="4">
        <v>2.83</v>
      </c>
      <c r="AU9" s="4">
        <v>2.8</v>
      </c>
      <c r="AV9" s="4">
        <v>2.57</v>
      </c>
      <c r="AW9" s="178" t="e">
        <f>#REF!</f>
        <v>#REF!</v>
      </c>
      <c r="AX9" s="178" t="e">
        <f>#REF!</f>
        <v>#REF!</v>
      </c>
      <c r="AY9" s="4" t="e">
        <f>#REF!</f>
        <v>#REF!</v>
      </c>
      <c r="AZ9" s="4" t="str">
        <f t="shared" si="9"/>
        <v>TD</v>
      </c>
      <c r="BA9" s="169"/>
      <c r="BB9" s="173"/>
      <c r="BC9" s="243">
        <f>VLOOKUP($L9,'Banco de Dados'!A:E,2,0)</f>
        <v>3.3</v>
      </c>
      <c r="BD9" s="244">
        <f>VLOOKUP($L9,'Banco de Dados'!A:E,3,0)</f>
        <v>3.31</v>
      </c>
      <c r="BE9" s="244">
        <f>VLOOKUP($L9,'Banco de Dados'!A:E,4,0)</f>
        <v>3.3</v>
      </c>
      <c r="BF9" s="245">
        <f>VLOOKUP($L9,'Banco de Dados'!A:E,5,0)</f>
        <v>3.31</v>
      </c>
    </row>
    <row r="10" spans="1:58" ht="16.2" thickBot="1" x14ac:dyDescent="0.35">
      <c r="B10" s="221" t="s">
        <v>104</v>
      </c>
      <c r="C10" s="176" t="s">
        <v>2</v>
      </c>
      <c r="D10" s="180">
        <v>50</v>
      </c>
      <c r="E10" s="11">
        <v>20</v>
      </c>
      <c r="F10" s="11">
        <v>15</v>
      </c>
      <c r="G10" s="11"/>
      <c r="H10" s="160">
        <f>E10+F10+G10</f>
        <v>35</v>
      </c>
      <c r="I10" s="160">
        <f t="shared" si="12"/>
        <v>134.22499999999999</v>
      </c>
      <c r="J10" s="184">
        <f t="shared" si="0"/>
        <v>184.22499999999999</v>
      </c>
      <c r="K10" s="263"/>
      <c r="L10" s="197" t="str">
        <f>B10</f>
        <v>FTS 7</v>
      </c>
      <c r="M10" s="4">
        <v>3.25</v>
      </c>
      <c r="N10" s="4">
        <v>3.24</v>
      </c>
      <c r="O10" s="4">
        <v>3.25</v>
      </c>
      <c r="P10" s="4">
        <v>3.2</v>
      </c>
      <c r="Q10" s="178" t="e">
        <f>#REF!</f>
        <v>#REF!</v>
      </c>
      <c r="R10" s="178" t="e">
        <f>#REF!</f>
        <v>#REF!</v>
      </c>
      <c r="S10" s="4" t="e">
        <f>#REF!</f>
        <v>#REF!</v>
      </c>
      <c r="T10" s="4" t="str">
        <f t="shared" si="1"/>
        <v>TE</v>
      </c>
      <c r="U10" s="4"/>
      <c r="V10" s="200" t="str">
        <f t="shared" si="2"/>
        <v>FTS 7</v>
      </c>
      <c r="W10" s="4">
        <v>2.95</v>
      </c>
      <c r="X10" s="4">
        <v>2.92</v>
      </c>
      <c r="Y10" s="4">
        <v>2.89</v>
      </c>
      <c r="Z10" s="4">
        <v>2.65</v>
      </c>
      <c r="AA10" s="178" t="e">
        <f>#REF!</f>
        <v>#REF!</v>
      </c>
      <c r="AB10" s="178" t="e">
        <f>#REF!</f>
        <v>#REF!</v>
      </c>
      <c r="AC10" s="4" t="e">
        <f>#REF!</f>
        <v>#REF!</v>
      </c>
      <c r="AD10" s="4" t="str">
        <f t="shared" si="3"/>
        <v>TE</v>
      </c>
      <c r="AE10" s="4"/>
      <c r="AF10" s="4"/>
      <c r="AG10" s="227" t="str">
        <f t="shared" si="4"/>
        <v>FTS 7</v>
      </c>
      <c r="AH10" s="4">
        <v>2.95</v>
      </c>
      <c r="AI10" s="4">
        <v>2.92</v>
      </c>
      <c r="AJ10" s="4">
        <v>2.89</v>
      </c>
      <c r="AK10" s="4">
        <v>2.65</v>
      </c>
      <c r="AL10" s="178" t="e">
        <f>#REF!</f>
        <v>#REF!</v>
      </c>
      <c r="AM10" s="178" t="e">
        <f>#REF!</f>
        <v>#REF!</v>
      </c>
      <c r="AN10" s="4" t="e">
        <f>#REF!</f>
        <v>#REF!</v>
      </c>
      <c r="AO10" s="4" t="str">
        <f t="shared" si="5"/>
        <v>TE</v>
      </c>
      <c r="AP10" s="4"/>
      <c r="AQ10" s="4"/>
      <c r="AR10" s="204" t="str">
        <f t="shared" si="6"/>
        <v>FTS 7</v>
      </c>
      <c r="AS10" s="5">
        <v>2.95</v>
      </c>
      <c r="AT10" s="5">
        <v>2.92</v>
      </c>
      <c r="AU10" s="5">
        <v>2.89</v>
      </c>
      <c r="AV10" s="5">
        <v>2.65</v>
      </c>
      <c r="AW10" s="182" t="e">
        <f>#REF!</f>
        <v>#REF!</v>
      </c>
      <c r="AX10" s="182" t="e">
        <f>#REF!</f>
        <v>#REF!</v>
      </c>
      <c r="AY10" s="5" t="e">
        <f>#REF!</f>
        <v>#REF!</v>
      </c>
      <c r="AZ10" s="5" t="str">
        <f t="shared" si="9"/>
        <v>TE</v>
      </c>
      <c r="BA10" s="170"/>
      <c r="BB10" s="173"/>
      <c r="BC10" s="243">
        <f>VLOOKUP($L10,'Banco de Dados'!A:E,2,0)</f>
        <v>3.25</v>
      </c>
      <c r="BD10" s="244">
        <f>VLOOKUP($L10,'Banco de Dados'!A:E,3,0)</f>
        <v>3.24</v>
      </c>
      <c r="BE10" s="244">
        <f>VLOOKUP($L10,'Banco de Dados'!A:E,4,0)</f>
        <v>3.25</v>
      </c>
      <c r="BF10" s="245">
        <f>VLOOKUP($L10,'Banco de Dados'!A:E,5,0)</f>
        <v>3.2</v>
      </c>
    </row>
    <row r="11" spans="1:58" ht="16.2" thickBot="1" x14ac:dyDescent="0.35">
      <c r="B11" s="221" t="s">
        <v>105</v>
      </c>
      <c r="C11" s="177" t="s">
        <v>3</v>
      </c>
      <c r="D11" s="181">
        <v>50</v>
      </c>
      <c r="E11" s="12">
        <v>20</v>
      </c>
      <c r="F11" s="12">
        <v>15</v>
      </c>
      <c r="G11" s="12"/>
      <c r="H11" s="9">
        <f t="shared" si="11"/>
        <v>35</v>
      </c>
      <c r="I11" s="9">
        <f t="shared" si="12"/>
        <v>134.22499999999999</v>
      </c>
      <c r="J11" s="185">
        <f t="shared" si="0"/>
        <v>184.22499999999999</v>
      </c>
      <c r="K11" s="264"/>
      <c r="L11" s="207" t="str">
        <f t="shared" si="10"/>
        <v>FTS 8</v>
      </c>
      <c r="M11" s="208">
        <v>3.29</v>
      </c>
      <c r="N11" s="208">
        <v>3.3</v>
      </c>
      <c r="O11" s="208">
        <v>3.31</v>
      </c>
      <c r="P11" s="208">
        <v>3.32</v>
      </c>
      <c r="Q11" s="209" t="e">
        <f>#REF!</f>
        <v>#REF!</v>
      </c>
      <c r="R11" s="209" t="e">
        <f>#REF!</f>
        <v>#REF!</v>
      </c>
      <c r="S11" s="208" t="e">
        <f>#REF!</f>
        <v>#REF!</v>
      </c>
      <c r="T11" s="208" t="str">
        <f t="shared" si="1"/>
        <v>TD</v>
      </c>
      <c r="U11" s="208"/>
      <c r="V11" s="201" t="str">
        <f t="shared" si="2"/>
        <v>FTS 8</v>
      </c>
      <c r="W11" s="5">
        <v>2.97</v>
      </c>
      <c r="X11" s="5">
        <v>3.08</v>
      </c>
      <c r="Y11" s="5">
        <v>2.81</v>
      </c>
      <c r="Z11" s="5">
        <v>2.74</v>
      </c>
      <c r="AA11" s="182" t="e">
        <f>#REF!</f>
        <v>#REF!</v>
      </c>
      <c r="AB11" s="182" t="e">
        <f>#REF!</f>
        <v>#REF!</v>
      </c>
      <c r="AC11" s="5" t="e">
        <f>#REF!</f>
        <v>#REF!</v>
      </c>
      <c r="AD11" s="5" t="str">
        <f t="shared" si="3"/>
        <v>TD</v>
      </c>
      <c r="AE11" s="5"/>
      <c r="AF11" s="5"/>
      <c r="AG11" s="231" t="str">
        <f t="shared" si="4"/>
        <v>FTS 8</v>
      </c>
      <c r="AH11" s="208">
        <v>2.97</v>
      </c>
      <c r="AI11" s="208">
        <v>3.08</v>
      </c>
      <c r="AJ11" s="208">
        <v>2.81</v>
      </c>
      <c r="AK11" s="208">
        <v>2.74</v>
      </c>
      <c r="AL11" s="209" t="e">
        <f>#REF!</f>
        <v>#REF!</v>
      </c>
      <c r="AM11" s="209" t="e">
        <f>#REF!</f>
        <v>#REF!</v>
      </c>
      <c r="AN11" s="208" t="e">
        <f>#REF!</f>
        <v>#REF!</v>
      </c>
      <c r="AO11" s="208" t="str">
        <f t="shared" si="5"/>
        <v>TD</v>
      </c>
      <c r="AP11" s="208"/>
      <c r="AQ11" s="208"/>
      <c r="AR11" s="234" t="str">
        <f t="shared" si="6"/>
        <v>FTS 8</v>
      </c>
      <c r="AS11" s="235">
        <v>2.64</v>
      </c>
      <c r="AT11" s="235">
        <v>2.71</v>
      </c>
      <c r="AU11" s="235">
        <v>2.77</v>
      </c>
      <c r="AV11" s="235">
        <v>2.59</v>
      </c>
      <c r="AW11" s="236" t="e">
        <f>#REF!</f>
        <v>#REF!</v>
      </c>
      <c r="AX11" s="236" t="e">
        <f>#REF!</f>
        <v>#REF!</v>
      </c>
      <c r="AY11" s="235" t="e">
        <f>#REF!</f>
        <v>#REF!</v>
      </c>
      <c r="AZ11" s="235" t="str">
        <f t="shared" si="9"/>
        <v>TD</v>
      </c>
      <c r="BA11" s="237"/>
      <c r="BB11" s="173"/>
      <c r="BC11" s="246">
        <f>VLOOKUP($L11,'Banco de Dados'!A:E,2,0)</f>
        <v>3.29</v>
      </c>
      <c r="BD11" s="247">
        <f>VLOOKUP($L11,'Banco de Dados'!A:E,3,0)</f>
        <v>3.3</v>
      </c>
      <c r="BE11" s="247">
        <f>VLOOKUP($L11,'Banco de Dados'!A:E,4,0)</f>
        <v>3.31</v>
      </c>
      <c r="BF11" s="248">
        <f>VLOOKUP($L11,'Banco de Dados'!A:E,5,0)</f>
        <v>3.32</v>
      </c>
    </row>
    <row r="12" spans="1:58" ht="15.75" customHeight="1" x14ac:dyDescent="0.3">
      <c r="B12" s="220" t="s">
        <v>106</v>
      </c>
      <c r="C12" s="175" t="s">
        <v>0</v>
      </c>
      <c r="D12" s="179">
        <v>0</v>
      </c>
      <c r="E12" s="10"/>
      <c r="F12" s="10">
        <v>10</v>
      </c>
      <c r="G12" s="10">
        <v>50</v>
      </c>
      <c r="H12" s="160">
        <f t="shared" si="11"/>
        <v>60</v>
      </c>
      <c r="I12" s="160">
        <f t="shared" si="12"/>
        <v>230.1</v>
      </c>
      <c r="J12" s="183">
        <f t="shared" si="0"/>
        <v>230.1</v>
      </c>
      <c r="K12" s="262" t="s">
        <v>5</v>
      </c>
      <c r="L12" s="196" t="str">
        <f t="shared" si="10"/>
        <v>FTS 9</v>
      </c>
      <c r="M12" s="3">
        <v>3.3</v>
      </c>
      <c r="N12" s="3">
        <v>3.32</v>
      </c>
      <c r="O12" s="3">
        <v>3.33</v>
      </c>
      <c r="P12" s="3">
        <v>3.36</v>
      </c>
      <c r="Q12" s="164" t="e">
        <f>#REF!</f>
        <v>#REF!</v>
      </c>
      <c r="R12" s="164" t="e">
        <f>#REF!</f>
        <v>#REF!</v>
      </c>
      <c r="S12" s="3" t="e">
        <f>#REF!</f>
        <v>#REF!</v>
      </c>
      <c r="T12" s="3" t="str">
        <f t="shared" si="1"/>
        <v>DE</v>
      </c>
      <c r="U12" s="3"/>
      <c r="V12" s="232" t="str">
        <f t="shared" si="2"/>
        <v>FTS 9</v>
      </c>
      <c r="W12" s="212">
        <v>2.97</v>
      </c>
      <c r="X12" s="212">
        <v>3</v>
      </c>
      <c r="Y12" s="212">
        <v>3.19</v>
      </c>
      <c r="Z12" s="212">
        <v>2.93</v>
      </c>
      <c r="AA12" s="217" t="e">
        <f>#REF!</f>
        <v>#REF!</v>
      </c>
      <c r="AB12" s="217" t="e">
        <f>#REF!</f>
        <v>#REF!</v>
      </c>
      <c r="AC12" s="212" t="e">
        <f>#REF!</f>
        <v>#REF!</v>
      </c>
      <c r="AD12" s="212" t="str">
        <f t="shared" si="3"/>
        <v>DE</v>
      </c>
      <c r="AE12" s="212"/>
      <c r="AF12" s="212"/>
      <c r="AG12" s="202" t="str">
        <f t="shared" si="4"/>
        <v>FTS 9</v>
      </c>
      <c r="AH12" s="3">
        <v>2.97</v>
      </c>
      <c r="AI12" s="3">
        <v>3</v>
      </c>
      <c r="AJ12" s="3">
        <v>3.19</v>
      </c>
      <c r="AK12" s="3">
        <v>2.93</v>
      </c>
      <c r="AL12" s="164" t="e">
        <f>#REF!</f>
        <v>#REF!</v>
      </c>
      <c r="AM12" s="164" t="e">
        <f>#REF!</f>
        <v>#REF!</v>
      </c>
      <c r="AN12" s="3" t="e">
        <f>#REF!</f>
        <v>#REF!</v>
      </c>
      <c r="AO12" s="3" t="str">
        <f t="shared" si="5"/>
        <v>DE</v>
      </c>
      <c r="AP12" s="3"/>
      <c r="AQ12" s="3"/>
      <c r="AR12" s="233" t="str">
        <f t="shared" si="6"/>
        <v>FTS 9</v>
      </c>
      <c r="AS12" s="212">
        <v>2.75</v>
      </c>
      <c r="AT12" s="212">
        <v>2.95</v>
      </c>
      <c r="AU12" s="212">
        <v>2.36</v>
      </c>
      <c r="AV12" s="212">
        <v>2.34</v>
      </c>
      <c r="AW12" s="217" t="e">
        <f>#REF!</f>
        <v>#REF!</v>
      </c>
      <c r="AX12" s="217" t="e">
        <f>#REF!</f>
        <v>#REF!</v>
      </c>
      <c r="AY12" s="212" t="e">
        <f>#REF!</f>
        <v>#REF!</v>
      </c>
      <c r="AZ12" s="212" t="str">
        <f t="shared" si="9"/>
        <v>DE</v>
      </c>
      <c r="BA12" s="213"/>
      <c r="BB12" s="173"/>
      <c r="BC12" s="240">
        <f>VLOOKUP($L12,'Banco de Dados'!A:E,2,0)</f>
        <v>3.3</v>
      </c>
      <c r="BD12" s="241">
        <f>VLOOKUP($L12,'Banco de Dados'!A:E,3,0)</f>
        <v>3.32</v>
      </c>
      <c r="BE12" s="241">
        <f>VLOOKUP($L12,'Banco de Dados'!A:E,4,0)</f>
        <v>3.33</v>
      </c>
      <c r="BF12" s="242">
        <f>VLOOKUP($L12,'Banco de Dados'!A:E,5,0)</f>
        <v>3.36</v>
      </c>
    </row>
    <row r="13" spans="1:58" x14ac:dyDescent="0.3">
      <c r="B13" s="221" t="s">
        <v>107</v>
      </c>
      <c r="C13" s="176" t="s">
        <v>1</v>
      </c>
      <c r="D13" s="180">
        <v>0</v>
      </c>
      <c r="E13" s="11"/>
      <c r="F13" s="11">
        <v>10</v>
      </c>
      <c r="G13" s="11">
        <v>50</v>
      </c>
      <c r="H13" s="160">
        <f t="shared" si="11"/>
        <v>60</v>
      </c>
      <c r="I13" s="160">
        <f t="shared" si="12"/>
        <v>230.1</v>
      </c>
      <c r="J13" s="184">
        <f t="shared" si="0"/>
        <v>230.1</v>
      </c>
      <c r="K13" s="263"/>
      <c r="L13" s="197" t="str">
        <f t="shared" si="10"/>
        <v>FTS 10</v>
      </c>
      <c r="M13" s="4">
        <v>3.3</v>
      </c>
      <c r="N13" s="4">
        <v>3.3</v>
      </c>
      <c r="O13" s="4">
        <v>3.33</v>
      </c>
      <c r="P13" s="4">
        <v>3.32</v>
      </c>
      <c r="Q13" s="178" t="e">
        <f>#REF!</f>
        <v>#REF!</v>
      </c>
      <c r="R13" s="178" t="e">
        <f>#REF!</f>
        <v>#REF!</v>
      </c>
      <c r="S13" s="4" t="e">
        <f>#REF!</f>
        <v>#REF!</v>
      </c>
      <c r="T13" s="4" t="str">
        <f t="shared" si="1"/>
        <v>DD</v>
      </c>
      <c r="U13" s="4"/>
      <c r="V13" s="206" t="str">
        <f t="shared" si="2"/>
        <v>FTS 10</v>
      </c>
      <c r="W13" s="4">
        <v>2.9</v>
      </c>
      <c r="X13" s="4">
        <v>2.15</v>
      </c>
      <c r="Y13" s="4">
        <v>2.1800000000000002</v>
      </c>
      <c r="Z13" s="4">
        <v>2.92</v>
      </c>
      <c r="AA13" s="178" t="e">
        <f>#REF!</f>
        <v>#REF!</v>
      </c>
      <c r="AB13" s="178" t="e">
        <f>#REF!</f>
        <v>#REF!</v>
      </c>
      <c r="AC13" s="4" t="e">
        <f>#REF!</f>
        <v>#REF!</v>
      </c>
      <c r="AD13" s="4" t="str">
        <f t="shared" si="3"/>
        <v>DD</v>
      </c>
      <c r="AE13" s="4"/>
      <c r="AF13" s="4"/>
      <c r="AG13" s="203" t="str">
        <f t="shared" si="4"/>
        <v>FTS 10</v>
      </c>
      <c r="AH13" s="4">
        <v>2.9</v>
      </c>
      <c r="AI13" s="4">
        <v>2.15</v>
      </c>
      <c r="AJ13" s="4">
        <v>2.1800000000000002</v>
      </c>
      <c r="AK13" s="4">
        <v>2.92</v>
      </c>
      <c r="AL13" s="178" t="e">
        <f>#REF!</f>
        <v>#REF!</v>
      </c>
      <c r="AM13" s="178" t="e">
        <f>#REF!</f>
        <v>#REF!</v>
      </c>
      <c r="AN13" s="4" t="e">
        <f>#REF!</f>
        <v>#REF!</v>
      </c>
      <c r="AO13" s="4" t="str">
        <f t="shared" si="5"/>
        <v>DD</v>
      </c>
      <c r="AP13" s="4"/>
      <c r="AQ13" s="4"/>
      <c r="AR13" s="227" t="str">
        <f t="shared" si="6"/>
        <v>FTS 10</v>
      </c>
      <c r="AS13" s="4">
        <v>2.89</v>
      </c>
      <c r="AT13" s="4">
        <v>2.14</v>
      </c>
      <c r="AU13" s="4">
        <v>2.12</v>
      </c>
      <c r="AV13" s="4">
        <v>2.31</v>
      </c>
      <c r="AW13" s="178" t="e">
        <f>#REF!</f>
        <v>#REF!</v>
      </c>
      <c r="AX13" s="178" t="e">
        <f>#REF!</f>
        <v>#REF!</v>
      </c>
      <c r="AY13" s="4" t="e">
        <f>#REF!</f>
        <v>#REF!</v>
      </c>
      <c r="AZ13" s="4" t="str">
        <f t="shared" si="9"/>
        <v>DD</v>
      </c>
      <c r="BA13" s="169"/>
      <c r="BB13" s="173"/>
      <c r="BC13" s="243">
        <f>VLOOKUP($L13,'Banco de Dados'!A:E,2,0)</f>
        <v>3.3</v>
      </c>
      <c r="BD13" s="244">
        <f>VLOOKUP($L13,'Banco de Dados'!A:E,3,0)</f>
        <v>3.3</v>
      </c>
      <c r="BE13" s="244">
        <f>VLOOKUP($L13,'Banco de Dados'!A:E,4,0)</f>
        <v>3.33</v>
      </c>
      <c r="BF13" s="245">
        <f>VLOOKUP($L13,'Banco de Dados'!A:E,5,0)</f>
        <v>3.32</v>
      </c>
    </row>
    <row r="14" spans="1:58" x14ac:dyDescent="0.3">
      <c r="B14" s="221" t="s">
        <v>108</v>
      </c>
      <c r="C14" s="176" t="s">
        <v>2</v>
      </c>
      <c r="D14" s="180">
        <v>0</v>
      </c>
      <c r="E14" s="11"/>
      <c r="F14" s="11">
        <v>10</v>
      </c>
      <c r="G14" s="11">
        <v>50</v>
      </c>
      <c r="H14" s="160">
        <f t="shared" si="11"/>
        <v>60</v>
      </c>
      <c r="I14" s="160">
        <f t="shared" si="12"/>
        <v>230.1</v>
      </c>
      <c r="J14" s="184">
        <f t="shared" si="0"/>
        <v>230.1</v>
      </c>
      <c r="K14" s="263"/>
      <c r="L14" s="197" t="str">
        <f t="shared" si="10"/>
        <v>FTS 11</v>
      </c>
      <c r="M14" s="4">
        <v>3.29</v>
      </c>
      <c r="N14" s="4">
        <v>3.24</v>
      </c>
      <c r="O14" s="4">
        <v>3.3</v>
      </c>
      <c r="P14" s="4">
        <v>3.32</v>
      </c>
      <c r="Q14" s="178" t="e">
        <f>#REF!</f>
        <v>#REF!</v>
      </c>
      <c r="R14" s="178" t="e">
        <f>#REF!</f>
        <v>#REF!</v>
      </c>
      <c r="S14" s="4" t="e">
        <f>#REF!</f>
        <v>#REF!</v>
      </c>
      <c r="T14" s="4" t="str">
        <f t="shared" si="1"/>
        <v>TE</v>
      </c>
      <c r="U14" s="4"/>
      <c r="V14" s="206" t="str">
        <f t="shared" si="2"/>
        <v>FTS 11</v>
      </c>
      <c r="W14" s="4">
        <v>3.08</v>
      </c>
      <c r="X14" s="4">
        <v>3.09</v>
      </c>
      <c r="Y14" s="4">
        <v>3.05</v>
      </c>
      <c r="Z14" s="4">
        <v>2.8</v>
      </c>
      <c r="AA14" s="178" t="e">
        <f>#REF!</f>
        <v>#REF!</v>
      </c>
      <c r="AB14" s="178" t="e">
        <f>#REF!</f>
        <v>#REF!</v>
      </c>
      <c r="AC14" s="4" t="e">
        <f>#REF!</f>
        <v>#REF!</v>
      </c>
      <c r="AD14" s="4" t="str">
        <f t="shared" si="3"/>
        <v>TE</v>
      </c>
      <c r="AE14" s="4"/>
      <c r="AF14" s="4"/>
      <c r="AG14" s="203" t="str">
        <f t="shared" si="4"/>
        <v>FTS 11</v>
      </c>
      <c r="AH14" s="4">
        <v>3.08</v>
      </c>
      <c r="AI14" s="4">
        <v>3.09</v>
      </c>
      <c r="AJ14" s="4">
        <v>3.05</v>
      </c>
      <c r="AK14" s="4">
        <v>2.8</v>
      </c>
      <c r="AL14" s="178" t="e">
        <f>#REF!</f>
        <v>#REF!</v>
      </c>
      <c r="AM14" s="178" t="e">
        <f>#REF!</f>
        <v>#REF!</v>
      </c>
      <c r="AN14" s="4" t="e">
        <f>#REF!</f>
        <v>#REF!</v>
      </c>
      <c r="AO14" s="4" t="str">
        <f t="shared" si="5"/>
        <v>TE</v>
      </c>
      <c r="AP14" s="4"/>
      <c r="AQ14" s="4"/>
      <c r="AR14" s="227" t="str">
        <f t="shared" si="6"/>
        <v>FTS 11</v>
      </c>
      <c r="AS14" s="4">
        <v>2.54</v>
      </c>
      <c r="AT14" s="4">
        <v>2.36</v>
      </c>
      <c r="AU14" s="4">
        <v>2.62</v>
      </c>
      <c r="AV14" s="4">
        <v>2.4900000000000002</v>
      </c>
      <c r="AW14" s="178" t="e">
        <f>#REF!</f>
        <v>#REF!</v>
      </c>
      <c r="AX14" s="178" t="e">
        <f>#REF!</f>
        <v>#REF!</v>
      </c>
      <c r="AY14" s="4" t="e">
        <f>#REF!</f>
        <v>#REF!</v>
      </c>
      <c r="AZ14" s="4" t="str">
        <f t="shared" si="9"/>
        <v>TE</v>
      </c>
      <c r="BA14" s="169"/>
      <c r="BB14" s="173"/>
      <c r="BC14" s="243">
        <f>VLOOKUP($L14,'Banco de Dados'!A:E,2,0)</f>
        <v>3.29</v>
      </c>
      <c r="BD14" s="244">
        <f>VLOOKUP($L14,'Banco de Dados'!A:E,3,0)</f>
        <v>3.24</v>
      </c>
      <c r="BE14" s="244">
        <f>VLOOKUP($L14,'Banco de Dados'!A:E,4,0)</f>
        <v>3.3</v>
      </c>
      <c r="BF14" s="245">
        <f>VLOOKUP($L14,'Banco de Dados'!A:E,5,0)</f>
        <v>3.32</v>
      </c>
    </row>
    <row r="15" spans="1:58" ht="16.2" thickBot="1" x14ac:dyDescent="0.35">
      <c r="B15" s="221" t="s">
        <v>109</v>
      </c>
      <c r="C15" s="177" t="s">
        <v>3</v>
      </c>
      <c r="D15" s="181">
        <v>0</v>
      </c>
      <c r="E15" s="12"/>
      <c r="F15" s="12">
        <v>10</v>
      </c>
      <c r="G15" s="12">
        <v>50</v>
      </c>
      <c r="H15" s="9">
        <f t="shared" si="11"/>
        <v>60</v>
      </c>
      <c r="I15" s="9">
        <f t="shared" si="12"/>
        <v>230.1</v>
      </c>
      <c r="J15" s="185">
        <f t="shared" si="0"/>
        <v>230.1</v>
      </c>
      <c r="K15" s="264"/>
      <c r="L15" s="198" t="str">
        <f t="shared" si="10"/>
        <v>FTS 12</v>
      </c>
      <c r="M15" s="5">
        <v>3.3</v>
      </c>
      <c r="N15" s="5">
        <v>3.31</v>
      </c>
      <c r="O15" s="5">
        <v>3.37</v>
      </c>
      <c r="P15" s="5">
        <v>3.37</v>
      </c>
      <c r="Q15" s="182" t="e">
        <f>#REF!</f>
        <v>#REF!</v>
      </c>
      <c r="R15" s="182" t="e">
        <f>#REF!</f>
        <v>#REF!</v>
      </c>
      <c r="S15" s="5" t="e">
        <f>#REF!</f>
        <v>#REF!</v>
      </c>
      <c r="T15" s="5" t="str">
        <f t="shared" si="1"/>
        <v>TD</v>
      </c>
      <c r="U15" s="5"/>
      <c r="V15" s="230" t="str">
        <f t="shared" si="2"/>
        <v>FTS 12</v>
      </c>
      <c r="W15" s="208">
        <v>3.04</v>
      </c>
      <c r="X15" s="208">
        <v>3.09</v>
      </c>
      <c r="Y15" s="208">
        <v>3.12</v>
      </c>
      <c r="Z15" s="208">
        <v>3.09</v>
      </c>
      <c r="AA15" s="209" t="e">
        <f>#REF!</f>
        <v>#REF!</v>
      </c>
      <c r="AB15" s="209" t="e">
        <f>#REF!</f>
        <v>#REF!</v>
      </c>
      <c r="AC15" s="208" t="e">
        <f>#REF!</f>
        <v>#REF!</v>
      </c>
      <c r="AD15" s="208" t="str">
        <f t="shared" si="3"/>
        <v>TD</v>
      </c>
      <c r="AE15" s="208"/>
      <c r="AF15" s="208"/>
      <c r="AG15" s="204" t="str">
        <f t="shared" si="4"/>
        <v>FTS 12</v>
      </c>
      <c r="AH15" s="5">
        <v>3.04</v>
      </c>
      <c r="AI15" s="5">
        <v>3.09</v>
      </c>
      <c r="AJ15" s="5">
        <v>3.12</v>
      </c>
      <c r="AK15" s="5">
        <v>3.09</v>
      </c>
      <c r="AL15" s="182" t="e">
        <f>#REF!</f>
        <v>#REF!</v>
      </c>
      <c r="AM15" s="182" t="e">
        <f>#REF!</f>
        <v>#REF!</v>
      </c>
      <c r="AN15" s="5" t="e">
        <f>#REF!</f>
        <v>#REF!</v>
      </c>
      <c r="AO15" s="5" t="str">
        <f t="shared" si="5"/>
        <v>TD</v>
      </c>
      <c r="AP15" s="5"/>
      <c r="AQ15" s="5"/>
      <c r="AR15" s="231" t="str">
        <f t="shared" si="6"/>
        <v>FTS 12</v>
      </c>
      <c r="AS15" s="208">
        <v>2.75</v>
      </c>
      <c r="AT15" s="208">
        <v>2.73</v>
      </c>
      <c r="AU15" s="208">
        <v>2.4900000000000002</v>
      </c>
      <c r="AV15" s="208">
        <v>2.14</v>
      </c>
      <c r="AW15" s="209" t="e">
        <f>#REF!</f>
        <v>#REF!</v>
      </c>
      <c r="AX15" s="209" t="e">
        <f>#REF!</f>
        <v>#REF!</v>
      </c>
      <c r="AY15" s="208" t="e">
        <f>#REF!</f>
        <v>#REF!</v>
      </c>
      <c r="AZ15" s="208" t="str">
        <f t="shared" si="9"/>
        <v>TD</v>
      </c>
      <c r="BA15" s="210"/>
      <c r="BB15" s="173"/>
      <c r="BC15" s="249">
        <f>VLOOKUP($L15,'Banco de Dados'!A:E,2,0)</f>
        <v>3.3</v>
      </c>
      <c r="BD15" s="250">
        <f>VLOOKUP($L15,'Banco de Dados'!A:E,3,0)</f>
        <v>3.31</v>
      </c>
      <c r="BE15" s="250">
        <f>VLOOKUP($L15,'Banco de Dados'!A:E,4,0)</f>
        <v>3.37</v>
      </c>
      <c r="BF15" s="251">
        <f>VLOOKUP($L15,'Banco de Dados'!A:E,5,0)</f>
        <v>3.37</v>
      </c>
    </row>
    <row r="16" spans="1:58" ht="15.75" customHeight="1" x14ac:dyDescent="0.3">
      <c r="B16" s="220" t="s">
        <v>110</v>
      </c>
      <c r="C16" s="175" t="s">
        <v>0</v>
      </c>
      <c r="D16" s="179">
        <v>0</v>
      </c>
      <c r="E16" s="10"/>
      <c r="F16" s="10">
        <v>5</v>
      </c>
      <c r="G16" s="10"/>
      <c r="H16" s="160">
        <f t="shared" si="11"/>
        <v>5</v>
      </c>
      <c r="I16" s="160">
        <f t="shared" si="12"/>
        <v>19.175000000000001</v>
      </c>
      <c r="J16" s="183">
        <f t="shared" si="0"/>
        <v>19.175000000000001</v>
      </c>
      <c r="K16" s="262" t="s">
        <v>13</v>
      </c>
      <c r="L16" s="211" t="str">
        <f t="shared" si="10"/>
        <v>FTS 13</v>
      </c>
      <c r="M16" s="212">
        <v>3.3</v>
      </c>
      <c r="N16" s="212">
        <v>3.33</v>
      </c>
      <c r="O16" s="212">
        <v>3.32</v>
      </c>
      <c r="P16" s="212">
        <v>3.3</v>
      </c>
      <c r="Q16" s="217" t="e">
        <f>#REF!</f>
        <v>#REF!</v>
      </c>
      <c r="R16" s="217" t="e">
        <f>#REF!</f>
        <v>#REF!</v>
      </c>
      <c r="S16" s="212" t="e">
        <f>#REF!</f>
        <v>#REF!</v>
      </c>
      <c r="T16" s="212" t="str">
        <f t="shared" si="1"/>
        <v>DE</v>
      </c>
      <c r="U16" s="212"/>
      <c r="V16" s="199" t="str">
        <f t="shared" si="2"/>
        <v>FTS 13</v>
      </c>
      <c r="W16" s="3">
        <v>3.3</v>
      </c>
      <c r="X16" s="3">
        <v>3.33</v>
      </c>
      <c r="Y16" s="3">
        <v>3.32</v>
      </c>
      <c r="Z16" s="3">
        <v>3.3</v>
      </c>
      <c r="AA16" s="164" t="e">
        <f>#REF!</f>
        <v>#REF!</v>
      </c>
      <c r="AB16" s="164" t="e">
        <f>#REF!</f>
        <v>#REF!</v>
      </c>
      <c r="AC16" s="3" t="e">
        <f>#REF!</f>
        <v>#REF!</v>
      </c>
      <c r="AD16" s="3" t="str">
        <f t="shared" si="3"/>
        <v>DE</v>
      </c>
      <c r="AE16" s="3"/>
      <c r="AF16" s="3"/>
      <c r="AG16" s="233" t="str">
        <f t="shared" si="4"/>
        <v>FTS 13</v>
      </c>
      <c r="AH16" s="212">
        <v>3.3</v>
      </c>
      <c r="AI16" s="212">
        <v>3.33</v>
      </c>
      <c r="AJ16" s="212">
        <v>3.32</v>
      </c>
      <c r="AK16" s="212">
        <v>3.3</v>
      </c>
      <c r="AL16" s="217" t="e">
        <f>#REF!</f>
        <v>#REF!</v>
      </c>
      <c r="AM16" s="217" t="e">
        <f>#REF!</f>
        <v>#REF!</v>
      </c>
      <c r="AN16" s="212" t="e">
        <f>#REF!</f>
        <v>#REF!</v>
      </c>
      <c r="AO16" s="212" t="str">
        <f t="shared" si="5"/>
        <v>DE</v>
      </c>
      <c r="AP16" s="212"/>
      <c r="AQ16" s="212"/>
      <c r="AR16" s="202" t="str">
        <f t="shared" si="6"/>
        <v>FTS 13</v>
      </c>
      <c r="AS16" s="3">
        <v>3.3</v>
      </c>
      <c r="AT16" s="3">
        <v>3.33</v>
      </c>
      <c r="AU16" s="3">
        <v>3.32</v>
      </c>
      <c r="AV16" s="3">
        <v>3.3</v>
      </c>
      <c r="AW16" s="164" t="e">
        <f>#REF!</f>
        <v>#REF!</v>
      </c>
      <c r="AX16" s="164" t="e">
        <f>#REF!</f>
        <v>#REF!</v>
      </c>
      <c r="AY16" s="3" t="e">
        <f>#REF!</f>
        <v>#REF!</v>
      </c>
      <c r="AZ16" s="3" t="str">
        <f t="shared" si="9"/>
        <v>DE</v>
      </c>
      <c r="BA16" s="165"/>
      <c r="BB16" s="173"/>
      <c r="BC16" s="240">
        <f>VLOOKUP($L16,'Banco de Dados'!A:E,2,0)</f>
        <v>3.3</v>
      </c>
      <c r="BD16" s="252">
        <f>VLOOKUP($L16,'Banco de Dados'!A:E,3,0)</f>
        <v>3.33</v>
      </c>
      <c r="BE16" s="252">
        <f>VLOOKUP($L16,'Banco de Dados'!A:E,4,0)</f>
        <v>3.32</v>
      </c>
      <c r="BF16" s="253">
        <f>VLOOKUP($L16,'Banco de Dados'!A:E,5,0)</f>
        <v>3.3</v>
      </c>
    </row>
    <row r="17" spans="1:58" x14ac:dyDescent="0.3">
      <c r="B17" s="221" t="s">
        <v>111</v>
      </c>
      <c r="C17" s="176" t="s">
        <v>1</v>
      </c>
      <c r="D17" s="180">
        <v>0</v>
      </c>
      <c r="E17" s="11"/>
      <c r="F17" s="11">
        <v>5</v>
      </c>
      <c r="G17" s="11"/>
      <c r="H17" s="160">
        <f t="shared" si="11"/>
        <v>5</v>
      </c>
      <c r="I17" s="160">
        <f t="shared" si="12"/>
        <v>19.175000000000001</v>
      </c>
      <c r="J17" s="184">
        <f t="shared" si="0"/>
        <v>19.175000000000001</v>
      </c>
      <c r="K17" s="263"/>
      <c r="L17" s="197" t="str">
        <f t="shared" si="10"/>
        <v>FTS 14</v>
      </c>
      <c r="M17" s="4">
        <v>3.29</v>
      </c>
      <c r="N17" s="4">
        <v>3.37</v>
      </c>
      <c r="O17" s="4">
        <v>3.32</v>
      </c>
      <c r="P17" s="4">
        <v>3.35</v>
      </c>
      <c r="Q17" s="178" t="e">
        <f>#REF!</f>
        <v>#REF!</v>
      </c>
      <c r="R17" s="178" t="e">
        <f>#REF!</f>
        <v>#REF!</v>
      </c>
      <c r="S17" s="4" t="e">
        <f>#REF!</f>
        <v>#REF!</v>
      </c>
      <c r="T17" s="4" t="str">
        <f t="shared" si="1"/>
        <v>DD</v>
      </c>
      <c r="U17" s="4"/>
      <c r="V17" s="200" t="str">
        <f t="shared" si="2"/>
        <v>FTS 14</v>
      </c>
      <c r="W17" s="4">
        <v>3.29</v>
      </c>
      <c r="X17" s="4">
        <v>3.37</v>
      </c>
      <c r="Y17" s="4">
        <v>3.32</v>
      </c>
      <c r="Z17" s="4">
        <v>3.35</v>
      </c>
      <c r="AA17" s="178" t="e">
        <f>#REF!</f>
        <v>#REF!</v>
      </c>
      <c r="AB17" s="178" t="e">
        <f>#REF!</f>
        <v>#REF!</v>
      </c>
      <c r="AC17" s="4" t="e">
        <f>#REF!</f>
        <v>#REF!</v>
      </c>
      <c r="AD17" s="4" t="str">
        <f t="shared" si="3"/>
        <v>DD</v>
      </c>
      <c r="AE17" s="4"/>
      <c r="AF17" s="4"/>
      <c r="AG17" s="227" t="str">
        <f t="shared" si="4"/>
        <v>FTS 14</v>
      </c>
      <c r="AH17" s="4">
        <v>3.29</v>
      </c>
      <c r="AI17" s="4">
        <v>3.37</v>
      </c>
      <c r="AJ17" s="4">
        <v>3.32</v>
      </c>
      <c r="AK17" s="4">
        <v>3.35</v>
      </c>
      <c r="AL17" s="178" t="e">
        <f>#REF!</f>
        <v>#REF!</v>
      </c>
      <c r="AM17" s="178" t="e">
        <f>#REF!</f>
        <v>#REF!</v>
      </c>
      <c r="AN17" s="4" t="e">
        <f>#REF!</f>
        <v>#REF!</v>
      </c>
      <c r="AO17" s="4" t="str">
        <f t="shared" si="5"/>
        <v>DD</v>
      </c>
      <c r="AP17" s="4"/>
      <c r="AQ17" s="4"/>
      <c r="AR17" s="203" t="str">
        <f t="shared" si="6"/>
        <v>FTS 14</v>
      </c>
      <c r="AS17" s="4">
        <v>3.29</v>
      </c>
      <c r="AT17" s="4">
        <v>3.37</v>
      </c>
      <c r="AU17" s="4">
        <v>3.32</v>
      </c>
      <c r="AV17" s="4">
        <v>3.35</v>
      </c>
      <c r="AW17" s="178" t="e">
        <f>#REF!</f>
        <v>#REF!</v>
      </c>
      <c r="AX17" s="178" t="e">
        <f>#REF!</f>
        <v>#REF!</v>
      </c>
      <c r="AY17" s="4" t="e">
        <f>#REF!</f>
        <v>#REF!</v>
      </c>
      <c r="AZ17" s="4" t="str">
        <f t="shared" si="9"/>
        <v>DD</v>
      </c>
      <c r="BA17" s="169"/>
      <c r="BB17" s="173"/>
      <c r="BC17" s="243">
        <f>VLOOKUP($L17,'Banco de Dados'!A:E,2,0)</f>
        <v>3.29</v>
      </c>
      <c r="BD17" s="244">
        <f>VLOOKUP($L17,'Banco de Dados'!A:E,3,0)</f>
        <v>3.37</v>
      </c>
      <c r="BE17" s="244">
        <f>VLOOKUP($L17,'Banco de Dados'!A:E,4,0)</f>
        <v>3.32</v>
      </c>
      <c r="BF17" s="245">
        <f>VLOOKUP($L17,'Banco de Dados'!A:E,5,0)</f>
        <v>3.35</v>
      </c>
    </row>
    <row r="18" spans="1:58" x14ac:dyDescent="0.3">
      <c r="B18" s="221" t="s">
        <v>112</v>
      </c>
      <c r="C18" s="176" t="s">
        <v>2</v>
      </c>
      <c r="D18" s="180">
        <v>0</v>
      </c>
      <c r="E18" s="11"/>
      <c r="F18" s="11">
        <v>5</v>
      </c>
      <c r="G18" s="11"/>
      <c r="H18" s="160">
        <f t="shared" si="11"/>
        <v>5</v>
      </c>
      <c r="I18" s="160">
        <f t="shared" si="12"/>
        <v>19.175000000000001</v>
      </c>
      <c r="J18" s="184">
        <f t="shared" si="0"/>
        <v>19.175000000000001</v>
      </c>
      <c r="K18" s="263"/>
      <c r="L18" s="197" t="str">
        <f t="shared" si="10"/>
        <v>FTS 15</v>
      </c>
      <c r="M18" s="4">
        <v>3.33</v>
      </c>
      <c r="N18" s="4">
        <v>3.35</v>
      </c>
      <c r="O18" s="4">
        <v>3.35</v>
      </c>
      <c r="P18" s="4">
        <v>3.33</v>
      </c>
      <c r="Q18" s="178" t="e">
        <f>#REF!</f>
        <v>#REF!</v>
      </c>
      <c r="R18" s="178" t="e">
        <f>#REF!</f>
        <v>#REF!</v>
      </c>
      <c r="S18" s="4" t="e">
        <f>#REF!</f>
        <v>#REF!</v>
      </c>
      <c r="T18" s="4" t="str">
        <f t="shared" si="1"/>
        <v>TE</v>
      </c>
      <c r="U18" s="4"/>
      <c r="V18" s="200" t="str">
        <f t="shared" si="2"/>
        <v>FTS 15</v>
      </c>
      <c r="W18" s="4">
        <v>3.33</v>
      </c>
      <c r="X18" s="4">
        <v>3.35</v>
      </c>
      <c r="Y18" s="4">
        <v>3.35</v>
      </c>
      <c r="Z18" s="4">
        <v>3.33</v>
      </c>
      <c r="AA18" s="178" t="e">
        <f>#REF!</f>
        <v>#REF!</v>
      </c>
      <c r="AB18" s="178" t="e">
        <f>#REF!</f>
        <v>#REF!</v>
      </c>
      <c r="AC18" s="4" t="e">
        <f>#REF!</f>
        <v>#REF!</v>
      </c>
      <c r="AD18" s="4" t="str">
        <f t="shared" si="3"/>
        <v>TE</v>
      </c>
      <c r="AE18" s="4"/>
      <c r="AF18" s="4"/>
      <c r="AG18" s="227" t="str">
        <f t="shared" si="4"/>
        <v>FTS 15</v>
      </c>
      <c r="AH18" s="4">
        <v>3.33</v>
      </c>
      <c r="AI18" s="4">
        <v>3.35</v>
      </c>
      <c r="AJ18" s="4">
        <v>3.35</v>
      </c>
      <c r="AK18" s="4">
        <v>3.33</v>
      </c>
      <c r="AL18" s="178" t="e">
        <f>#REF!</f>
        <v>#REF!</v>
      </c>
      <c r="AM18" s="178" t="e">
        <f>#REF!</f>
        <v>#REF!</v>
      </c>
      <c r="AN18" s="4" t="e">
        <f>#REF!</f>
        <v>#REF!</v>
      </c>
      <c r="AO18" s="4" t="str">
        <f t="shared" si="5"/>
        <v>TE</v>
      </c>
      <c r="AP18" s="4"/>
      <c r="AQ18" s="4"/>
      <c r="AR18" s="203" t="str">
        <f t="shared" si="6"/>
        <v>FTS 15</v>
      </c>
      <c r="AS18" s="4">
        <v>3.33</v>
      </c>
      <c r="AT18" s="4">
        <v>3.35</v>
      </c>
      <c r="AU18" s="4">
        <v>3.35</v>
      </c>
      <c r="AV18" s="4">
        <v>3.33</v>
      </c>
      <c r="AW18" s="178" t="e">
        <f>#REF!</f>
        <v>#REF!</v>
      </c>
      <c r="AX18" s="178" t="e">
        <f>#REF!</f>
        <v>#REF!</v>
      </c>
      <c r="AY18" s="4" t="e">
        <f>#REF!</f>
        <v>#REF!</v>
      </c>
      <c r="AZ18" s="4" t="str">
        <f t="shared" si="9"/>
        <v>TE</v>
      </c>
      <c r="BA18" s="169"/>
      <c r="BB18" s="173"/>
      <c r="BC18" s="243">
        <f>VLOOKUP($L18,'Banco de Dados'!A:E,2,0)</f>
        <v>3.33</v>
      </c>
      <c r="BD18" s="244">
        <f>VLOOKUP($L18,'Banco de Dados'!A:E,3,0)</f>
        <v>3.35</v>
      </c>
      <c r="BE18" s="244">
        <f>VLOOKUP($L18,'Banco de Dados'!A:E,4,0)</f>
        <v>3.35</v>
      </c>
      <c r="BF18" s="245">
        <f>VLOOKUP($L18,'Banco de Dados'!A:E,5,0)</f>
        <v>3.33</v>
      </c>
    </row>
    <row r="19" spans="1:58" ht="16.2" thickBot="1" x14ac:dyDescent="0.35">
      <c r="B19" s="221" t="s">
        <v>113</v>
      </c>
      <c r="C19" s="177" t="s">
        <v>3</v>
      </c>
      <c r="D19" s="188">
        <v>0</v>
      </c>
      <c r="E19" s="166"/>
      <c r="F19" s="166">
        <v>5</v>
      </c>
      <c r="G19" s="166"/>
      <c r="H19" s="9">
        <f t="shared" si="11"/>
        <v>5</v>
      </c>
      <c r="I19" s="9">
        <f t="shared" si="12"/>
        <v>19.175000000000001</v>
      </c>
      <c r="J19" s="189">
        <f t="shared" si="0"/>
        <v>19.175000000000001</v>
      </c>
      <c r="K19" s="264"/>
      <c r="L19" s="207" t="str">
        <f t="shared" si="10"/>
        <v>FTS 16</v>
      </c>
      <c r="M19" s="208">
        <v>3.34</v>
      </c>
      <c r="N19" s="208">
        <v>3.35</v>
      </c>
      <c r="O19" s="208">
        <v>3.42</v>
      </c>
      <c r="P19" s="208">
        <v>3.34</v>
      </c>
      <c r="Q19" s="209" t="e">
        <f>#REF!</f>
        <v>#REF!</v>
      </c>
      <c r="R19" s="209" t="e">
        <f>#REF!</f>
        <v>#REF!</v>
      </c>
      <c r="S19" s="208" t="e">
        <f>#REF!</f>
        <v>#REF!</v>
      </c>
      <c r="T19" s="208" t="str">
        <f t="shared" si="1"/>
        <v>TD</v>
      </c>
      <c r="U19" s="208"/>
      <c r="V19" s="201" t="str">
        <f t="shared" si="2"/>
        <v>FTS 16</v>
      </c>
      <c r="W19" s="5">
        <v>3.34</v>
      </c>
      <c r="X19" s="5">
        <v>3.35</v>
      </c>
      <c r="Y19" s="5">
        <v>3.42</v>
      </c>
      <c r="Z19" s="5">
        <v>3.34</v>
      </c>
      <c r="AA19" s="182" t="e">
        <f>#REF!</f>
        <v>#REF!</v>
      </c>
      <c r="AB19" s="182" t="e">
        <f>#REF!</f>
        <v>#REF!</v>
      </c>
      <c r="AC19" s="5" t="e">
        <f>#REF!</f>
        <v>#REF!</v>
      </c>
      <c r="AD19" s="5" t="str">
        <f t="shared" si="3"/>
        <v>TD</v>
      </c>
      <c r="AE19" s="5"/>
      <c r="AF19" s="5"/>
      <c r="AG19" s="231" t="str">
        <f t="shared" si="4"/>
        <v>FTS 16</v>
      </c>
      <c r="AH19" s="208">
        <v>3.34</v>
      </c>
      <c r="AI19" s="208">
        <v>3.35</v>
      </c>
      <c r="AJ19" s="208">
        <v>3.42</v>
      </c>
      <c r="AK19" s="208">
        <v>3.34</v>
      </c>
      <c r="AL19" s="209" t="e">
        <f>#REF!</f>
        <v>#REF!</v>
      </c>
      <c r="AM19" s="209" t="e">
        <f>#REF!</f>
        <v>#REF!</v>
      </c>
      <c r="AN19" s="208" t="e">
        <f>#REF!</f>
        <v>#REF!</v>
      </c>
      <c r="AO19" s="208" t="str">
        <f t="shared" si="5"/>
        <v>TD</v>
      </c>
      <c r="AP19" s="208"/>
      <c r="AQ19" s="208"/>
      <c r="AR19" s="204" t="str">
        <f t="shared" si="6"/>
        <v>FTS 16</v>
      </c>
      <c r="AS19" s="5">
        <v>3.34</v>
      </c>
      <c r="AT19" s="5">
        <v>3.35</v>
      </c>
      <c r="AU19" s="5">
        <v>3.42</v>
      </c>
      <c r="AV19" s="5">
        <v>3.34</v>
      </c>
      <c r="AW19" s="182" t="e">
        <f>#REF!</f>
        <v>#REF!</v>
      </c>
      <c r="AX19" s="182" t="e">
        <f>#REF!</f>
        <v>#REF!</v>
      </c>
      <c r="AY19" s="5" t="e">
        <f>#REF!</f>
        <v>#REF!</v>
      </c>
      <c r="AZ19" s="5" t="str">
        <f t="shared" si="9"/>
        <v>TD</v>
      </c>
      <c r="BA19" s="170"/>
      <c r="BB19" s="173"/>
      <c r="BC19" s="246">
        <f>VLOOKUP($L19,'Banco de Dados'!A:E,2,0)</f>
        <v>3.34</v>
      </c>
      <c r="BD19" s="254">
        <f>VLOOKUP($L19,'Banco de Dados'!A:E,3,0)</f>
        <v>3.35</v>
      </c>
      <c r="BE19" s="254">
        <f>VLOOKUP($L19,'Banco de Dados'!A:E,4,0)</f>
        <v>3.42</v>
      </c>
      <c r="BF19" s="255">
        <f>VLOOKUP($L19,'Banco de Dados'!A:E,5,0)</f>
        <v>3.34</v>
      </c>
    </row>
    <row r="20" spans="1:58" ht="15.75" customHeight="1" x14ac:dyDescent="0.3">
      <c r="B20" s="220" t="s">
        <v>114</v>
      </c>
      <c r="C20" s="175" t="s">
        <v>0</v>
      </c>
      <c r="D20" s="179">
        <v>0</v>
      </c>
      <c r="E20" s="10"/>
      <c r="F20" s="10">
        <v>10</v>
      </c>
      <c r="G20" s="10">
        <v>60</v>
      </c>
      <c r="H20" s="160">
        <f t="shared" si="11"/>
        <v>70</v>
      </c>
      <c r="I20" s="160">
        <f t="shared" si="12"/>
        <v>268.45</v>
      </c>
      <c r="J20" s="183">
        <f t="shared" si="0"/>
        <v>268.45</v>
      </c>
      <c r="K20" s="262" t="s">
        <v>77</v>
      </c>
      <c r="L20" s="196" t="str">
        <f t="shared" ref="L20:L23" si="13">B20</f>
        <v>FTS 17</v>
      </c>
      <c r="M20" s="3">
        <v>3.36</v>
      </c>
      <c r="N20" s="3">
        <v>3.36</v>
      </c>
      <c r="O20" s="3">
        <v>3.38</v>
      </c>
      <c r="P20" s="3">
        <v>3.33</v>
      </c>
      <c r="Q20" s="164" t="e">
        <f>#REF!</f>
        <v>#REF!</v>
      </c>
      <c r="R20" s="164" t="e">
        <f>#REF!</f>
        <v>#REF!</v>
      </c>
      <c r="S20" s="3" t="e">
        <f>#REF!</f>
        <v>#REF!</v>
      </c>
      <c r="T20" s="3" t="str">
        <f t="shared" si="1"/>
        <v>DE</v>
      </c>
      <c r="U20" s="3"/>
      <c r="V20" s="232" t="str">
        <f t="shared" si="2"/>
        <v>FTS 17</v>
      </c>
      <c r="W20" s="212">
        <v>3.36</v>
      </c>
      <c r="X20" s="212">
        <v>3.36</v>
      </c>
      <c r="Y20" s="212">
        <v>3.38</v>
      </c>
      <c r="Z20" s="212">
        <v>3.33</v>
      </c>
      <c r="AA20" s="217" t="e">
        <f>#REF!</f>
        <v>#REF!</v>
      </c>
      <c r="AB20" s="217" t="e">
        <f>#REF!</f>
        <v>#REF!</v>
      </c>
      <c r="AC20" s="212" t="e">
        <f>#REF!</f>
        <v>#REF!</v>
      </c>
      <c r="AD20" s="212" t="str">
        <f t="shared" si="3"/>
        <v>DE</v>
      </c>
      <c r="AE20" s="212"/>
      <c r="AF20" s="212"/>
      <c r="AG20" s="202" t="str">
        <f t="shared" ref="AG20:AG23" si="14">V20</f>
        <v>FTS 17</v>
      </c>
      <c r="AH20" s="3">
        <v>2.82</v>
      </c>
      <c r="AI20" s="3">
        <v>2.29</v>
      </c>
      <c r="AJ20" s="3">
        <v>2.29</v>
      </c>
      <c r="AK20" s="3">
        <v>2.76</v>
      </c>
      <c r="AL20" s="164" t="e">
        <f>#REF!</f>
        <v>#REF!</v>
      </c>
      <c r="AM20" s="164" t="e">
        <f>#REF!</f>
        <v>#REF!</v>
      </c>
      <c r="AN20" s="3" t="e">
        <f>#REF!</f>
        <v>#REF!</v>
      </c>
      <c r="AO20" s="3" t="str">
        <f t="shared" si="5"/>
        <v>DE</v>
      </c>
      <c r="AP20" s="3"/>
      <c r="AQ20" s="3" t="s">
        <v>3</v>
      </c>
      <c r="AR20" s="233" t="str">
        <f t="shared" si="6"/>
        <v>FTS 17</v>
      </c>
      <c r="AS20" s="212">
        <v>2.82</v>
      </c>
      <c r="AT20" s="212">
        <v>2.29</v>
      </c>
      <c r="AU20" s="212">
        <v>2.29</v>
      </c>
      <c r="AV20" s="212">
        <v>2.76</v>
      </c>
      <c r="AW20" s="217" t="e">
        <f>#REF!</f>
        <v>#REF!</v>
      </c>
      <c r="AX20" s="217" t="e">
        <f>#REF!</f>
        <v>#REF!</v>
      </c>
      <c r="AY20" s="212" t="e">
        <f>#REF!</f>
        <v>#REF!</v>
      </c>
      <c r="AZ20" s="212" t="str">
        <f t="shared" si="9"/>
        <v>TD</v>
      </c>
      <c r="BA20" s="213"/>
      <c r="BB20" s="173"/>
      <c r="BC20" s="240">
        <f>VLOOKUP($L20,'Banco de Dados'!A:E,2,0)</f>
        <v>3.36</v>
      </c>
      <c r="BD20" s="252">
        <f>VLOOKUP($L20,'Banco de Dados'!A:E,3,0)</f>
        <v>3.36</v>
      </c>
      <c r="BE20" s="252">
        <f>VLOOKUP($L20,'Banco de Dados'!A:E,4,0)</f>
        <v>3.38</v>
      </c>
      <c r="BF20" s="253">
        <f>VLOOKUP($L20,'Banco de Dados'!A:E,5,0)</f>
        <v>3.33</v>
      </c>
    </row>
    <row r="21" spans="1:58" x14ac:dyDescent="0.3">
      <c r="B21" s="221" t="s">
        <v>115</v>
      </c>
      <c r="C21" s="176" t="s">
        <v>1</v>
      </c>
      <c r="D21" s="180">
        <v>0</v>
      </c>
      <c r="E21" s="11"/>
      <c r="F21" s="11">
        <v>10</v>
      </c>
      <c r="G21" s="11">
        <v>60</v>
      </c>
      <c r="H21" s="160">
        <f t="shared" si="11"/>
        <v>70</v>
      </c>
      <c r="I21" s="160">
        <f t="shared" si="12"/>
        <v>268.45</v>
      </c>
      <c r="J21" s="184">
        <f t="shared" si="0"/>
        <v>268.45</v>
      </c>
      <c r="K21" s="263"/>
      <c r="L21" s="197" t="str">
        <f t="shared" si="13"/>
        <v>FTS 18</v>
      </c>
      <c r="M21" s="4">
        <v>3.36</v>
      </c>
      <c r="N21" s="4">
        <v>3.36</v>
      </c>
      <c r="O21" s="4">
        <v>3.33</v>
      </c>
      <c r="P21" s="4">
        <v>3.31</v>
      </c>
      <c r="Q21" s="178" t="e">
        <f>#REF!</f>
        <v>#REF!</v>
      </c>
      <c r="R21" s="178" t="e">
        <f>#REF!</f>
        <v>#REF!</v>
      </c>
      <c r="S21" s="4" t="e">
        <f>#REF!</f>
        <v>#REF!</v>
      </c>
      <c r="T21" s="4" t="str">
        <f t="shared" si="1"/>
        <v>DD</v>
      </c>
      <c r="U21" s="4"/>
      <c r="V21" s="206" t="str">
        <f t="shared" si="2"/>
        <v>FTS 18</v>
      </c>
      <c r="W21" s="4">
        <v>3.36</v>
      </c>
      <c r="X21" s="4">
        <v>3.36</v>
      </c>
      <c r="Y21" s="4">
        <v>3.33</v>
      </c>
      <c r="Z21" s="4">
        <v>3.31</v>
      </c>
      <c r="AA21" s="178" t="e">
        <f>#REF!</f>
        <v>#REF!</v>
      </c>
      <c r="AB21" s="178" t="e">
        <f>#REF!</f>
        <v>#REF!</v>
      </c>
      <c r="AC21" s="4" t="e">
        <f>#REF!</f>
        <v>#REF!</v>
      </c>
      <c r="AD21" s="4" t="str">
        <f t="shared" si="3"/>
        <v>DD</v>
      </c>
      <c r="AE21" s="4"/>
      <c r="AF21" s="4"/>
      <c r="AG21" s="203" t="str">
        <f t="shared" si="14"/>
        <v>FTS 18</v>
      </c>
      <c r="AH21" s="4">
        <v>2.76</v>
      </c>
      <c r="AI21" s="4">
        <v>2.85</v>
      </c>
      <c r="AJ21" s="4">
        <v>2.2599999999999998</v>
      </c>
      <c r="AK21" s="4">
        <v>2.1</v>
      </c>
      <c r="AL21" s="178" t="e">
        <f>#REF!</f>
        <v>#REF!</v>
      </c>
      <c r="AM21" s="178" t="e">
        <f>#REF!</f>
        <v>#REF!</v>
      </c>
      <c r="AN21" s="4" t="e">
        <f>#REF!</f>
        <v>#REF!</v>
      </c>
      <c r="AO21" s="4" t="str">
        <f t="shared" si="5"/>
        <v>DD</v>
      </c>
      <c r="AP21" s="4"/>
      <c r="AQ21" s="4" t="s">
        <v>2</v>
      </c>
      <c r="AR21" s="227" t="str">
        <f t="shared" si="6"/>
        <v>FTS 18</v>
      </c>
      <c r="AS21" s="4">
        <v>2.76</v>
      </c>
      <c r="AT21" s="4">
        <v>2.85</v>
      </c>
      <c r="AU21" s="4">
        <v>2.2599999999999998</v>
      </c>
      <c r="AV21" s="4">
        <v>2.1</v>
      </c>
      <c r="AW21" s="178" t="e">
        <f>#REF!</f>
        <v>#REF!</v>
      </c>
      <c r="AX21" s="178" t="e">
        <f>#REF!</f>
        <v>#REF!</v>
      </c>
      <c r="AY21" s="4" t="e">
        <f>#REF!</f>
        <v>#REF!</v>
      </c>
      <c r="AZ21" s="4" t="str">
        <f t="shared" si="9"/>
        <v>TE</v>
      </c>
      <c r="BA21" s="169"/>
      <c r="BB21" s="173"/>
      <c r="BC21" s="243">
        <f>VLOOKUP($L21,'Banco de Dados'!A:E,2,0)</f>
        <v>3.36</v>
      </c>
      <c r="BD21" s="244">
        <f>VLOOKUP($L21,'Banco de Dados'!A:E,3,0)</f>
        <v>3.36</v>
      </c>
      <c r="BE21" s="244">
        <f>VLOOKUP($L21,'Banco de Dados'!A:E,4,0)</f>
        <v>3.33</v>
      </c>
      <c r="BF21" s="245">
        <f>VLOOKUP($L21,'Banco de Dados'!A:E,5,0)</f>
        <v>3.31</v>
      </c>
    </row>
    <row r="22" spans="1:58" x14ac:dyDescent="0.3">
      <c r="B22" s="221" t="s">
        <v>116</v>
      </c>
      <c r="C22" s="176" t="s">
        <v>2</v>
      </c>
      <c r="D22" s="180">
        <v>0</v>
      </c>
      <c r="E22" s="11"/>
      <c r="F22" s="11">
        <v>10</v>
      </c>
      <c r="G22" s="11">
        <v>60</v>
      </c>
      <c r="H22" s="160">
        <f t="shared" si="11"/>
        <v>70</v>
      </c>
      <c r="I22" s="160">
        <f t="shared" si="12"/>
        <v>268.45</v>
      </c>
      <c r="J22" s="184">
        <f t="shared" si="0"/>
        <v>268.45</v>
      </c>
      <c r="K22" s="263"/>
      <c r="L22" s="197" t="str">
        <f t="shared" si="13"/>
        <v>FTS 19</v>
      </c>
      <c r="M22" s="4">
        <v>3.34</v>
      </c>
      <c r="N22" s="4">
        <v>3.35</v>
      </c>
      <c r="O22" s="4">
        <v>3.37</v>
      </c>
      <c r="P22" s="4">
        <v>3.37</v>
      </c>
      <c r="Q22" s="178" t="e">
        <f>#REF!</f>
        <v>#REF!</v>
      </c>
      <c r="R22" s="178" t="e">
        <f>#REF!</f>
        <v>#REF!</v>
      </c>
      <c r="S22" s="4" t="e">
        <f>#REF!</f>
        <v>#REF!</v>
      </c>
      <c r="T22" s="4" t="str">
        <f t="shared" si="1"/>
        <v>TE</v>
      </c>
      <c r="U22" s="4"/>
      <c r="V22" s="206" t="str">
        <f t="shared" si="2"/>
        <v>FTS 19</v>
      </c>
      <c r="W22" s="4">
        <v>3.34</v>
      </c>
      <c r="X22" s="4">
        <v>3.35</v>
      </c>
      <c r="Y22" s="4">
        <v>3.37</v>
      </c>
      <c r="Z22" s="4">
        <v>3.37</v>
      </c>
      <c r="AA22" s="178" t="e">
        <f>#REF!</f>
        <v>#REF!</v>
      </c>
      <c r="AB22" s="178" t="e">
        <f>#REF!</f>
        <v>#REF!</v>
      </c>
      <c r="AC22" s="4" t="e">
        <f>#REF!</f>
        <v>#REF!</v>
      </c>
      <c r="AD22" s="4" t="str">
        <f t="shared" si="3"/>
        <v>TE</v>
      </c>
      <c r="AE22" s="4"/>
      <c r="AF22" s="4"/>
      <c r="AG22" s="203" t="str">
        <f t="shared" si="14"/>
        <v>FTS 19</v>
      </c>
      <c r="AH22" s="4">
        <v>2.9</v>
      </c>
      <c r="AI22" s="4">
        <v>2.86</v>
      </c>
      <c r="AJ22" s="4">
        <v>2.84</v>
      </c>
      <c r="AK22" s="4">
        <v>2.02</v>
      </c>
      <c r="AL22" s="178" t="e">
        <f>#REF!</f>
        <v>#REF!</v>
      </c>
      <c r="AM22" s="178" t="e">
        <f>#REF!</f>
        <v>#REF!</v>
      </c>
      <c r="AN22" s="4" t="e">
        <f>#REF!</f>
        <v>#REF!</v>
      </c>
      <c r="AO22" s="4" t="str">
        <f t="shared" si="5"/>
        <v>TE</v>
      </c>
      <c r="AP22" s="4"/>
      <c r="AQ22" s="4" t="s">
        <v>1</v>
      </c>
      <c r="AR22" s="227" t="str">
        <f t="shared" si="6"/>
        <v>FTS 19</v>
      </c>
      <c r="AS22" s="4">
        <v>2.9</v>
      </c>
      <c r="AT22" s="4">
        <v>2.86</v>
      </c>
      <c r="AU22" s="4">
        <v>2.84</v>
      </c>
      <c r="AV22" s="4">
        <v>2.02</v>
      </c>
      <c r="AW22" s="178" t="e">
        <f>#REF!</f>
        <v>#REF!</v>
      </c>
      <c r="AX22" s="178" t="e">
        <f>#REF!</f>
        <v>#REF!</v>
      </c>
      <c r="AY22" s="4" t="e">
        <f>#REF!</f>
        <v>#REF!</v>
      </c>
      <c r="AZ22" s="4" t="str">
        <f t="shared" si="9"/>
        <v>DD</v>
      </c>
      <c r="BA22" s="169"/>
      <c r="BB22" s="173"/>
      <c r="BC22" s="243">
        <f>VLOOKUP($L22,'Banco de Dados'!A:E,2,0)</f>
        <v>3.34</v>
      </c>
      <c r="BD22" s="244">
        <f>VLOOKUP($L22,'Banco de Dados'!A:E,3,0)</f>
        <v>3.35</v>
      </c>
      <c r="BE22" s="244">
        <f>VLOOKUP($L22,'Banco de Dados'!A:E,4,0)</f>
        <v>3.37</v>
      </c>
      <c r="BF22" s="245">
        <f>VLOOKUP($L22,'Banco de Dados'!A:E,5,0)</f>
        <v>3.37</v>
      </c>
    </row>
    <row r="23" spans="1:58" ht="16.2" thickBot="1" x14ac:dyDescent="0.35">
      <c r="B23" s="221" t="s">
        <v>117</v>
      </c>
      <c r="C23" s="177" t="s">
        <v>3</v>
      </c>
      <c r="D23" s="181">
        <v>0</v>
      </c>
      <c r="E23" s="12"/>
      <c r="F23" s="12">
        <v>10</v>
      </c>
      <c r="G23" s="12">
        <v>60</v>
      </c>
      <c r="H23" s="9">
        <f t="shared" si="11"/>
        <v>70</v>
      </c>
      <c r="I23" s="9">
        <f t="shared" si="12"/>
        <v>268.45</v>
      </c>
      <c r="J23" s="185">
        <f t="shared" si="0"/>
        <v>268.45</v>
      </c>
      <c r="K23" s="264"/>
      <c r="L23" s="198" t="str">
        <f t="shared" si="13"/>
        <v>FTS 20</v>
      </c>
      <c r="M23" s="5">
        <v>3.31</v>
      </c>
      <c r="N23" s="5">
        <v>3.35</v>
      </c>
      <c r="O23" s="5">
        <v>3.35</v>
      </c>
      <c r="P23" s="5">
        <v>3.34</v>
      </c>
      <c r="Q23" s="182" t="e">
        <f>#REF!</f>
        <v>#REF!</v>
      </c>
      <c r="R23" s="182" t="e">
        <f>#REF!</f>
        <v>#REF!</v>
      </c>
      <c r="S23" s="5" t="e">
        <f>#REF!</f>
        <v>#REF!</v>
      </c>
      <c r="T23" s="5" t="str">
        <f t="shared" si="1"/>
        <v>TD</v>
      </c>
      <c r="U23" s="5"/>
      <c r="V23" s="230" t="str">
        <f t="shared" si="2"/>
        <v>FTS 20</v>
      </c>
      <c r="W23" s="208">
        <v>3.31</v>
      </c>
      <c r="X23" s="208">
        <v>3.35</v>
      </c>
      <c r="Y23" s="208">
        <v>3.35</v>
      </c>
      <c r="Z23" s="208">
        <v>3.34</v>
      </c>
      <c r="AA23" s="209" t="e">
        <f>#REF!</f>
        <v>#REF!</v>
      </c>
      <c r="AB23" s="209" t="e">
        <f>#REF!</f>
        <v>#REF!</v>
      </c>
      <c r="AC23" s="208" t="e">
        <f>#REF!</f>
        <v>#REF!</v>
      </c>
      <c r="AD23" s="208" t="str">
        <f t="shared" si="3"/>
        <v>TD</v>
      </c>
      <c r="AE23" s="208"/>
      <c r="AF23" s="208"/>
      <c r="AG23" s="204" t="str">
        <f t="shared" si="14"/>
        <v>FTS 20</v>
      </c>
      <c r="AH23" s="5">
        <v>2.7</v>
      </c>
      <c r="AI23" s="5">
        <v>3</v>
      </c>
      <c r="AJ23" s="5">
        <v>2.52</v>
      </c>
      <c r="AK23" s="5">
        <v>2.0699999999999998</v>
      </c>
      <c r="AL23" s="182" t="e">
        <f>#REF!</f>
        <v>#REF!</v>
      </c>
      <c r="AM23" s="182" t="e">
        <f>#REF!</f>
        <v>#REF!</v>
      </c>
      <c r="AN23" s="5" t="e">
        <f>#REF!</f>
        <v>#REF!</v>
      </c>
      <c r="AO23" s="5" t="str">
        <f t="shared" si="5"/>
        <v>TD</v>
      </c>
      <c r="AP23" s="5"/>
      <c r="AQ23" s="5" t="s">
        <v>0</v>
      </c>
      <c r="AR23" s="231" t="str">
        <f t="shared" si="6"/>
        <v>FTS 20</v>
      </c>
      <c r="AS23" s="208">
        <v>2.7</v>
      </c>
      <c r="AT23" s="208">
        <v>3</v>
      </c>
      <c r="AU23" s="208">
        <v>2.52</v>
      </c>
      <c r="AV23" s="208">
        <v>2.0699999999999998</v>
      </c>
      <c r="AW23" s="209" t="e">
        <f>#REF!</f>
        <v>#REF!</v>
      </c>
      <c r="AX23" s="209" t="e">
        <f>#REF!</f>
        <v>#REF!</v>
      </c>
      <c r="AY23" s="208" t="e">
        <f>#REF!</f>
        <v>#REF!</v>
      </c>
      <c r="AZ23" s="208" t="str">
        <f t="shared" si="9"/>
        <v>DE</v>
      </c>
      <c r="BA23" s="210"/>
      <c r="BB23" s="173"/>
      <c r="BC23" s="246">
        <f>VLOOKUP($L23,'Banco de Dados'!A:E,2,0)</f>
        <v>3.31</v>
      </c>
      <c r="BD23" s="254">
        <f>VLOOKUP($L23,'Banco de Dados'!A:E,3,0)</f>
        <v>3.35</v>
      </c>
      <c r="BE23" s="254">
        <f>VLOOKUP($L23,'Banco de Dados'!A:E,4,0)</f>
        <v>3.35</v>
      </c>
      <c r="BF23" s="255">
        <f>VLOOKUP($L23,'Banco de Dados'!A:E,5,0)</f>
        <v>3.34</v>
      </c>
    </row>
    <row r="24" spans="1:58" ht="15.75" customHeight="1" x14ac:dyDescent="0.3">
      <c r="B24" s="220" t="s">
        <v>118</v>
      </c>
      <c r="C24" s="175" t="s">
        <v>0</v>
      </c>
      <c r="D24" s="179">
        <v>0</v>
      </c>
      <c r="E24" s="214">
        <v>10</v>
      </c>
      <c r="F24" s="214"/>
      <c r="G24" s="214"/>
      <c r="H24" s="160">
        <f t="shared" si="11"/>
        <v>10</v>
      </c>
      <c r="I24" s="160">
        <f t="shared" si="12"/>
        <v>38.35</v>
      </c>
      <c r="J24" s="183">
        <f t="shared" ref="J24:J27" si="15">D24+I24</f>
        <v>38.35</v>
      </c>
      <c r="K24" s="262" t="s">
        <v>86</v>
      </c>
      <c r="L24" s="211" t="str">
        <f t="shared" ref="L24:L27" si="16">B24</f>
        <v>FTS 21</v>
      </c>
      <c r="M24" s="212">
        <v>3.2</v>
      </c>
      <c r="N24" s="212">
        <v>3.22</v>
      </c>
      <c r="O24" s="212">
        <v>3.25</v>
      </c>
      <c r="P24" s="212">
        <v>3.11</v>
      </c>
      <c r="Q24" s="217" t="e">
        <f>#REF!</f>
        <v>#REF!</v>
      </c>
      <c r="R24" s="217" t="e">
        <f>#REF!</f>
        <v>#REF!</v>
      </c>
      <c r="S24" s="212" t="e">
        <f>#REF!</f>
        <v>#REF!</v>
      </c>
      <c r="T24" s="212" t="str">
        <f t="shared" si="1"/>
        <v>DE</v>
      </c>
      <c r="U24" s="212"/>
      <c r="V24" s="199" t="str">
        <f t="shared" si="2"/>
        <v>FTS 21</v>
      </c>
      <c r="W24" s="3">
        <v>2.88</v>
      </c>
      <c r="X24" s="3">
        <v>3</v>
      </c>
      <c r="Y24" s="3">
        <v>2.96</v>
      </c>
      <c r="Z24" s="3">
        <v>2.89</v>
      </c>
      <c r="AA24" s="164" t="e">
        <f>#REF!</f>
        <v>#REF!</v>
      </c>
      <c r="AB24" s="164" t="e">
        <f>#REF!</f>
        <v>#REF!</v>
      </c>
      <c r="AC24" s="3" t="e">
        <f>#REF!</f>
        <v>#REF!</v>
      </c>
      <c r="AD24" s="3" t="str">
        <f t="shared" si="3"/>
        <v>DE</v>
      </c>
      <c r="AE24" s="3"/>
      <c r="AF24" s="3"/>
      <c r="AG24" s="233" t="str">
        <f t="shared" ref="AG24:AG27" si="17">V24</f>
        <v>FTS 21</v>
      </c>
      <c r="AH24" s="212">
        <v>2.88</v>
      </c>
      <c r="AI24" s="212">
        <v>3</v>
      </c>
      <c r="AJ24" s="212">
        <v>2.96</v>
      </c>
      <c r="AK24" s="212">
        <v>2.89</v>
      </c>
      <c r="AL24" s="217" t="e">
        <f>#REF!</f>
        <v>#REF!</v>
      </c>
      <c r="AM24" s="217" t="e">
        <f>#REF!</f>
        <v>#REF!</v>
      </c>
      <c r="AN24" s="212" t="e">
        <f>#REF!</f>
        <v>#REF!</v>
      </c>
      <c r="AO24" s="212" t="str">
        <f t="shared" si="5"/>
        <v>DE</v>
      </c>
      <c r="AP24" s="212"/>
      <c r="AQ24" s="212"/>
      <c r="AR24" s="202" t="str">
        <f t="shared" si="6"/>
        <v>FTS 21</v>
      </c>
      <c r="AS24" s="3">
        <v>2.88</v>
      </c>
      <c r="AT24" s="3">
        <v>3</v>
      </c>
      <c r="AU24" s="3">
        <v>2.96</v>
      </c>
      <c r="AV24" s="3">
        <v>2.89</v>
      </c>
      <c r="AW24" s="164" t="e">
        <f>#REF!</f>
        <v>#REF!</v>
      </c>
      <c r="AX24" s="164" t="e">
        <f>#REF!</f>
        <v>#REF!</v>
      </c>
      <c r="AY24" s="3" t="e">
        <f>#REF!</f>
        <v>#REF!</v>
      </c>
      <c r="AZ24" s="3" t="str">
        <f t="shared" si="9"/>
        <v>DE</v>
      </c>
      <c r="BA24" s="165"/>
      <c r="BB24" s="173"/>
      <c r="BC24" s="240">
        <f>VLOOKUP($L24,'Banco de Dados'!A:E,2,0)</f>
        <v>3.32</v>
      </c>
      <c r="BD24" s="252">
        <f>VLOOKUP($L24,'Banco de Dados'!A:E,3,0)</f>
        <v>3.44</v>
      </c>
      <c r="BE24" s="252">
        <f>VLOOKUP($L24,'Banco de Dados'!A:E,4,0)</f>
        <v>3.45</v>
      </c>
      <c r="BF24" s="253">
        <f>VLOOKUP($L24,'Banco de Dados'!A:E,5,0)</f>
        <v>3.43</v>
      </c>
    </row>
    <row r="25" spans="1:58" x14ac:dyDescent="0.3">
      <c r="B25" s="221" t="s">
        <v>119</v>
      </c>
      <c r="C25" s="176" t="s">
        <v>1</v>
      </c>
      <c r="D25" s="180">
        <v>0</v>
      </c>
      <c r="E25" s="215">
        <v>10</v>
      </c>
      <c r="F25" s="215"/>
      <c r="G25" s="215"/>
      <c r="H25" s="160">
        <f t="shared" si="11"/>
        <v>10</v>
      </c>
      <c r="I25" s="160">
        <f t="shared" si="12"/>
        <v>38.35</v>
      </c>
      <c r="J25" s="184">
        <f t="shared" si="15"/>
        <v>38.35</v>
      </c>
      <c r="K25" s="263"/>
      <c r="L25" s="197" t="str">
        <f t="shared" si="16"/>
        <v>FTS 22</v>
      </c>
      <c r="M25" s="4">
        <v>3.24</v>
      </c>
      <c r="N25" s="4">
        <v>3.3</v>
      </c>
      <c r="O25" s="4">
        <v>3.31</v>
      </c>
      <c r="P25" s="4">
        <v>3.32</v>
      </c>
      <c r="Q25" s="178" t="e">
        <f>#REF!</f>
        <v>#REF!</v>
      </c>
      <c r="R25" s="178" t="e">
        <f>#REF!</f>
        <v>#REF!</v>
      </c>
      <c r="S25" s="4" t="e">
        <f>#REF!</f>
        <v>#REF!</v>
      </c>
      <c r="T25" s="4" t="str">
        <f t="shared" si="1"/>
        <v>DD</v>
      </c>
      <c r="U25" s="4"/>
      <c r="V25" s="200" t="str">
        <f t="shared" si="2"/>
        <v>FTS 22</v>
      </c>
      <c r="W25" s="4">
        <v>3.12</v>
      </c>
      <c r="X25" s="4">
        <v>3.05</v>
      </c>
      <c r="Y25" s="4">
        <v>3.11</v>
      </c>
      <c r="Z25" s="4">
        <v>3.13</v>
      </c>
      <c r="AA25" s="178" t="e">
        <f>#REF!</f>
        <v>#REF!</v>
      </c>
      <c r="AB25" s="178" t="e">
        <f>#REF!</f>
        <v>#REF!</v>
      </c>
      <c r="AC25" s="4" t="e">
        <f>#REF!</f>
        <v>#REF!</v>
      </c>
      <c r="AD25" s="4" t="str">
        <f t="shared" si="3"/>
        <v>DD</v>
      </c>
      <c r="AE25" s="4"/>
      <c r="AF25" s="4"/>
      <c r="AG25" s="227" t="str">
        <f t="shared" si="17"/>
        <v>FTS 22</v>
      </c>
      <c r="AH25" s="4">
        <v>3.12</v>
      </c>
      <c r="AI25" s="4">
        <v>3.05</v>
      </c>
      <c r="AJ25" s="4">
        <v>3.11</v>
      </c>
      <c r="AK25" s="4">
        <v>3.13</v>
      </c>
      <c r="AL25" s="178" t="e">
        <f>#REF!</f>
        <v>#REF!</v>
      </c>
      <c r="AM25" s="178" t="e">
        <f>#REF!</f>
        <v>#REF!</v>
      </c>
      <c r="AN25" s="4" t="e">
        <f>#REF!</f>
        <v>#REF!</v>
      </c>
      <c r="AO25" s="4" t="str">
        <f t="shared" si="5"/>
        <v>DD</v>
      </c>
      <c r="AP25" s="4"/>
      <c r="AQ25" s="4"/>
      <c r="AR25" s="203" t="str">
        <f t="shared" si="6"/>
        <v>FTS 22</v>
      </c>
      <c r="AS25" s="4">
        <v>3.12</v>
      </c>
      <c r="AT25" s="4">
        <v>3.05</v>
      </c>
      <c r="AU25" s="4">
        <v>3.11</v>
      </c>
      <c r="AV25" s="4">
        <v>3.13</v>
      </c>
      <c r="AW25" s="178" t="e">
        <f>#REF!</f>
        <v>#REF!</v>
      </c>
      <c r="AX25" s="178" t="e">
        <f>#REF!</f>
        <v>#REF!</v>
      </c>
      <c r="AY25" s="4" t="e">
        <f>#REF!</f>
        <v>#REF!</v>
      </c>
      <c r="AZ25" s="4" t="str">
        <f t="shared" si="9"/>
        <v>DD</v>
      </c>
      <c r="BA25" s="169"/>
      <c r="BB25" s="173"/>
      <c r="BC25" s="243">
        <f>VLOOKUP($L25,'Banco de Dados'!A:E,2,0)</f>
        <v>3.34</v>
      </c>
      <c r="BD25" s="244">
        <f>VLOOKUP($L25,'Banco de Dados'!A:E,3,0)</f>
        <v>3.45</v>
      </c>
      <c r="BE25" s="244">
        <f>VLOOKUP($L25,'Banco de Dados'!A:E,4,0)</f>
        <v>3.29</v>
      </c>
      <c r="BF25" s="245">
        <f>VLOOKUP($L25,'Banco de Dados'!A:E,5,0)</f>
        <v>3.44</v>
      </c>
    </row>
    <row r="26" spans="1:58" x14ac:dyDescent="0.3">
      <c r="B26" s="221" t="s">
        <v>120</v>
      </c>
      <c r="C26" s="176" t="s">
        <v>2</v>
      </c>
      <c r="D26" s="180">
        <v>0</v>
      </c>
      <c r="E26" s="215">
        <v>10</v>
      </c>
      <c r="F26" s="215"/>
      <c r="G26" s="215"/>
      <c r="H26" s="160">
        <f t="shared" si="11"/>
        <v>10</v>
      </c>
      <c r="I26" s="160">
        <f t="shared" si="12"/>
        <v>38.35</v>
      </c>
      <c r="J26" s="184">
        <f t="shared" si="15"/>
        <v>38.35</v>
      </c>
      <c r="K26" s="263"/>
      <c r="L26" s="197" t="str">
        <f t="shared" si="16"/>
        <v>FTS 23</v>
      </c>
      <c r="M26" s="4">
        <v>3.3</v>
      </c>
      <c r="N26" s="4">
        <v>3.33</v>
      </c>
      <c r="O26" s="4">
        <v>3.3</v>
      </c>
      <c r="P26" s="4">
        <v>3.29</v>
      </c>
      <c r="Q26" s="178" t="e">
        <f>#REF!</f>
        <v>#REF!</v>
      </c>
      <c r="R26" s="178" t="e">
        <f>#REF!</f>
        <v>#REF!</v>
      </c>
      <c r="S26" s="4" t="e">
        <f>#REF!</f>
        <v>#REF!</v>
      </c>
      <c r="T26" s="4" t="str">
        <f t="shared" si="1"/>
        <v>TE</v>
      </c>
      <c r="U26" s="4"/>
      <c r="V26" s="200" t="str">
        <f t="shared" si="2"/>
        <v>FTS 23</v>
      </c>
      <c r="W26" s="4">
        <v>3.07</v>
      </c>
      <c r="X26" s="4">
        <v>3.05</v>
      </c>
      <c r="Y26" s="4">
        <v>3.09</v>
      </c>
      <c r="Z26" s="4">
        <v>3.08</v>
      </c>
      <c r="AA26" s="178" t="e">
        <f>#REF!</f>
        <v>#REF!</v>
      </c>
      <c r="AB26" s="178" t="e">
        <f>#REF!</f>
        <v>#REF!</v>
      </c>
      <c r="AC26" s="4" t="e">
        <f>#REF!</f>
        <v>#REF!</v>
      </c>
      <c r="AD26" s="4" t="str">
        <f t="shared" si="3"/>
        <v>TE</v>
      </c>
      <c r="AE26" s="4"/>
      <c r="AF26" s="4"/>
      <c r="AG26" s="227" t="str">
        <f t="shared" si="17"/>
        <v>FTS 23</v>
      </c>
      <c r="AH26" s="4">
        <v>3.07</v>
      </c>
      <c r="AI26" s="4">
        <v>3.05</v>
      </c>
      <c r="AJ26" s="4">
        <v>3.09</v>
      </c>
      <c r="AK26" s="4">
        <v>3.08</v>
      </c>
      <c r="AL26" s="178" t="e">
        <f>#REF!</f>
        <v>#REF!</v>
      </c>
      <c r="AM26" s="178" t="e">
        <f>#REF!</f>
        <v>#REF!</v>
      </c>
      <c r="AN26" s="4" t="e">
        <f>#REF!</f>
        <v>#REF!</v>
      </c>
      <c r="AO26" s="4" t="str">
        <f t="shared" si="5"/>
        <v>TE</v>
      </c>
      <c r="AP26" s="4"/>
      <c r="AQ26" s="4"/>
      <c r="AR26" s="203" t="str">
        <f t="shared" si="6"/>
        <v>FTS 23</v>
      </c>
      <c r="AS26" s="4">
        <v>3.07</v>
      </c>
      <c r="AT26" s="4">
        <v>3.05</v>
      </c>
      <c r="AU26" s="4">
        <v>3.09</v>
      </c>
      <c r="AV26" s="4">
        <v>3.08</v>
      </c>
      <c r="AW26" s="178" t="e">
        <f>#REF!</f>
        <v>#REF!</v>
      </c>
      <c r="AX26" s="178" t="e">
        <f>#REF!</f>
        <v>#REF!</v>
      </c>
      <c r="AY26" s="4" t="e">
        <f>#REF!</f>
        <v>#REF!</v>
      </c>
      <c r="AZ26" s="4" t="str">
        <f t="shared" si="9"/>
        <v>TE</v>
      </c>
      <c r="BA26" s="169"/>
      <c r="BB26" s="173"/>
      <c r="BC26" s="243">
        <f>VLOOKUP($L26,'Banco de Dados'!A:E,2,0)</f>
        <v>3.45</v>
      </c>
      <c r="BD26" s="244">
        <f>VLOOKUP($L26,'Banco de Dados'!A:E,3,0)</f>
        <v>3.43</v>
      </c>
      <c r="BE26" s="244">
        <f>VLOOKUP($L26,'Banco de Dados'!A:E,4,0)</f>
        <v>3.43</v>
      </c>
      <c r="BF26" s="245">
        <f>VLOOKUP($L26,'Banco de Dados'!A:E,5,0)</f>
        <v>3.42</v>
      </c>
    </row>
    <row r="27" spans="1:58" ht="16.2" thickBot="1" x14ac:dyDescent="0.35">
      <c r="B27" s="257" t="s">
        <v>121</v>
      </c>
      <c r="C27" s="177" t="s">
        <v>3</v>
      </c>
      <c r="D27" s="181">
        <v>0</v>
      </c>
      <c r="E27" s="216">
        <v>10</v>
      </c>
      <c r="F27" s="216"/>
      <c r="G27" s="216"/>
      <c r="H27" s="9">
        <f t="shared" si="11"/>
        <v>10</v>
      </c>
      <c r="I27" s="9">
        <f t="shared" si="12"/>
        <v>38.35</v>
      </c>
      <c r="J27" s="185">
        <f t="shared" si="15"/>
        <v>38.35</v>
      </c>
      <c r="K27" s="264"/>
      <c r="L27" s="198" t="str">
        <f t="shared" si="16"/>
        <v>FTS 24</v>
      </c>
      <c r="M27" s="5">
        <v>3.2</v>
      </c>
      <c r="N27" s="5">
        <v>3.31</v>
      </c>
      <c r="O27" s="5">
        <v>3.34</v>
      </c>
      <c r="P27" s="5">
        <v>3.25</v>
      </c>
      <c r="Q27" s="182" t="e">
        <f>#REF!</f>
        <v>#REF!</v>
      </c>
      <c r="R27" s="182" t="e">
        <f>#REF!</f>
        <v>#REF!</v>
      </c>
      <c r="S27" s="5" t="e">
        <f>#REF!</f>
        <v>#REF!</v>
      </c>
      <c r="T27" s="5" t="str">
        <f t="shared" si="1"/>
        <v>TD</v>
      </c>
      <c r="U27" s="5"/>
      <c r="V27" s="201" t="str">
        <f t="shared" si="2"/>
        <v>FTS 24</v>
      </c>
      <c r="W27" s="5">
        <v>3.04</v>
      </c>
      <c r="X27" s="5">
        <v>3</v>
      </c>
      <c r="Y27" s="5">
        <v>2.91</v>
      </c>
      <c r="Z27" s="5">
        <v>2.86</v>
      </c>
      <c r="AA27" s="182" t="e">
        <f>#REF!</f>
        <v>#REF!</v>
      </c>
      <c r="AB27" s="182" t="e">
        <f>#REF!</f>
        <v>#REF!</v>
      </c>
      <c r="AC27" s="5" t="e">
        <f>#REF!</f>
        <v>#REF!</v>
      </c>
      <c r="AD27" s="5" t="str">
        <f t="shared" si="3"/>
        <v>TD</v>
      </c>
      <c r="AE27" s="5"/>
      <c r="AF27" s="5"/>
      <c r="AG27" s="229" t="str">
        <f t="shared" si="17"/>
        <v>FTS 24</v>
      </c>
      <c r="AH27" s="5">
        <v>3.04</v>
      </c>
      <c r="AI27" s="5">
        <v>3</v>
      </c>
      <c r="AJ27" s="5">
        <v>2.91</v>
      </c>
      <c r="AK27" s="5">
        <v>2.86</v>
      </c>
      <c r="AL27" s="182" t="e">
        <f>#REF!</f>
        <v>#REF!</v>
      </c>
      <c r="AM27" s="182" t="e">
        <f>#REF!</f>
        <v>#REF!</v>
      </c>
      <c r="AN27" s="5" t="e">
        <f>#REF!</f>
        <v>#REF!</v>
      </c>
      <c r="AO27" s="5" t="str">
        <f t="shared" si="5"/>
        <v>TD</v>
      </c>
      <c r="AP27" s="5"/>
      <c r="AQ27" s="5"/>
      <c r="AR27" s="204" t="str">
        <f t="shared" si="6"/>
        <v>FTS 24</v>
      </c>
      <c r="AS27" s="5">
        <v>3.04</v>
      </c>
      <c r="AT27" s="5">
        <v>3</v>
      </c>
      <c r="AU27" s="5">
        <v>2.91</v>
      </c>
      <c r="AV27" s="5">
        <v>2.86</v>
      </c>
      <c r="AW27" s="182" t="e">
        <f>#REF!</f>
        <v>#REF!</v>
      </c>
      <c r="AX27" s="182" t="e">
        <f>#REF!</f>
        <v>#REF!</v>
      </c>
      <c r="AY27" s="5" t="e">
        <f>#REF!</f>
        <v>#REF!</v>
      </c>
      <c r="AZ27" s="5" t="str">
        <f t="shared" si="9"/>
        <v>TD</v>
      </c>
      <c r="BA27" s="170"/>
      <c r="BB27" s="173"/>
      <c r="BC27" s="246">
        <f>VLOOKUP($L27,'Banco de Dados'!A:E,2,0)</f>
        <v>3.21</v>
      </c>
      <c r="BD27" s="254">
        <f>VLOOKUP($L27,'Banco de Dados'!A:E,3,0)</f>
        <v>3.54</v>
      </c>
      <c r="BE27" s="254">
        <f>VLOOKUP($L27,'Banco de Dados'!A:E,4,0)</f>
        <v>3.54</v>
      </c>
      <c r="BF27" s="255">
        <f>VLOOKUP($L27,'Banco de Dados'!A:E,5,0)</f>
        <v>3.52</v>
      </c>
    </row>
    <row r="28" spans="1:58" x14ac:dyDescent="0.3">
      <c r="A28" s="171"/>
      <c r="L28" s="1"/>
    </row>
    <row r="29" spans="1:58" x14ac:dyDescent="0.3">
      <c r="A29" s="171"/>
      <c r="L29" s="1"/>
    </row>
    <row r="30" spans="1:58" x14ac:dyDescent="0.3">
      <c r="A30" s="171"/>
      <c r="L30" s="1"/>
    </row>
    <row r="31" spans="1:58" x14ac:dyDescent="0.3">
      <c r="A31" s="171"/>
      <c r="L31" s="172"/>
    </row>
    <row r="32" spans="1:58" x14ac:dyDescent="0.3">
      <c r="L32" s="172"/>
    </row>
  </sheetData>
  <sheetProtection formatCells="0" formatColumns="0" formatRows="0" insertColumns="0" insertRows="0" insertHyperlinks="0" deleteColumns="0" deleteRows="0" sort="0" autoFilter="0" pivotTables="0"/>
  <mergeCells count="20">
    <mergeCell ref="BC2:BF2"/>
    <mergeCell ref="BC3:BF3"/>
    <mergeCell ref="K20:K23"/>
    <mergeCell ref="N3:O3"/>
    <mergeCell ref="X3:Y3"/>
    <mergeCell ref="K3:L3"/>
    <mergeCell ref="K4:K7"/>
    <mergeCell ref="K8:K11"/>
    <mergeCell ref="K12:K15"/>
    <mergeCell ref="K16:K19"/>
    <mergeCell ref="AT2:AU2"/>
    <mergeCell ref="AT3:AU3"/>
    <mergeCell ref="B3:C3"/>
    <mergeCell ref="B2:C2"/>
    <mergeCell ref="K24:K27"/>
    <mergeCell ref="X2:Y2"/>
    <mergeCell ref="AI2:AJ2"/>
    <mergeCell ref="N2:O2"/>
    <mergeCell ref="K2:L2"/>
    <mergeCell ref="AI3:AJ3"/>
  </mergeCells>
  <phoneticPr fontId="33" type="noConversion"/>
  <dataValidations count="1">
    <dataValidation type="list" allowBlank="1" showInputMessage="1" showErrorMessage="1" sqref="AE4:AE27 AP4:AP27" xr:uid="{65109DE8-CBB0-48B8-8690-E1C010AE043B}">
      <formula1>"Sim,Não"</formula1>
    </dataValidation>
  </dataValidations>
  <pageMargins left="0.42" right="0.11811023622047245" top="0.82677165354330717" bottom="0.78740157480314965" header="0.74803149606299213" footer="0.31496062992125984"/>
  <pageSetup paperSize="9" scale="75" orientation="landscape" horizontalDpi="0" verticalDpi="0" r:id="rId1"/>
  <ignoredErrors>
    <ignoredError xmlns:x16r3="http://schemas.microsoft.com/office/spreadsheetml/2018/08/main" sqref="Q20:Q23 AA20:AA23 AL20:AL23 AW20:AW23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634B-C2EF-4FD9-8D1E-FA32DC155FE5}">
  <dimension ref="A1:K25"/>
  <sheetViews>
    <sheetView zoomScale="102" workbookViewId="0">
      <selection activeCell="B28" sqref="B28"/>
    </sheetView>
  </sheetViews>
  <sheetFormatPr defaultRowHeight="14.4" x14ac:dyDescent="0.3"/>
  <cols>
    <col min="1" max="1" width="10" bestFit="1" customWidth="1"/>
    <col min="11" max="11" width="57.44140625" customWidth="1"/>
  </cols>
  <sheetData>
    <row r="1" spans="1:11" ht="16.2" thickBot="1" x14ac:dyDescent="0.35">
      <c r="A1" s="190" t="s">
        <v>84</v>
      </c>
      <c r="B1" s="276" t="s">
        <v>85</v>
      </c>
      <c r="C1" s="277"/>
      <c r="D1" s="277"/>
      <c r="E1" s="278"/>
      <c r="F1" s="276" t="s">
        <v>93</v>
      </c>
      <c r="G1" s="277"/>
      <c r="H1" s="277"/>
      <c r="I1" s="278"/>
      <c r="J1" s="219" t="s">
        <v>92</v>
      </c>
      <c r="K1" s="219" t="s">
        <v>95</v>
      </c>
    </row>
    <row r="2" spans="1:11" x14ac:dyDescent="0.3">
      <c r="A2" s="194" t="s">
        <v>98</v>
      </c>
      <c r="B2" s="195">
        <v>3.3</v>
      </c>
      <c r="C2" s="195">
        <v>3.32</v>
      </c>
      <c r="D2" s="195">
        <v>3.26</v>
      </c>
      <c r="E2" s="195">
        <v>3.25</v>
      </c>
      <c r="F2" s="218">
        <v>1.62</v>
      </c>
      <c r="G2" s="218">
        <v>1.93</v>
      </c>
      <c r="H2" s="218">
        <v>2</v>
      </c>
      <c r="I2" s="218">
        <v>1.79</v>
      </c>
      <c r="J2" s="239">
        <v>253.4</v>
      </c>
      <c r="K2" s="194"/>
    </row>
    <row r="3" spans="1:11" x14ac:dyDescent="0.3">
      <c r="A3" s="191" t="s">
        <v>99</v>
      </c>
      <c r="B3" s="195">
        <v>3.39</v>
      </c>
      <c r="C3" s="195">
        <v>3.34</v>
      </c>
      <c r="D3" s="195">
        <v>3.35</v>
      </c>
      <c r="E3" s="195">
        <v>3.36</v>
      </c>
      <c r="F3" s="218">
        <v>2.2799999999999998</v>
      </c>
      <c r="G3" s="218">
        <v>2.35</v>
      </c>
      <c r="H3" s="218">
        <v>1.95</v>
      </c>
      <c r="I3" s="218">
        <v>1.98</v>
      </c>
      <c r="J3" s="239">
        <v>253.4</v>
      </c>
      <c r="K3" s="191"/>
    </row>
    <row r="4" spans="1:11" x14ac:dyDescent="0.3">
      <c r="A4" s="192" t="s">
        <v>100</v>
      </c>
      <c r="B4" s="195">
        <v>3.21</v>
      </c>
      <c r="C4" s="195">
        <v>3.22</v>
      </c>
      <c r="D4" s="195">
        <v>3.25</v>
      </c>
      <c r="E4" s="195">
        <v>3.22</v>
      </c>
      <c r="F4" s="218">
        <v>1.75</v>
      </c>
      <c r="G4" s="218">
        <v>2.09</v>
      </c>
      <c r="H4" s="218">
        <v>2.1800000000000002</v>
      </c>
      <c r="I4" s="218">
        <v>1.81</v>
      </c>
      <c r="J4" s="239">
        <v>253.4</v>
      </c>
      <c r="K4" s="192"/>
    </row>
    <row r="5" spans="1:11" x14ac:dyDescent="0.3">
      <c r="A5" s="193" t="s">
        <v>101</v>
      </c>
      <c r="B5" s="195">
        <v>3.45</v>
      </c>
      <c r="C5" s="195">
        <v>3.4</v>
      </c>
      <c r="D5" s="195">
        <v>3.35</v>
      </c>
      <c r="E5" s="195">
        <v>3.4</v>
      </c>
      <c r="F5" s="218">
        <v>2.08</v>
      </c>
      <c r="G5" s="218">
        <v>2.27</v>
      </c>
      <c r="H5" s="218">
        <v>2.2999999999999998</v>
      </c>
      <c r="I5" s="218">
        <v>2.39</v>
      </c>
      <c r="J5" s="239">
        <v>253.4</v>
      </c>
      <c r="K5" s="193"/>
    </row>
    <row r="6" spans="1:11" x14ac:dyDescent="0.3">
      <c r="A6" s="194" t="s">
        <v>102</v>
      </c>
      <c r="B6" s="195">
        <v>3.3</v>
      </c>
      <c r="C6" s="195">
        <v>3.31</v>
      </c>
      <c r="D6" s="195">
        <v>3.32</v>
      </c>
      <c r="E6" s="195">
        <v>3.33</v>
      </c>
      <c r="F6" s="218">
        <v>2.5299999999999998</v>
      </c>
      <c r="G6" s="218">
        <v>2.9</v>
      </c>
      <c r="H6" s="218">
        <v>2.62</v>
      </c>
      <c r="I6" s="218">
        <v>2.79</v>
      </c>
      <c r="J6" s="239">
        <v>184.22499999999999</v>
      </c>
      <c r="K6" s="194"/>
    </row>
    <row r="7" spans="1:11" x14ac:dyDescent="0.3">
      <c r="A7" s="191" t="s">
        <v>103</v>
      </c>
      <c r="B7" s="195">
        <v>3.3</v>
      </c>
      <c r="C7" s="195">
        <v>3.31</v>
      </c>
      <c r="D7" s="195">
        <v>3.3</v>
      </c>
      <c r="E7" s="195">
        <v>3.31</v>
      </c>
      <c r="F7" s="218">
        <v>2.97</v>
      </c>
      <c r="G7" s="218">
        <v>2.83</v>
      </c>
      <c r="H7" s="218">
        <v>2.8</v>
      </c>
      <c r="I7" s="218">
        <v>2.57</v>
      </c>
      <c r="J7" s="239">
        <v>184.22499999999999</v>
      </c>
      <c r="K7" s="191"/>
    </row>
    <row r="8" spans="1:11" x14ac:dyDescent="0.3">
      <c r="A8" s="192" t="s">
        <v>104</v>
      </c>
      <c r="B8" s="195">
        <v>3.25</v>
      </c>
      <c r="C8" s="195">
        <v>3.24</v>
      </c>
      <c r="D8" s="195">
        <v>3.25</v>
      </c>
      <c r="E8" s="195">
        <v>3.2</v>
      </c>
      <c r="F8" s="218">
        <v>2.95</v>
      </c>
      <c r="G8" s="218">
        <v>2.92</v>
      </c>
      <c r="H8" s="218">
        <v>2.89</v>
      </c>
      <c r="I8" s="218">
        <v>2.65</v>
      </c>
      <c r="J8" s="239">
        <v>184.22499999999999</v>
      </c>
      <c r="K8" s="192"/>
    </row>
    <row r="9" spans="1:11" x14ac:dyDescent="0.3">
      <c r="A9" s="193" t="s">
        <v>105</v>
      </c>
      <c r="B9" s="195">
        <v>3.29</v>
      </c>
      <c r="C9" s="195">
        <v>3.3</v>
      </c>
      <c r="D9" s="195">
        <v>3.31</v>
      </c>
      <c r="E9" s="195">
        <v>3.32</v>
      </c>
      <c r="F9" s="218">
        <v>2.64</v>
      </c>
      <c r="G9" s="218">
        <v>2.71</v>
      </c>
      <c r="H9" s="218">
        <v>2.77</v>
      </c>
      <c r="I9" s="218">
        <v>2.59</v>
      </c>
      <c r="J9" s="239">
        <v>184.22499999999999</v>
      </c>
      <c r="K9" s="193"/>
    </row>
    <row r="10" spans="1:11" x14ac:dyDescent="0.3">
      <c r="A10" s="194" t="s">
        <v>106</v>
      </c>
      <c r="B10" s="195">
        <v>3.3</v>
      </c>
      <c r="C10" s="195">
        <v>3.32</v>
      </c>
      <c r="D10" s="195">
        <v>3.33</v>
      </c>
      <c r="E10" s="195">
        <v>3.36</v>
      </c>
      <c r="F10" s="218">
        <v>2.75</v>
      </c>
      <c r="G10" s="218">
        <v>2.95</v>
      </c>
      <c r="H10" s="218">
        <v>2.36</v>
      </c>
      <c r="I10" s="218">
        <v>2.34</v>
      </c>
      <c r="J10" s="239">
        <v>230.1</v>
      </c>
      <c r="K10" s="194"/>
    </row>
    <row r="11" spans="1:11" x14ac:dyDescent="0.3">
      <c r="A11" s="191" t="s">
        <v>107</v>
      </c>
      <c r="B11" s="195">
        <v>3.3</v>
      </c>
      <c r="C11" s="195">
        <v>3.3</v>
      </c>
      <c r="D11" s="195">
        <v>3.33</v>
      </c>
      <c r="E11" s="195">
        <v>3.32</v>
      </c>
      <c r="F11" s="218">
        <v>2.89</v>
      </c>
      <c r="G11" s="218">
        <v>2.14</v>
      </c>
      <c r="H11" s="218">
        <v>2.12</v>
      </c>
      <c r="I11" s="218">
        <v>2.31</v>
      </c>
      <c r="J11" s="239">
        <v>230.1</v>
      </c>
      <c r="K11" s="191"/>
    </row>
    <row r="12" spans="1:11" x14ac:dyDescent="0.3">
      <c r="A12" s="192" t="s">
        <v>108</v>
      </c>
      <c r="B12" s="195">
        <v>3.29</v>
      </c>
      <c r="C12" s="195">
        <v>3.24</v>
      </c>
      <c r="D12" s="195">
        <v>3.3</v>
      </c>
      <c r="E12" s="195">
        <v>3.32</v>
      </c>
      <c r="F12" s="218">
        <v>2.54</v>
      </c>
      <c r="G12" s="218">
        <v>2.36</v>
      </c>
      <c r="H12" s="218">
        <v>2.62</v>
      </c>
      <c r="I12" s="218">
        <v>2.4900000000000002</v>
      </c>
      <c r="J12" s="239">
        <v>230.1</v>
      </c>
      <c r="K12" s="192"/>
    </row>
    <row r="13" spans="1:11" x14ac:dyDescent="0.3">
      <c r="A13" s="193" t="s">
        <v>109</v>
      </c>
      <c r="B13" s="195">
        <v>3.3</v>
      </c>
      <c r="C13" s="195">
        <v>3.31</v>
      </c>
      <c r="D13" s="195">
        <v>3.37</v>
      </c>
      <c r="E13" s="195">
        <v>3.37</v>
      </c>
      <c r="F13" s="218">
        <v>2.75</v>
      </c>
      <c r="G13" s="218">
        <v>2.73</v>
      </c>
      <c r="H13" s="218">
        <v>2.4900000000000002</v>
      </c>
      <c r="I13" s="218">
        <v>2.14</v>
      </c>
      <c r="J13" s="239">
        <v>230.1</v>
      </c>
      <c r="K13" s="193"/>
    </row>
    <row r="14" spans="1:11" x14ac:dyDescent="0.3">
      <c r="A14" s="194" t="s">
        <v>110</v>
      </c>
      <c r="B14" s="195">
        <v>3.3</v>
      </c>
      <c r="C14" s="195">
        <v>3.33</v>
      </c>
      <c r="D14" s="195">
        <v>3.32</v>
      </c>
      <c r="E14" s="195">
        <v>3.3</v>
      </c>
      <c r="F14" s="218">
        <v>3.3</v>
      </c>
      <c r="G14" s="218">
        <v>3.33</v>
      </c>
      <c r="H14" s="218">
        <v>3.32</v>
      </c>
      <c r="I14" s="218">
        <v>3.3</v>
      </c>
      <c r="J14" s="239">
        <v>19.175000000000001</v>
      </c>
      <c r="K14" s="194"/>
    </row>
    <row r="15" spans="1:11" x14ac:dyDescent="0.3">
      <c r="A15" s="191" t="s">
        <v>111</v>
      </c>
      <c r="B15" s="195">
        <v>3.29</v>
      </c>
      <c r="C15" s="195">
        <v>3.37</v>
      </c>
      <c r="D15" s="195">
        <v>3.32</v>
      </c>
      <c r="E15" s="195">
        <v>3.35</v>
      </c>
      <c r="F15" s="218">
        <v>3.29</v>
      </c>
      <c r="G15" s="218">
        <v>3.37</v>
      </c>
      <c r="H15" s="218">
        <v>3.32</v>
      </c>
      <c r="I15" s="218">
        <v>3.35</v>
      </c>
      <c r="J15" s="239">
        <v>19.175000000000001</v>
      </c>
      <c r="K15" s="191"/>
    </row>
    <row r="16" spans="1:11" x14ac:dyDescent="0.3">
      <c r="A16" s="192" t="s">
        <v>112</v>
      </c>
      <c r="B16" s="195">
        <v>3.33</v>
      </c>
      <c r="C16" s="195">
        <v>3.35</v>
      </c>
      <c r="D16" s="195">
        <v>3.35</v>
      </c>
      <c r="E16" s="195">
        <v>3.33</v>
      </c>
      <c r="F16" s="218">
        <v>3.33</v>
      </c>
      <c r="G16" s="218">
        <v>3.35</v>
      </c>
      <c r="H16" s="218">
        <v>3.35</v>
      </c>
      <c r="I16" s="218">
        <v>3.33</v>
      </c>
      <c r="J16" s="239">
        <v>19.175000000000001</v>
      </c>
      <c r="K16" s="192"/>
    </row>
    <row r="17" spans="1:11" x14ac:dyDescent="0.3">
      <c r="A17" s="193" t="s">
        <v>113</v>
      </c>
      <c r="B17" s="195">
        <v>3.34</v>
      </c>
      <c r="C17" s="195">
        <v>3.35</v>
      </c>
      <c r="D17" s="195">
        <v>3.42</v>
      </c>
      <c r="E17" s="195">
        <v>3.34</v>
      </c>
      <c r="F17" s="218">
        <v>3.34</v>
      </c>
      <c r="G17" s="218">
        <v>3.35</v>
      </c>
      <c r="H17" s="218">
        <v>3.42</v>
      </c>
      <c r="I17" s="218">
        <v>3.34</v>
      </c>
      <c r="J17" s="239">
        <v>19.175000000000001</v>
      </c>
      <c r="K17" s="193"/>
    </row>
    <row r="18" spans="1:11" x14ac:dyDescent="0.3">
      <c r="A18" s="194" t="s">
        <v>114</v>
      </c>
      <c r="B18" s="195">
        <v>3.36</v>
      </c>
      <c r="C18" s="195">
        <v>3.36</v>
      </c>
      <c r="D18" s="195">
        <v>3.38</v>
      </c>
      <c r="E18" s="195">
        <v>3.33</v>
      </c>
      <c r="F18" s="218">
        <v>2.82</v>
      </c>
      <c r="G18" s="218">
        <v>2.29</v>
      </c>
      <c r="H18" s="218">
        <v>2.29</v>
      </c>
      <c r="I18" s="218">
        <v>2.76</v>
      </c>
      <c r="J18" s="239">
        <v>268.45</v>
      </c>
      <c r="K18" s="194"/>
    </row>
    <row r="19" spans="1:11" x14ac:dyDescent="0.3">
      <c r="A19" s="191" t="s">
        <v>115</v>
      </c>
      <c r="B19" s="195">
        <v>3.36</v>
      </c>
      <c r="C19" s="195">
        <v>3.36</v>
      </c>
      <c r="D19" s="195">
        <v>3.33</v>
      </c>
      <c r="E19" s="195">
        <v>3.31</v>
      </c>
      <c r="F19" s="218">
        <v>2.76</v>
      </c>
      <c r="G19" s="218">
        <v>2.85</v>
      </c>
      <c r="H19" s="218">
        <v>2.2599999999999998</v>
      </c>
      <c r="I19" s="218">
        <v>2.1</v>
      </c>
      <c r="J19" s="239">
        <v>268.45</v>
      </c>
      <c r="K19" s="191"/>
    </row>
    <row r="20" spans="1:11" x14ac:dyDescent="0.3">
      <c r="A20" s="192" t="s">
        <v>116</v>
      </c>
      <c r="B20" s="195">
        <v>3.34</v>
      </c>
      <c r="C20" s="195">
        <v>3.35</v>
      </c>
      <c r="D20" s="195">
        <v>3.37</v>
      </c>
      <c r="E20" s="195">
        <v>3.37</v>
      </c>
      <c r="F20" s="218">
        <v>2.9</v>
      </c>
      <c r="G20" s="218">
        <v>2.86</v>
      </c>
      <c r="H20" s="218">
        <v>2.84</v>
      </c>
      <c r="I20" s="218">
        <v>2.02</v>
      </c>
      <c r="J20" s="239">
        <v>268.45</v>
      </c>
      <c r="K20" s="192"/>
    </row>
    <row r="21" spans="1:11" x14ac:dyDescent="0.3">
      <c r="A21" s="193" t="s">
        <v>117</v>
      </c>
      <c r="B21" s="195">
        <v>3.31</v>
      </c>
      <c r="C21" s="195">
        <v>3.35</v>
      </c>
      <c r="D21" s="195">
        <v>3.35</v>
      </c>
      <c r="E21" s="195">
        <v>3.34</v>
      </c>
      <c r="F21" s="218">
        <v>2.7</v>
      </c>
      <c r="G21" s="218">
        <v>3</v>
      </c>
      <c r="H21" s="218">
        <v>2.52</v>
      </c>
      <c r="I21" s="218">
        <v>2.0699999999999998</v>
      </c>
      <c r="J21" s="239">
        <v>268.45</v>
      </c>
      <c r="K21" s="193"/>
    </row>
    <row r="22" spans="1:11" x14ac:dyDescent="0.3">
      <c r="A22" s="194" t="s">
        <v>118</v>
      </c>
      <c r="B22" s="195">
        <v>3.32</v>
      </c>
      <c r="C22" s="195">
        <v>3.44</v>
      </c>
      <c r="D22" s="195">
        <v>3.45</v>
      </c>
      <c r="E22" s="195">
        <v>3.43</v>
      </c>
      <c r="F22" s="218">
        <v>2.88</v>
      </c>
      <c r="G22" s="218">
        <v>3</v>
      </c>
      <c r="H22" s="218">
        <v>2.96</v>
      </c>
      <c r="I22" s="218">
        <v>2.89</v>
      </c>
      <c r="J22" s="239">
        <v>38.35</v>
      </c>
      <c r="K22" s="194"/>
    </row>
    <row r="23" spans="1:11" x14ac:dyDescent="0.3">
      <c r="A23" s="191" t="s">
        <v>119</v>
      </c>
      <c r="B23" s="195">
        <v>3.34</v>
      </c>
      <c r="C23" s="195">
        <v>3.45</v>
      </c>
      <c r="D23" s="195">
        <v>3.29</v>
      </c>
      <c r="E23" s="195">
        <v>3.44</v>
      </c>
      <c r="F23" s="218">
        <v>3.12</v>
      </c>
      <c r="G23" s="218">
        <v>3.05</v>
      </c>
      <c r="H23" s="218">
        <v>3.11</v>
      </c>
      <c r="I23" s="218">
        <v>3.13</v>
      </c>
      <c r="J23" s="239">
        <v>38.35</v>
      </c>
      <c r="K23" s="191"/>
    </row>
    <row r="24" spans="1:11" x14ac:dyDescent="0.3">
      <c r="A24" s="192" t="s">
        <v>120</v>
      </c>
      <c r="B24" s="195">
        <v>3.45</v>
      </c>
      <c r="C24" s="195">
        <v>3.43</v>
      </c>
      <c r="D24" s="195">
        <v>3.43</v>
      </c>
      <c r="E24" s="195">
        <v>3.42</v>
      </c>
      <c r="F24" s="218">
        <v>3.07</v>
      </c>
      <c r="G24" s="218">
        <v>3.05</v>
      </c>
      <c r="H24" s="218">
        <v>3.09</v>
      </c>
      <c r="I24" s="218">
        <v>3.08</v>
      </c>
      <c r="J24" s="239">
        <v>38.35</v>
      </c>
      <c r="K24" s="192"/>
    </row>
    <row r="25" spans="1:11" x14ac:dyDescent="0.3">
      <c r="A25" s="193" t="s">
        <v>121</v>
      </c>
      <c r="B25" s="195">
        <v>3.21</v>
      </c>
      <c r="C25" s="195">
        <v>3.54</v>
      </c>
      <c r="D25" s="195">
        <v>3.54</v>
      </c>
      <c r="E25" s="195">
        <v>3.52</v>
      </c>
      <c r="F25" s="218">
        <v>3.04</v>
      </c>
      <c r="G25" s="218">
        <v>3</v>
      </c>
      <c r="H25" s="218">
        <v>2.91</v>
      </c>
      <c r="I25" s="218">
        <v>2.86</v>
      </c>
      <c r="J25" s="239">
        <v>38.35</v>
      </c>
      <c r="K25" s="193"/>
    </row>
  </sheetData>
  <mergeCells count="2">
    <mergeCell ref="B1:E1"/>
    <mergeCell ref="F1:I1"/>
  </mergeCells>
  <phoneticPr fontId="3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pane ySplit="2" topLeftCell="A3" activePane="bottomLeft" state="frozen"/>
      <selection pane="bottomLeft" activeCell="M11" sqref="M11"/>
    </sheetView>
  </sheetViews>
  <sheetFormatPr defaultColWidth="12.6640625" defaultRowHeight="18" x14ac:dyDescent="0.35"/>
  <cols>
    <col min="1" max="1" width="5.44140625" style="1" customWidth="1"/>
    <col min="2" max="2" width="9.109375" style="131" customWidth="1"/>
    <col min="3" max="3" width="12.6640625" style="131"/>
    <col min="4" max="4" width="7" style="132" customWidth="1"/>
    <col min="5" max="5" width="14.5546875" style="7" customWidth="1"/>
    <col min="6" max="9" width="10.6640625" style="132" customWidth="1"/>
    <col min="10" max="10" width="17.6640625" style="133" customWidth="1"/>
    <col min="11" max="11" width="20.5546875" style="1" customWidth="1"/>
    <col min="12" max="16384" width="12.6640625" style="1"/>
  </cols>
  <sheetData>
    <row r="1" spans="1:15" ht="8.25" customHeight="1" thickBot="1" x14ac:dyDescent="0.4"/>
    <row r="2" spans="1:15" s="140" customFormat="1" ht="22.5" customHeight="1" thickBot="1" x14ac:dyDescent="0.35">
      <c r="A2" s="140" t="s">
        <v>67</v>
      </c>
      <c r="B2" s="143" t="s">
        <v>50</v>
      </c>
      <c r="C2" s="144" t="s">
        <v>54</v>
      </c>
      <c r="D2" s="144" t="s">
        <v>55</v>
      </c>
      <c r="E2" s="145" t="s">
        <v>17</v>
      </c>
      <c r="F2" s="141" t="s">
        <v>52</v>
      </c>
      <c r="G2" s="279" t="s">
        <v>64</v>
      </c>
      <c r="H2" s="279"/>
      <c r="I2" s="142" t="s">
        <v>53</v>
      </c>
      <c r="J2" s="146" t="s">
        <v>51</v>
      </c>
      <c r="L2" s="147" t="s">
        <v>63</v>
      </c>
    </row>
    <row r="3" spans="1:15" ht="17.100000000000001" customHeight="1" x14ac:dyDescent="0.35">
      <c r="B3" s="153" t="str">
        <f>Medidas!B4</f>
        <v>FTS 1</v>
      </c>
      <c r="C3" s="154" t="str">
        <f>Medidas!K4</f>
        <v>SET A</v>
      </c>
      <c r="D3" s="155" t="str">
        <f>Medidas!C4</f>
        <v>DE</v>
      </c>
      <c r="E3" s="156">
        <f>Medidas!J4</f>
        <v>253.4</v>
      </c>
      <c r="F3" s="158">
        <f>Medidas!BC4-Medidas!AH4</f>
        <v>1.6799999999999997</v>
      </c>
      <c r="G3" s="158">
        <f>Medidas!BD4-Medidas!AI4</f>
        <v>1.39</v>
      </c>
      <c r="H3" s="158">
        <f>Medidas!BE4-Medidas!AJ4</f>
        <v>1.2599999999999998</v>
      </c>
      <c r="I3" s="158">
        <f>Medidas!BF4-Medidas!AK4</f>
        <v>1.46</v>
      </c>
      <c r="J3" s="157">
        <f t="shared" ref="J3:J22" si="0">1+(0.4*(100/E3) - 0.3*(I3)-((F3+G3+H3+I3)/4))</f>
        <v>-0.72764680347277011</v>
      </c>
      <c r="K3" s="159" t="s">
        <v>73</v>
      </c>
    </row>
    <row r="4" spans="1:15" ht="17.100000000000001" customHeight="1" x14ac:dyDescent="0.35">
      <c r="B4" s="134" t="str">
        <f>Medidas!B6</f>
        <v>FTS 3</v>
      </c>
      <c r="C4" s="135" t="str">
        <f>Medidas!K4</f>
        <v>SET A</v>
      </c>
      <c r="D4" s="138" t="str">
        <f>Medidas!C6</f>
        <v>TE</v>
      </c>
      <c r="E4" s="151">
        <f>Medidas!J6</f>
        <v>253.4</v>
      </c>
      <c r="F4" s="158">
        <f>Medidas!BC6-Medidas!AH6</f>
        <v>1.46</v>
      </c>
      <c r="G4" s="158">
        <f>Medidas!BD6-Medidas!AI6</f>
        <v>1.1300000000000003</v>
      </c>
      <c r="H4" s="158">
        <f>Medidas!BE6-Medidas!AJ6</f>
        <v>1.0699999999999998</v>
      </c>
      <c r="I4" s="158">
        <f>Medidas!BF6-Medidas!AK6</f>
        <v>1.4100000000000001</v>
      </c>
      <c r="J4" s="157">
        <f t="shared" si="0"/>
        <v>-0.53264680347277049</v>
      </c>
      <c r="K4" s="159" t="s">
        <v>74</v>
      </c>
      <c r="L4" s="1" t="s">
        <v>81</v>
      </c>
    </row>
    <row r="5" spans="1:15" ht="17.100000000000001" customHeight="1" x14ac:dyDescent="0.35">
      <c r="B5" s="134" t="str">
        <f>Medidas!B5</f>
        <v>FTS 2</v>
      </c>
      <c r="C5" s="135" t="str">
        <f>Medidas!K4</f>
        <v>SET A</v>
      </c>
      <c r="D5" s="138" t="str">
        <f>Medidas!C5</f>
        <v>DD</v>
      </c>
      <c r="E5" s="151">
        <f>Medidas!J5</f>
        <v>253.4</v>
      </c>
      <c r="F5" s="158">
        <f>Medidas!BC5-Medidas!AH5</f>
        <v>1.1100000000000003</v>
      </c>
      <c r="G5" s="158">
        <f>Medidas!BD5-Medidas!AI5</f>
        <v>0.98999999999999977</v>
      </c>
      <c r="H5" s="158">
        <f>Medidas!BE5-Medidas!AJ5</f>
        <v>1.4000000000000001</v>
      </c>
      <c r="I5" s="158">
        <f>Medidas!BF5-Medidas!AK5</f>
        <v>1.38</v>
      </c>
      <c r="J5" s="157">
        <f t="shared" si="0"/>
        <v>-0.47614680347277027</v>
      </c>
      <c r="K5" s="159" t="s">
        <v>72</v>
      </c>
      <c r="L5" s="1" t="s">
        <v>65</v>
      </c>
    </row>
    <row r="6" spans="1:15" ht="17.100000000000001" customHeight="1" x14ac:dyDescent="0.35">
      <c r="B6" s="134" t="str">
        <f>Medidas!B7</f>
        <v>FTS 4</v>
      </c>
      <c r="C6" s="135" t="str">
        <f>Medidas!K4</f>
        <v>SET A</v>
      </c>
      <c r="D6" s="138" t="str">
        <f>Medidas!C7</f>
        <v>TD</v>
      </c>
      <c r="E6" s="151">
        <f>Medidas!J7</f>
        <v>253.4</v>
      </c>
      <c r="F6" s="158">
        <f>Medidas!BC7-Medidas!AH7</f>
        <v>1.37</v>
      </c>
      <c r="G6" s="158">
        <f>Medidas!BD7-Medidas!AI7</f>
        <v>1.1299999999999999</v>
      </c>
      <c r="H6" s="158">
        <f>Medidas!BE7-Medidas!AJ7</f>
        <v>1.0500000000000003</v>
      </c>
      <c r="I6" s="158">
        <f>Medidas!BF7-Medidas!AK7</f>
        <v>1.0099999999999998</v>
      </c>
      <c r="J6" s="157">
        <f t="shared" si="0"/>
        <v>-0.28514680347277044</v>
      </c>
      <c r="K6" s="159"/>
      <c r="L6" s="1" t="s">
        <v>66</v>
      </c>
    </row>
    <row r="7" spans="1:15" ht="17.100000000000001" customHeight="1" x14ac:dyDescent="0.35">
      <c r="B7" s="134" t="str">
        <f>Medidas!B12</f>
        <v>FTS 9</v>
      </c>
      <c r="C7" s="135" t="str">
        <f>Medidas!K12</f>
        <v>SET C</v>
      </c>
      <c r="D7" s="138" t="str">
        <f>Medidas!C12</f>
        <v>DE</v>
      </c>
      <c r="E7" s="151">
        <f>Medidas!J12</f>
        <v>230.1</v>
      </c>
      <c r="F7" s="158">
        <f>Medidas!BC12-Medidas!AH12</f>
        <v>0.32999999999999963</v>
      </c>
      <c r="G7" s="158">
        <f>Medidas!BD12-Medidas!AI12</f>
        <v>0.31999999999999984</v>
      </c>
      <c r="H7" s="158">
        <f>Medidas!BE12-Medidas!AJ12</f>
        <v>0.14000000000000012</v>
      </c>
      <c r="I7" s="158">
        <f>Medidas!BF12-Medidas!AK12</f>
        <v>0.42999999999999972</v>
      </c>
      <c r="J7" s="157">
        <f t="shared" si="0"/>
        <v>0.73983746197305544</v>
      </c>
      <c r="K7" s="159"/>
    </row>
    <row r="8" spans="1:15" ht="17.100000000000001" customHeight="1" x14ac:dyDescent="0.35">
      <c r="B8" s="134" t="str">
        <f>Medidas!B15</f>
        <v>FTS 12</v>
      </c>
      <c r="C8" s="135" t="str">
        <f>Medidas!K12</f>
        <v>SET C</v>
      </c>
      <c r="D8" s="138" t="str">
        <f>Medidas!C15</f>
        <v>TD</v>
      </c>
      <c r="E8" s="151">
        <f>Medidas!J15</f>
        <v>230.1</v>
      </c>
      <c r="F8" s="158">
        <f>Medidas!BC15-Medidas!AH15</f>
        <v>0.25999999999999979</v>
      </c>
      <c r="G8" s="158">
        <f>Medidas!BD15-Medidas!AI15</f>
        <v>0.2200000000000002</v>
      </c>
      <c r="H8" s="158">
        <f>Medidas!BE15-Medidas!AJ15</f>
        <v>0.25</v>
      </c>
      <c r="I8" s="158">
        <f>Medidas!BF15-Medidas!AK15</f>
        <v>0.28000000000000025</v>
      </c>
      <c r="J8" s="157">
        <f t="shared" si="0"/>
        <v>0.83733746197305514</v>
      </c>
      <c r="K8" s="159"/>
      <c r="L8" s="1" t="s">
        <v>56</v>
      </c>
    </row>
    <row r="9" spans="1:15" ht="17.100000000000001" customHeight="1" x14ac:dyDescent="0.35">
      <c r="B9" s="134" t="str">
        <f>Medidas!B13</f>
        <v>FTS 10</v>
      </c>
      <c r="C9" s="135" t="str">
        <f>Medidas!K12</f>
        <v>SET C</v>
      </c>
      <c r="D9" s="138" t="str">
        <f>Medidas!C13</f>
        <v>DD</v>
      </c>
      <c r="E9" s="151">
        <f>Medidas!J13</f>
        <v>230.1</v>
      </c>
      <c r="F9" s="158">
        <f>Medidas!BC13-Medidas!AH13</f>
        <v>0.39999999999999991</v>
      </c>
      <c r="G9" s="158">
        <f>Medidas!BD13-Medidas!AI13</f>
        <v>1.1499999999999999</v>
      </c>
      <c r="H9" s="158">
        <f>Medidas!BE13-Medidas!AJ13</f>
        <v>1.1499999999999999</v>
      </c>
      <c r="I9" s="158">
        <f>Medidas!BF13-Medidas!AK13</f>
        <v>0.39999999999999991</v>
      </c>
      <c r="J9" s="157">
        <f t="shared" si="0"/>
        <v>0.27883746197305537</v>
      </c>
      <c r="K9" s="159"/>
    </row>
    <row r="10" spans="1:15" ht="17.100000000000001" customHeight="1" x14ac:dyDescent="0.35">
      <c r="B10" s="134" t="str">
        <f>Medidas!B14</f>
        <v>FTS 11</v>
      </c>
      <c r="C10" s="135" t="str">
        <f>Medidas!K12</f>
        <v>SET C</v>
      </c>
      <c r="D10" s="138" t="str">
        <f>Medidas!C14</f>
        <v>TE</v>
      </c>
      <c r="E10" s="151">
        <f>Medidas!J14</f>
        <v>230.1</v>
      </c>
      <c r="F10" s="158">
        <f>Medidas!BC14-Medidas!AH14</f>
        <v>0.20999999999999996</v>
      </c>
      <c r="G10" s="158">
        <f>Medidas!BD14-Medidas!AI14</f>
        <v>0.15000000000000036</v>
      </c>
      <c r="H10" s="158">
        <f>Medidas!BE14-Medidas!AJ14</f>
        <v>0.25</v>
      </c>
      <c r="I10" s="158">
        <f>Medidas!BF14-Medidas!AK14</f>
        <v>0.52</v>
      </c>
      <c r="J10" s="157">
        <f t="shared" si="0"/>
        <v>0.73533746197305516</v>
      </c>
      <c r="K10" s="159"/>
      <c r="L10" s="149" t="s">
        <v>57</v>
      </c>
      <c r="M10" s="148"/>
      <c r="N10" s="148"/>
      <c r="O10" s="148"/>
    </row>
    <row r="11" spans="1:15" ht="17.100000000000001" customHeight="1" x14ac:dyDescent="0.35">
      <c r="B11" s="134" t="str">
        <f>Medidas!B11</f>
        <v>FTS 8</v>
      </c>
      <c r="C11" s="135" t="str">
        <f>Medidas!K8</f>
        <v>SET B</v>
      </c>
      <c r="D11" s="138" t="str">
        <f>Medidas!C11</f>
        <v>TD</v>
      </c>
      <c r="E11" s="151">
        <f>Medidas!J11</f>
        <v>184.22499999999999</v>
      </c>
      <c r="F11" s="158">
        <f>Medidas!BC11-Medidas!AH11</f>
        <v>0.31999999999999984</v>
      </c>
      <c r="G11" s="158">
        <f>Medidas!BD11-Medidas!AI11</f>
        <v>0.21999999999999975</v>
      </c>
      <c r="H11" s="158">
        <f>Medidas!BE11-Medidas!AJ11</f>
        <v>0.5</v>
      </c>
      <c r="I11" s="158">
        <f>Medidas!BF11-Medidas!AK11</f>
        <v>0.57999999999999963</v>
      </c>
      <c r="J11" s="157">
        <f t="shared" si="0"/>
        <v>0.63812579725878715</v>
      </c>
      <c r="K11" s="159"/>
      <c r="L11"/>
      <c r="M11"/>
      <c r="N11"/>
      <c r="O11"/>
    </row>
    <row r="12" spans="1:15" ht="17.100000000000001" customHeight="1" x14ac:dyDescent="0.35">
      <c r="B12" s="134" t="str">
        <f>Medidas!B10</f>
        <v>FTS 7</v>
      </c>
      <c r="C12" s="135" t="str">
        <f>Medidas!K8</f>
        <v>SET B</v>
      </c>
      <c r="D12" s="138" t="str">
        <f>Medidas!C10</f>
        <v>TE</v>
      </c>
      <c r="E12" s="151">
        <f>Medidas!J10</f>
        <v>184.22499999999999</v>
      </c>
      <c r="F12" s="158">
        <f>Medidas!BC10-Medidas!AH10</f>
        <v>0.29999999999999982</v>
      </c>
      <c r="G12" s="158">
        <f>Medidas!BD10-Medidas!AI10</f>
        <v>0.32000000000000028</v>
      </c>
      <c r="H12" s="158">
        <f>Medidas!BE10-Medidas!AJ10</f>
        <v>0.35999999999999988</v>
      </c>
      <c r="I12" s="158">
        <f>Medidas!BF10-Medidas!AK10</f>
        <v>0.55000000000000027</v>
      </c>
      <c r="J12" s="157">
        <f t="shared" si="0"/>
        <v>0.66962579725878668</v>
      </c>
      <c r="K12" s="159" t="s">
        <v>75</v>
      </c>
      <c r="L12" s="131" t="s">
        <v>58</v>
      </c>
    </row>
    <row r="13" spans="1:15" ht="17.100000000000001" customHeight="1" x14ac:dyDescent="0.35">
      <c r="B13" s="134" t="str">
        <f>Medidas!B8</f>
        <v>FTS 5</v>
      </c>
      <c r="C13" s="135" t="str">
        <f>Medidas!K8</f>
        <v>SET B</v>
      </c>
      <c r="D13" s="138" t="str">
        <f>Medidas!C8</f>
        <v>DE</v>
      </c>
      <c r="E13" s="151">
        <f>Medidas!J8</f>
        <v>184.22499999999999</v>
      </c>
      <c r="F13" s="158">
        <f>Medidas!BC8-Medidas!AH8</f>
        <v>0.25</v>
      </c>
      <c r="G13" s="158">
        <f>Medidas!BD8-Medidas!AI8</f>
        <v>0.20000000000000018</v>
      </c>
      <c r="H13" s="158">
        <f>Medidas!BE8-Medidas!AJ8</f>
        <v>0.11999999999999966</v>
      </c>
      <c r="I13" s="158">
        <f>Medidas!BF8-Medidas!AK8</f>
        <v>0.41999999999999993</v>
      </c>
      <c r="J13" s="157">
        <f t="shared" si="0"/>
        <v>0.84362579725878695</v>
      </c>
      <c r="K13" s="159"/>
      <c r="L13" s="131" t="s">
        <v>59</v>
      </c>
    </row>
    <row r="14" spans="1:15" ht="17.100000000000001" customHeight="1" x14ac:dyDescent="0.35">
      <c r="B14" s="134" t="str">
        <f>Medidas!B9</f>
        <v>FTS 6</v>
      </c>
      <c r="C14" s="135" t="str">
        <f>Medidas!K8</f>
        <v>SET B</v>
      </c>
      <c r="D14" s="138" t="str">
        <f>Medidas!C9</f>
        <v>DD</v>
      </c>
      <c r="E14" s="151">
        <f>Medidas!J9</f>
        <v>184.22499999999999</v>
      </c>
      <c r="F14" s="158">
        <f>Medidas!BC9-Medidas!AH9</f>
        <v>0.32999999999999963</v>
      </c>
      <c r="G14" s="158">
        <f>Medidas!BD9-Medidas!AI9</f>
        <v>0.48</v>
      </c>
      <c r="H14" s="158">
        <f>Medidas!BE9-Medidas!AJ9</f>
        <v>0.5</v>
      </c>
      <c r="I14" s="158">
        <f>Medidas!BF9-Medidas!AK9</f>
        <v>0.74000000000000021</v>
      </c>
      <c r="J14" s="157">
        <f t="shared" si="0"/>
        <v>0.48262579725878685</v>
      </c>
      <c r="K14" s="159" t="s">
        <v>76</v>
      </c>
      <c r="L14" s="131" t="s">
        <v>60</v>
      </c>
    </row>
    <row r="15" spans="1:15" ht="17.100000000000001" customHeight="1" x14ac:dyDescent="0.35">
      <c r="B15" s="134" t="str">
        <f>Medidas!B19</f>
        <v>FTS 16</v>
      </c>
      <c r="C15" s="135" t="str">
        <f>Medidas!K16</f>
        <v>SET D</v>
      </c>
      <c r="D15" s="138" t="str">
        <f>Medidas!C19</f>
        <v>TD</v>
      </c>
      <c r="E15" s="151">
        <f>Medidas!J19</f>
        <v>19.175000000000001</v>
      </c>
      <c r="F15" s="158">
        <f>Medidas!BC19-Medidas!AH19</f>
        <v>0</v>
      </c>
      <c r="G15" s="158">
        <f>Medidas!BD19-Medidas!AI19</f>
        <v>0</v>
      </c>
      <c r="H15" s="158">
        <f>Medidas!BE19-Medidas!AJ19</f>
        <v>0</v>
      </c>
      <c r="I15" s="158">
        <f>Medidas!BF19-Medidas!AK19</f>
        <v>0</v>
      </c>
      <c r="J15" s="157">
        <f t="shared" si="0"/>
        <v>3.0860495436766624</v>
      </c>
      <c r="L15" s="131" t="s">
        <v>61</v>
      </c>
    </row>
    <row r="16" spans="1:15" ht="17.100000000000001" customHeight="1" x14ac:dyDescent="0.35">
      <c r="B16" s="134" t="str">
        <f>Medidas!B17</f>
        <v>FTS 14</v>
      </c>
      <c r="C16" s="135" t="str">
        <f>Medidas!K16</f>
        <v>SET D</v>
      </c>
      <c r="D16" s="138" t="str">
        <f>Medidas!C17</f>
        <v>DD</v>
      </c>
      <c r="E16" s="151">
        <f>Medidas!J17</f>
        <v>19.175000000000001</v>
      </c>
      <c r="F16" s="158">
        <f>Medidas!BC17-Medidas!AH17</f>
        <v>0</v>
      </c>
      <c r="G16" s="158">
        <f>Medidas!BD17-Medidas!AI17</f>
        <v>0</v>
      </c>
      <c r="H16" s="158">
        <f>Medidas!BE17-Medidas!AJ17</f>
        <v>0</v>
      </c>
      <c r="I16" s="158">
        <f>Medidas!BF17-Medidas!AK17</f>
        <v>0</v>
      </c>
      <c r="J16" s="157">
        <f t="shared" si="0"/>
        <v>3.0860495436766624</v>
      </c>
    </row>
    <row r="17" spans="2:12" ht="17.100000000000001" customHeight="1" x14ac:dyDescent="0.35">
      <c r="B17" s="134" t="str">
        <f>Medidas!B18</f>
        <v>FTS 15</v>
      </c>
      <c r="C17" s="135" t="str">
        <f>Medidas!K16</f>
        <v>SET D</v>
      </c>
      <c r="D17" s="138" t="str">
        <f>Medidas!C18</f>
        <v>TE</v>
      </c>
      <c r="E17" s="151">
        <f>Medidas!J18</f>
        <v>19.175000000000001</v>
      </c>
      <c r="F17" s="158">
        <f>Medidas!BC18-Medidas!AH18</f>
        <v>0</v>
      </c>
      <c r="G17" s="158">
        <f>Medidas!BD18-Medidas!AI18</f>
        <v>0</v>
      </c>
      <c r="H17" s="158">
        <f>Medidas!BE18-Medidas!AJ18</f>
        <v>0</v>
      </c>
      <c r="I17" s="158">
        <f>Medidas!BF18-Medidas!AK18</f>
        <v>0</v>
      </c>
      <c r="J17" s="157">
        <f t="shared" si="0"/>
        <v>3.0860495436766624</v>
      </c>
      <c r="L17" s="150" t="s">
        <v>62</v>
      </c>
    </row>
    <row r="18" spans="2:12" ht="17.100000000000001" customHeight="1" x14ac:dyDescent="0.35">
      <c r="B18" s="134" t="str">
        <f>Medidas!B16</f>
        <v>FTS 13</v>
      </c>
      <c r="C18" s="135" t="str">
        <f>Medidas!K16</f>
        <v>SET D</v>
      </c>
      <c r="D18" s="138" t="str">
        <f>Medidas!C16</f>
        <v>DE</v>
      </c>
      <c r="E18" s="151">
        <f>Medidas!J16</f>
        <v>19.175000000000001</v>
      </c>
      <c r="F18" s="158">
        <f>Medidas!BC16-Medidas!AH16</f>
        <v>0</v>
      </c>
      <c r="G18" s="158">
        <f>Medidas!BD16-Medidas!AI16</f>
        <v>0</v>
      </c>
      <c r="H18" s="158">
        <f>Medidas!BE16-Medidas!AJ16</f>
        <v>0</v>
      </c>
      <c r="I18" s="158">
        <f>Medidas!BF16-Medidas!AK16</f>
        <v>0</v>
      </c>
      <c r="J18" s="157">
        <f t="shared" si="0"/>
        <v>3.0860495436766624</v>
      </c>
    </row>
    <row r="19" spans="2:12" ht="17.100000000000001" customHeight="1" x14ac:dyDescent="0.35">
      <c r="B19" s="134" t="str">
        <f>Medidas!B20</f>
        <v>FTS 17</v>
      </c>
      <c r="C19" s="135" t="str">
        <f>Medidas!K20</f>
        <v>SET E</v>
      </c>
      <c r="D19" s="138" t="str">
        <f>Medidas!C20</f>
        <v>DE</v>
      </c>
      <c r="E19" s="151">
        <f>Medidas!J20</f>
        <v>268.45</v>
      </c>
      <c r="F19" s="158">
        <f>Medidas!BC20-Medidas!AH20</f>
        <v>0.54</v>
      </c>
      <c r="G19" s="158">
        <f>Medidas!BD20-Medidas!AI20</f>
        <v>1.0699999999999998</v>
      </c>
      <c r="H19" s="158">
        <f>Medidas!BE20-Medidas!AJ20</f>
        <v>1.0899999999999999</v>
      </c>
      <c r="I19" s="158">
        <f>Medidas!BF20-Medidas!AK20</f>
        <v>0.57000000000000028</v>
      </c>
      <c r="J19" s="157">
        <f t="shared" si="0"/>
        <v>0.16050353883404722</v>
      </c>
    </row>
    <row r="20" spans="2:12" ht="17.100000000000001" customHeight="1" x14ac:dyDescent="0.35">
      <c r="B20" s="134" t="str">
        <f>Medidas!B21</f>
        <v>FTS 18</v>
      </c>
      <c r="C20" s="135" t="str">
        <f>Medidas!K20</f>
        <v>SET E</v>
      </c>
      <c r="D20" s="138" t="str">
        <f>Medidas!C21</f>
        <v>DD</v>
      </c>
      <c r="E20" s="151">
        <f>Medidas!J21</f>
        <v>268.45</v>
      </c>
      <c r="F20" s="158">
        <f>Medidas!BC21-Medidas!AH21</f>
        <v>0.60000000000000009</v>
      </c>
      <c r="G20" s="158">
        <f>Medidas!BD21-Medidas!AI21</f>
        <v>0.50999999999999979</v>
      </c>
      <c r="H20" s="158">
        <f>Medidas!BE21-Medidas!AJ21</f>
        <v>1.0700000000000003</v>
      </c>
      <c r="I20" s="158">
        <f>Medidas!BF21-Medidas!AK21</f>
        <v>1.21</v>
      </c>
      <c r="J20" s="157">
        <f t="shared" si="0"/>
        <v>-6.1496461165952754E-2</v>
      </c>
    </row>
    <row r="21" spans="2:12" ht="17.100000000000001" customHeight="1" x14ac:dyDescent="0.35">
      <c r="B21" s="134" t="str">
        <f>Medidas!B22</f>
        <v>FTS 19</v>
      </c>
      <c r="C21" s="135" t="str">
        <f>Medidas!K20</f>
        <v>SET E</v>
      </c>
      <c r="D21" s="138" t="str">
        <f>Medidas!C22</f>
        <v>TE</v>
      </c>
      <c r="E21" s="151">
        <f>Medidas!J22</f>
        <v>268.45</v>
      </c>
      <c r="F21" s="158">
        <f>Medidas!BC22-Medidas!AH22</f>
        <v>0.43999999999999995</v>
      </c>
      <c r="G21" s="158">
        <f>Medidas!BD22-Medidas!AI22</f>
        <v>0.49000000000000021</v>
      </c>
      <c r="H21" s="158">
        <f>Medidas!BE22-Medidas!AJ22</f>
        <v>0.53000000000000025</v>
      </c>
      <c r="I21" s="158">
        <f>Medidas!BF22-Medidas!AK22</f>
        <v>1.35</v>
      </c>
      <c r="J21" s="157">
        <f t="shared" si="0"/>
        <v>4.1503538834047227E-2</v>
      </c>
    </row>
    <row r="22" spans="2:12" ht="17.100000000000001" customHeight="1" thickBot="1" x14ac:dyDescent="0.4">
      <c r="B22" s="136" t="str">
        <f>Medidas!B23</f>
        <v>FTS 20</v>
      </c>
      <c r="C22" s="137" t="str">
        <f>Medidas!K20</f>
        <v>SET E</v>
      </c>
      <c r="D22" s="139" t="str">
        <f>Medidas!C23</f>
        <v>TD</v>
      </c>
      <c r="E22" s="152">
        <f>Medidas!J23</f>
        <v>268.45</v>
      </c>
      <c r="F22" s="158">
        <f>Medidas!BC23-Medidas!AH23</f>
        <v>0.60999999999999988</v>
      </c>
      <c r="G22" s="158">
        <f>Medidas!BD23-Medidas!AI23</f>
        <v>0.35000000000000009</v>
      </c>
      <c r="H22" s="158">
        <f>Medidas!BE23-Medidas!AJ23</f>
        <v>0.83000000000000007</v>
      </c>
      <c r="I22" s="158">
        <f>Medidas!BF23-Medidas!AK23</f>
        <v>1.27</v>
      </c>
      <c r="J22" s="157">
        <f t="shared" si="0"/>
        <v>3.003538834047248E-3</v>
      </c>
    </row>
  </sheetData>
  <sortState xmlns:xlrd2="http://schemas.microsoft.com/office/spreadsheetml/2017/richdata2" ref="B3:J22">
    <sortCondition ref="J3:J22"/>
  </sortState>
  <mergeCells count="1">
    <mergeCell ref="G2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9"/>
  <sheetViews>
    <sheetView workbookViewId="0">
      <selection activeCell="AE5" sqref="AE5:AF5"/>
    </sheetView>
  </sheetViews>
  <sheetFormatPr defaultColWidth="11.44140625" defaultRowHeight="13.2" x14ac:dyDescent="0.25"/>
  <cols>
    <col min="1" max="1" width="3.33203125" style="93" customWidth="1"/>
    <col min="2" max="2" width="6.6640625" style="93" customWidth="1"/>
    <col min="3" max="3" width="5.6640625" style="93" customWidth="1"/>
    <col min="4" max="4" width="5.6640625" style="94" customWidth="1"/>
    <col min="5" max="5" width="6.33203125" style="93" customWidth="1"/>
    <col min="6" max="8" width="5.6640625" style="93" customWidth="1"/>
    <col min="9" max="9" width="4.5546875" style="93" customWidth="1"/>
    <col min="10" max="10" width="5.5546875" style="111" customWidth="1"/>
    <col min="11" max="24" width="5.6640625" style="111" customWidth="1"/>
    <col min="25" max="25" width="4.33203125" style="111" customWidth="1"/>
    <col min="26" max="26" width="6.6640625" style="93" customWidth="1"/>
    <col min="27" max="33" width="5.6640625" style="93" customWidth="1"/>
    <col min="34" max="34" width="6.6640625" style="93" customWidth="1"/>
    <col min="35" max="271" width="11.44140625" style="93"/>
    <col min="272" max="272" width="0" style="93" hidden="1" customWidth="1"/>
    <col min="273" max="274" width="6.6640625" style="93" customWidth="1"/>
    <col min="275" max="275" width="7.6640625" style="93" customWidth="1"/>
    <col min="276" max="279" width="6.6640625" style="93" customWidth="1"/>
    <col min="280" max="280" width="7.6640625" style="93" customWidth="1"/>
    <col min="281" max="281" width="5.6640625" style="93" customWidth="1"/>
    <col min="282" max="283" width="6.6640625" style="93" customWidth="1"/>
    <col min="284" max="284" width="7.6640625" style="93" customWidth="1"/>
    <col min="285" max="288" width="6.6640625" style="93" customWidth="1"/>
    <col min="289" max="289" width="8" style="93" customWidth="1"/>
    <col min="290" max="290" width="6.6640625" style="93" customWidth="1"/>
    <col min="291" max="527" width="11.44140625" style="93"/>
    <col min="528" max="528" width="0" style="93" hidden="1" customWidth="1"/>
    <col min="529" max="530" width="6.6640625" style="93" customWidth="1"/>
    <col min="531" max="531" width="7.6640625" style="93" customWidth="1"/>
    <col min="532" max="535" width="6.6640625" style="93" customWidth="1"/>
    <col min="536" max="536" width="7.6640625" style="93" customWidth="1"/>
    <col min="537" max="537" width="5.6640625" style="93" customWidth="1"/>
    <col min="538" max="539" width="6.6640625" style="93" customWidth="1"/>
    <col min="540" max="540" width="7.6640625" style="93" customWidth="1"/>
    <col min="541" max="544" width="6.6640625" style="93" customWidth="1"/>
    <col min="545" max="545" width="8" style="93" customWidth="1"/>
    <col min="546" max="546" width="6.6640625" style="93" customWidth="1"/>
    <col min="547" max="783" width="11.44140625" style="93"/>
    <col min="784" max="784" width="0" style="93" hidden="1" customWidth="1"/>
    <col min="785" max="786" width="6.6640625" style="93" customWidth="1"/>
    <col min="787" max="787" width="7.6640625" style="93" customWidth="1"/>
    <col min="788" max="791" width="6.6640625" style="93" customWidth="1"/>
    <col min="792" max="792" width="7.6640625" style="93" customWidth="1"/>
    <col min="793" max="793" width="5.6640625" style="93" customWidth="1"/>
    <col min="794" max="795" width="6.6640625" style="93" customWidth="1"/>
    <col min="796" max="796" width="7.6640625" style="93" customWidth="1"/>
    <col min="797" max="800" width="6.6640625" style="93" customWidth="1"/>
    <col min="801" max="801" width="8" style="93" customWidth="1"/>
    <col min="802" max="802" width="6.6640625" style="93" customWidth="1"/>
    <col min="803" max="1039" width="11.44140625" style="93"/>
    <col min="1040" max="1040" width="0" style="93" hidden="1" customWidth="1"/>
    <col min="1041" max="1042" width="6.6640625" style="93" customWidth="1"/>
    <col min="1043" max="1043" width="7.6640625" style="93" customWidth="1"/>
    <col min="1044" max="1047" width="6.6640625" style="93" customWidth="1"/>
    <col min="1048" max="1048" width="7.6640625" style="93" customWidth="1"/>
    <col min="1049" max="1049" width="5.6640625" style="93" customWidth="1"/>
    <col min="1050" max="1051" width="6.6640625" style="93" customWidth="1"/>
    <col min="1052" max="1052" width="7.6640625" style="93" customWidth="1"/>
    <col min="1053" max="1056" width="6.6640625" style="93" customWidth="1"/>
    <col min="1057" max="1057" width="8" style="93" customWidth="1"/>
    <col min="1058" max="1058" width="6.6640625" style="93" customWidth="1"/>
    <col min="1059" max="1295" width="11.44140625" style="93"/>
    <col min="1296" max="1296" width="0" style="93" hidden="1" customWidth="1"/>
    <col min="1297" max="1298" width="6.6640625" style="93" customWidth="1"/>
    <col min="1299" max="1299" width="7.6640625" style="93" customWidth="1"/>
    <col min="1300" max="1303" width="6.6640625" style="93" customWidth="1"/>
    <col min="1304" max="1304" width="7.6640625" style="93" customWidth="1"/>
    <col min="1305" max="1305" width="5.6640625" style="93" customWidth="1"/>
    <col min="1306" max="1307" width="6.6640625" style="93" customWidth="1"/>
    <col min="1308" max="1308" width="7.6640625" style="93" customWidth="1"/>
    <col min="1309" max="1312" width="6.6640625" style="93" customWidth="1"/>
    <col min="1313" max="1313" width="8" style="93" customWidth="1"/>
    <col min="1314" max="1314" width="6.6640625" style="93" customWidth="1"/>
    <col min="1315" max="1551" width="11.44140625" style="93"/>
    <col min="1552" max="1552" width="0" style="93" hidden="1" customWidth="1"/>
    <col min="1553" max="1554" width="6.6640625" style="93" customWidth="1"/>
    <col min="1555" max="1555" width="7.6640625" style="93" customWidth="1"/>
    <col min="1556" max="1559" width="6.6640625" style="93" customWidth="1"/>
    <col min="1560" max="1560" width="7.6640625" style="93" customWidth="1"/>
    <col min="1561" max="1561" width="5.6640625" style="93" customWidth="1"/>
    <col min="1562" max="1563" width="6.6640625" style="93" customWidth="1"/>
    <col min="1564" max="1564" width="7.6640625" style="93" customWidth="1"/>
    <col min="1565" max="1568" width="6.6640625" style="93" customWidth="1"/>
    <col min="1569" max="1569" width="8" style="93" customWidth="1"/>
    <col min="1570" max="1570" width="6.6640625" style="93" customWidth="1"/>
    <col min="1571" max="1807" width="11.44140625" style="93"/>
    <col min="1808" max="1808" width="0" style="93" hidden="1" customWidth="1"/>
    <col min="1809" max="1810" width="6.6640625" style="93" customWidth="1"/>
    <col min="1811" max="1811" width="7.6640625" style="93" customWidth="1"/>
    <col min="1812" max="1815" width="6.6640625" style="93" customWidth="1"/>
    <col min="1816" max="1816" width="7.6640625" style="93" customWidth="1"/>
    <col min="1817" max="1817" width="5.6640625" style="93" customWidth="1"/>
    <col min="1818" max="1819" width="6.6640625" style="93" customWidth="1"/>
    <col min="1820" max="1820" width="7.6640625" style="93" customWidth="1"/>
    <col min="1821" max="1824" width="6.6640625" style="93" customWidth="1"/>
    <col min="1825" max="1825" width="8" style="93" customWidth="1"/>
    <col min="1826" max="1826" width="6.6640625" style="93" customWidth="1"/>
    <col min="1827" max="2063" width="11.44140625" style="93"/>
    <col min="2064" max="2064" width="0" style="93" hidden="1" customWidth="1"/>
    <col min="2065" max="2066" width="6.6640625" style="93" customWidth="1"/>
    <col min="2067" max="2067" width="7.6640625" style="93" customWidth="1"/>
    <col min="2068" max="2071" width="6.6640625" style="93" customWidth="1"/>
    <col min="2072" max="2072" width="7.6640625" style="93" customWidth="1"/>
    <col min="2073" max="2073" width="5.6640625" style="93" customWidth="1"/>
    <col min="2074" max="2075" width="6.6640625" style="93" customWidth="1"/>
    <col min="2076" max="2076" width="7.6640625" style="93" customWidth="1"/>
    <col min="2077" max="2080" width="6.6640625" style="93" customWidth="1"/>
    <col min="2081" max="2081" width="8" style="93" customWidth="1"/>
    <col min="2082" max="2082" width="6.6640625" style="93" customWidth="1"/>
    <col min="2083" max="2319" width="11.44140625" style="93"/>
    <col min="2320" max="2320" width="0" style="93" hidden="1" customWidth="1"/>
    <col min="2321" max="2322" width="6.6640625" style="93" customWidth="1"/>
    <col min="2323" max="2323" width="7.6640625" style="93" customWidth="1"/>
    <col min="2324" max="2327" width="6.6640625" style="93" customWidth="1"/>
    <col min="2328" max="2328" width="7.6640625" style="93" customWidth="1"/>
    <col min="2329" max="2329" width="5.6640625" style="93" customWidth="1"/>
    <col min="2330" max="2331" width="6.6640625" style="93" customWidth="1"/>
    <col min="2332" max="2332" width="7.6640625" style="93" customWidth="1"/>
    <col min="2333" max="2336" width="6.6640625" style="93" customWidth="1"/>
    <col min="2337" max="2337" width="8" style="93" customWidth="1"/>
    <col min="2338" max="2338" width="6.6640625" style="93" customWidth="1"/>
    <col min="2339" max="2575" width="11.44140625" style="93"/>
    <col min="2576" max="2576" width="0" style="93" hidden="1" customWidth="1"/>
    <col min="2577" max="2578" width="6.6640625" style="93" customWidth="1"/>
    <col min="2579" max="2579" width="7.6640625" style="93" customWidth="1"/>
    <col min="2580" max="2583" width="6.6640625" style="93" customWidth="1"/>
    <col min="2584" max="2584" width="7.6640625" style="93" customWidth="1"/>
    <col min="2585" max="2585" width="5.6640625" style="93" customWidth="1"/>
    <col min="2586" max="2587" width="6.6640625" style="93" customWidth="1"/>
    <col min="2588" max="2588" width="7.6640625" style="93" customWidth="1"/>
    <col min="2589" max="2592" width="6.6640625" style="93" customWidth="1"/>
    <col min="2593" max="2593" width="8" style="93" customWidth="1"/>
    <col min="2594" max="2594" width="6.6640625" style="93" customWidth="1"/>
    <col min="2595" max="2831" width="11.44140625" style="93"/>
    <col min="2832" max="2832" width="0" style="93" hidden="1" customWidth="1"/>
    <col min="2833" max="2834" width="6.6640625" style="93" customWidth="1"/>
    <col min="2835" max="2835" width="7.6640625" style="93" customWidth="1"/>
    <col min="2836" max="2839" width="6.6640625" style="93" customWidth="1"/>
    <col min="2840" max="2840" width="7.6640625" style="93" customWidth="1"/>
    <col min="2841" max="2841" width="5.6640625" style="93" customWidth="1"/>
    <col min="2842" max="2843" width="6.6640625" style="93" customWidth="1"/>
    <col min="2844" max="2844" width="7.6640625" style="93" customWidth="1"/>
    <col min="2845" max="2848" width="6.6640625" style="93" customWidth="1"/>
    <col min="2849" max="2849" width="8" style="93" customWidth="1"/>
    <col min="2850" max="2850" width="6.6640625" style="93" customWidth="1"/>
    <col min="2851" max="3087" width="11.44140625" style="93"/>
    <col min="3088" max="3088" width="0" style="93" hidden="1" customWidth="1"/>
    <col min="3089" max="3090" width="6.6640625" style="93" customWidth="1"/>
    <col min="3091" max="3091" width="7.6640625" style="93" customWidth="1"/>
    <col min="3092" max="3095" width="6.6640625" style="93" customWidth="1"/>
    <col min="3096" max="3096" width="7.6640625" style="93" customWidth="1"/>
    <col min="3097" max="3097" width="5.6640625" style="93" customWidth="1"/>
    <col min="3098" max="3099" width="6.6640625" style="93" customWidth="1"/>
    <col min="3100" max="3100" width="7.6640625" style="93" customWidth="1"/>
    <col min="3101" max="3104" width="6.6640625" style="93" customWidth="1"/>
    <col min="3105" max="3105" width="8" style="93" customWidth="1"/>
    <col min="3106" max="3106" width="6.6640625" style="93" customWidth="1"/>
    <col min="3107" max="3343" width="11.44140625" style="93"/>
    <col min="3344" max="3344" width="0" style="93" hidden="1" customWidth="1"/>
    <col min="3345" max="3346" width="6.6640625" style="93" customWidth="1"/>
    <col min="3347" max="3347" width="7.6640625" style="93" customWidth="1"/>
    <col min="3348" max="3351" width="6.6640625" style="93" customWidth="1"/>
    <col min="3352" max="3352" width="7.6640625" style="93" customWidth="1"/>
    <col min="3353" max="3353" width="5.6640625" style="93" customWidth="1"/>
    <col min="3354" max="3355" width="6.6640625" style="93" customWidth="1"/>
    <col min="3356" max="3356" width="7.6640625" style="93" customWidth="1"/>
    <col min="3357" max="3360" width="6.6640625" style="93" customWidth="1"/>
    <col min="3361" max="3361" width="8" style="93" customWidth="1"/>
    <col min="3362" max="3362" width="6.6640625" style="93" customWidth="1"/>
    <col min="3363" max="3599" width="11.44140625" style="93"/>
    <col min="3600" max="3600" width="0" style="93" hidden="1" customWidth="1"/>
    <col min="3601" max="3602" width="6.6640625" style="93" customWidth="1"/>
    <col min="3603" max="3603" width="7.6640625" style="93" customWidth="1"/>
    <col min="3604" max="3607" width="6.6640625" style="93" customWidth="1"/>
    <col min="3608" max="3608" width="7.6640625" style="93" customWidth="1"/>
    <col min="3609" max="3609" width="5.6640625" style="93" customWidth="1"/>
    <col min="3610" max="3611" width="6.6640625" style="93" customWidth="1"/>
    <col min="3612" max="3612" width="7.6640625" style="93" customWidth="1"/>
    <col min="3613" max="3616" width="6.6640625" style="93" customWidth="1"/>
    <col min="3617" max="3617" width="8" style="93" customWidth="1"/>
    <col min="3618" max="3618" width="6.6640625" style="93" customWidth="1"/>
    <col min="3619" max="3855" width="11.44140625" style="93"/>
    <col min="3856" max="3856" width="0" style="93" hidden="1" customWidth="1"/>
    <col min="3857" max="3858" width="6.6640625" style="93" customWidth="1"/>
    <col min="3859" max="3859" width="7.6640625" style="93" customWidth="1"/>
    <col min="3860" max="3863" width="6.6640625" style="93" customWidth="1"/>
    <col min="3864" max="3864" width="7.6640625" style="93" customWidth="1"/>
    <col min="3865" max="3865" width="5.6640625" style="93" customWidth="1"/>
    <col min="3866" max="3867" width="6.6640625" style="93" customWidth="1"/>
    <col min="3868" max="3868" width="7.6640625" style="93" customWidth="1"/>
    <col min="3869" max="3872" width="6.6640625" style="93" customWidth="1"/>
    <col min="3873" max="3873" width="8" style="93" customWidth="1"/>
    <col min="3874" max="3874" width="6.6640625" style="93" customWidth="1"/>
    <col min="3875" max="4111" width="11.44140625" style="93"/>
    <col min="4112" max="4112" width="0" style="93" hidden="1" customWidth="1"/>
    <col min="4113" max="4114" width="6.6640625" style="93" customWidth="1"/>
    <col min="4115" max="4115" width="7.6640625" style="93" customWidth="1"/>
    <col min="4116" max="4119" width="6.6640625" style="93" customWidth="1"/>
    <col min="4120" max="4120" width="7.6640625" style="93" customWidth="1"/>
    <col min="4121" max="4121" width="5.6640625" style="93" customWidth="1"/>
    <col min="4122" max="4123" width="6.6640625" style="93" customWidth="1"/>
    <col min="4124" max="4124" width="7.6640625" style="93" customWidth="1"/>
    <col min="4125" max="4128" width="6.6640625" style="93" customWidth="1"/>
    <col min="4129" max="4129" width="8" style="93" customWidth="1"/>
    <col min="4130" max="4130" width="6.6640625" style="93" customWidth="1"/>
    <col min="4131" max="4367" width="11.44140625" style="93"/>
    <col min="4368" max="4368" width="0" style="93" hidden="1" customWidth="1"/>
    <col min="4369" max="4370" width="6.6640625" style="93" customWidth="1"/>
    <col min="4371" max="4371" width="7.6640625" style="93" customWidth="1"/>
    <col min="4372" max="4375" width="6.6640625" style="93" customWidth="1"/>
    <col min="4376" max="4376" width="7.6640625" style="93" customWidth="1"/>
    <col min="4377" max="4377" width="5.6640625" style="93" customWidth="1"/>
    <col min="4378" max="4379" width="6.6640625" style="93" customWidth="1"/>
    <col min="4380" max="4380" width="7.6640625" style="93" customWidth="1"/>
    <col min="4381" max="4384" width="6.6640625" style="93" customWidth="1"/>
    <col min="4385" max="4385" width="8" style="93" customWidth="1"/>
    <col min="4386" max="4386" width="6.6640625" style="93" customWidth="1"/>
    <col min="4387" max="4623" width="11.44140625" style="93"/>
    <col min="4624" max="4624" width="0" style="93" hidden="1" customWidth="1"/>
    <col min="4625" max="4626" width="6.6640625" style="93" customWidth="1"/>
    <col min="4627" max="4627" width="7.6640625" style="93" customWidth="1"/>
    <col min="4628" max="4631" width="6.6640625" style="93" customWidth="1"/>
    <col min="4632" max="4632" width="7.6640625" style="93" customWidth="1"/>
    <col min="4633" max="4633" width="5.6640625" style="93" customWidth="1"/>
    <col min="4634" max="4635" width="6.6640625" style="93" customWidth="1"/>
    <col min="4636" max="4636" width="7.6640625" style="93" customWidth="1"/>
    <col min="4637" max="4640" width="6.6640625" style="93" customWidth="1"/>
    <col min="4641" max="4641" width="8" style="93" customWidth="1"/>
    <col min="4642" max="4642" width="6.6640625" style="93" customWidth="1"/>
    <col min="4643" max="4879" width="11.44140625" style="93"/>
    <col min="4880" max="4880" width="0" style="93" hidden="1" customWidth="1"/>
    <col min="4881" max="4882" width="6.6640625" style="93" customWidth="1"/>
    <col min="4883" max="4883" width="7.6640625" style="93" customWidth="1"/>
    <col min="4884" max="4887" width="6.6640625" style="93" customWidth="1"/>
    <col min="4888" max="4888" width="7.6640625" style="93" customWidth="1"/>
    <col min="4889" max="4889" width="5.6640625" style="93" customWidth="1"/>
    <col min="4890" max="4891" width="6.6640625" style="93" customWidth="1"/>
    <col min="4892" max="4892" width="7.6640625" style="93" customWidth="1"/>
    <col min="4893" max="4896" width="6.6640625" style="93" customWidth="1"/>
    <col min="4897" max="4897" width="8" style="93" customWidth="1"/>
    <col min="4898" max="4898" width="6.6640625" style="93" customWidth="1"/>
    <col min="4899" max="5135" width="11.44140625" style="93"/>
    <col min="5136" max="5136" width="0" style="93" hidden="1" customWidth="1"/>
    <col min="5137" max="5138" width="6.6640625" style="93" customWidth="1"/>
    <col min="5139" max="5139" width="7.6640625" style="93" customWidth="1"/>
    <col min="5140" max="5143" width="6.6640625" style="93" customWidth="1"/>
    <col min="5144" max="5144" width="7.6640625" style="93" customWidth="1"/>
    <col min="5145" max="5145" width="5.6640625" style="93" customWidth="1"/>
    <col min="5146" max="5147" width="6.6640625" style="93" customWidth="1"/>
    <col min="5148" max="5148" width="7.6640625" style="93" customWidth="1"/>
    <col min="5149" max="5152" width="6.6640625" style="93" customWidth="1"/>
    <col min="5153" max="5153" width="8" style="93" customWidth="1"/>
    <col min="5154" max="5154" width="6.6640625" style="93" customWidth="1"/>
    <col min="5155" max="5391" width="11.44140625" style="93"/>
    <col min="5392" max="5392" width="0" style="93" hidden="1" customWidth="1"/>
    <col min="5393" max="5394" width="6.6640625" style="93" customWidth="1"/>
    <col min="5395" max="5395" width="7.6640625" style="93" customWidth="1"/>
    <col min="5396" max="5399" width="6.6640625" style="93" customWidth="1"/>
    <col min="5400" max="5400" width="7.6640625" style="93" customWidth="1"/>
    <col min="5401" max="5401" width="5.6640625" style="93" customWidth="1"/>
    <col min="5402" max="5403" width="6.6640625" style="93" customWidth="1"/>
    <col min="5404" max="5404" width="7.6640625" style="93" customWidth="1"/>
    <col min="5405" max="5408" width="6.6640625" style="93" customWidth="1"/>
    <col min="5409" max="5409" width="8" style="93" customWidth="1"/>
    <col min="5410" max="5410" width="6.6640625" style="93" customWidth="1"/>
    <col min="5411" max="5647" width="11.44140625" style="93"/>
    <col min="5648" max="5648" width="0" style="93" hidden="1" customWidth="1"/>
    <col min="5649" max="5650" width="6.6640625" style="93" customWidth="1"/>
    <col min="5651" max="5651" width="7.6640625" style="93" customWidth="1"/>
    <col min="5652" max="5655" width="6.6640625" style="93" customWidth="1"/>
    <col min="5656" max="5656" width="7.6640625" style="93" customWidth="1"/>
    <col min="5657" max="5657" width="5.6640625" style="93" customWidth="1"/>
    <col min="5658" max="5659" width="6.6640625" style="93" customWidth="1"/>
    <col min="5660" max="5660" width="7.6640625" style="93" customWidth="1"/>
    <col min="5661" max="5664" width="6.6640625" style="93" customWidth="1"/>
    <col min="5665" max="5665" width="8" style="93" customWidth="1"/>
    <col min="5666" max="5666" width="6.6640625" style="93" customWidth="1"/>
    <col min="5667" max="5903" width="11.44140625" style="93"/>
    <col min="5904" max="5904" width="0" style="93" hidden="1" customWidth="1"/>
    <col min="5905" max="5906" width="6.6640625" style="93" customWidth="1"/>
    <col min="5907" max="5907" width="7.6640625" style="93" customWidth="1"/>
    <col min="5908" max="5911" width="6.6640625" style="93" customWidth="1"/>
    <col min="5912" max="5912" width="7.6640625" style="93" customWidth="1"/>
    <col min="5913" max="5913" width="5.6640625" style="93" customWidth="1"/>
    <col min="5914" max="5915" width="6.6640625" style="93" customWidth="1"/>
    <col min="5916" max="5916" width="7.6640625" style="93" customWidth="1"/>
    <col min="5917" max="5920" width="6.6640625" style="93" customWidth="1"/>
    <col min="5921" max="5921" width="8" style="93" customWidth="1"/>
    <col min="5922" max="5922" width="6.6640625" style="93" customWidth="1"/>
    <col min="5923" max="6159" width="11.44140625" style="93"/>
    <col min="6160" max="6160" width="0" style="93" hidden="1" customWidth="1"/>
    <col min="6161" max="6162" width="6.6640625" style="93" customWidth="1"/>
    <col min="6163" max="6163" width="7.6640625" style="93" customWidth="1"/>
    <col min="6164" max="6167" width="6.6640625" style="93" customWidth="1"/>
    <col min="6168" max="6168" width="7.6640625" style="93" customWidth="1"/>
    <col min="6169" max="6169" width="5.6640625" style="93" customWidth="1"/>
    <col min="6170" max="6171" width="6.6640625" style="93" customWidth="1"/>
    <col min="6172" max="6172" width="7.6640625" style="93" customWidth="1"/>
    <col min="6173" max="6176" width="6.6640625" style="93" customWidth="1"/>
    <col min="6177" max="6177" width="8" style="93" customWidth="1"/>
    <col min="6178" max="6178" width="6.6640625" style="93" customWidth="1"/>
    <col min="6179" max="6415" width="11.44140625" style="93"/>
    <col min="6416" max="6416" width="0" style="93" hidden="1" customWidth="1"/>
    <col min="6417" max="6418" width="6.6640625" style="93" customWidth="1"/>
    <col min="6419" max="6419" width="7.6640625" style="93" customWidth="1"/>
    <col min="6420" max="6423" width="6.6640625" style="93" customWidth="1"/>
    <col min="6424" max="6424" width="7.6640625" style="93" customWidth="1"/>
    <col min="6425" max="6425" width="5.6640625" style="93" customWidth="1"/>
    <col min="6426" max="6427" width="6.6640625" style="93" customWidth="1"/>
    <col min="6428" max="6428" width="7.6640625" style="93" customWidth="1"/>
    <col min="6429" max="6432" width="6.6640625" style="93" customWidth="1"/>
    <col min="6433" max="6433" width="8" style="93" customWidth="1"/>
    <col min="6434" max="6434" width="6.6640625" style="93" customWidth="1"/>
    <col min="6435" max="6671" width="11.44140625" style="93"/>
    <col min="6672" max="6672" width="0" style="93" hidden="1" customWidth="1"/>
    <col min="6673" max="6674" width="6.6640625" style="93" customWidth="1"/>
    <col min="6675" max="6675" width="7.6640625" style="93" customWidth="1"/>
    <col min="6676" max="6679" width="6.6640625" style="93" customWidth="1"/>
    <col min="6680" max="6680" width="7.6640625" style="93" customWidth="1"/>
    <col min="6681" max="6681" width="5.6640625" style="93" customWidth="1"/>
    <col min="6682" max="6683" width="6.6640625" style="93" customWidth="1"/>
    <col min="6684" max="6684" width="7.6640625" style="93" customWidth="1"/>
    <col min="6685" max="6688" width="6.6640625" style="93" customWidth="1"/>
    <col min="6689" max="6689" width="8" style="93" customWidth="1"/>
    <col min="6690" max="6690" width="6.6640625" style="93" customWidth="1"/>
    <col min="6691" max="6927" width="11.44140625" style="93"/>
    <col min="6928" max="6928" width="0" style="93" hidden="1" customWidth="1"/>
    <col min="6929" max="6930" width="6.6640625" style="93" customWidth="1"/>
    <col min="6931" max="6931" width="7.6640625" style="93" customWidth="1"/>
    <col min="6932" max="6935" width="6.6640625" style="93" customWidth="1"/>
    <col min="6936" max="6936" width="7.6640625" style="93" customWidth="1"/>
    <col min="6937" max="6937" width="5.6640625" style="93" customWidth="1"/>
    <col min="6938" max="6939" width="6.6640625" style="93" customWidth="1"/>
    <col min="6940" max="6940" width="7.6640625" style="93" customWidth="1"/>
    <col min="6941" max="6944" width="6.6640625" style="93" customWidth="1"/>
    <col min="6945" max="6945" width="8" style="93" customWidth="1"/>
    <col min="6946" max="6946" width="6.6640625" style="93" customWidth="1"/>
    <col min="6947" max="7183" width="11.44140625" style="93"/>
    <col min="7184" max="7184" width="0" style="93" hidden="1" customWidth="1"/>
    <col min="7185" max="7186" width="6.6640625" style="93" customWidth="1"/>
    <col min="7187" max="7187" width="7.6640625" style="93" customWidth="1"/>
    <col min="7188" max="7191" width="6.6640625" style="93" customWidth="1"/>
    <col min="7192" max="7192" width="7.6640625" style="93" customWidth="1"/>
    <col min="7193" max="7193" width="5.6640625" style="93" customWidth="1"/>
    <col min="7194" max="7195" width="6.6640625" style="93" customWidth="1"/>
    <col min="7196" max="7196" width="7.6640625" style="93" customWidth="1"/>
    <col min="7197" max="7200" width="6.6640625" style="93" customWidth="1"/>
    <col min="7201" max="7201" width="8" style="93" customWidth="1"/>
    <col min="7202" max="7202" width="6.6640625" style="93" customWidth="1"/>
    <col min="7203" max="7439" width="11.44140625" style="93"/>
    <col min="7440" max="7440" width="0" style="93" hidden="1" customWidth="1"/>
    <col min="7441" max="7442" width="6.6640625" style="93" customWidth="1"/>
    <col min="7443" max="7443" width="7.6640625" style="93" customWidth="1"/>
    <col min="7444" max="7447" width="6.6640625" style="93" customWidth="1"/>
    <col min="7448" max="7448" width="7.6640625" style="93" customWidth="1"/>
    <col min="7449" max="7449" width="5.6640625" style="93" customWidth="1"/>
    <col min="7450" max="7451" width="6.6640625" style="93" customWidth="1"/>
    <col min="7452" max="7452" width="7.6640625" style="93" customWidth="1"/>
    <col min="7453" max="7456" width="6.6640625" style="93" customWidth="1"/>
    <col min="7457" max="7457" width="8" style="93" customWidth="1"/>
    <col min="7458" max="7458" width="6.6640625" style="93" customWidth="1"/>
    <col min="7459" max="7695" width="11.44140625" style="93"/>
    <col min="7696" max="7696" width="0" style="93" hidden="1" customWidth="1"/>
    <col min="7697" max="7698" width="6.6640625" style="93" customWidth="1"/>
    <col min="7699" max="7699" width="7.6640625" style="93" customWidth="1"/>
    <col min="7700" max="7703" width="6.6640625" style="93" customWidth="1"/>
    <col min="7704" max="7704" width="7.6640625" style="93" customWidth="1"/>
    <col min="7705" max="7705" width="5.6640625" style="93" customWidth="1"/>
    <col min="7706" max="7707" width="6.6640625" style="93" customWidth="1"/>
    <col min="7708" max="7708" width="7.6640625" style="93" customWidth="1"/>
    <col min="7709" max="7712" width="6.6640625" style="93" customWidth="1"/>
    <col min="7713" max="7713" width="8" style="93" customWidth="1"/>
    <col min="7714" max="7714" width="6.6640625" style="93" customWidth="1"/>
    <col min="7715" max="7951" width="11.44140625" style="93"/>
    <col min="7952" max="7952" width="0" style="93" hidden="1" customWidth="1"/>
    <col min="7953" max="7954" width="6.6640625" style="93" customWidth="1"/>
    <col min="7955" max="7955" width="7.6640625" style="93" customWidth="1"/>
    <col min="7956" max="7959" width="6.6640625" style="93" customWidth="1"/>
    <col min="7960" max="7960" width="7.6640625" style="93" customWidth="1"/>
    <col min="7961" max="7961" width="5.6640625" style="93" customWidth="1"/>
    <col min="7962" max="7963" width="6.6640625" style="93" customWidth="1"/>
    <col min="7964" max="7964" width="7.6640625" style="93" customWidth="1"/>
    <col min="7965" max="7968" width="6.6640625" style="93" customWidth="1"/>
    <col min="7969" max="7969" width="8" style="93" customWidth="1"/>
    <col min="7970" max="7970" width="6.6640625" style="93" customWidth="1"/>
    <col min="7971" max="8207" width="11.44140625" style="93"/>
    <col min="8208" max="8208" width="0" style="93" hidden="1" customWidth="1"/>
    <col min="8209" max="8210" width="6.6640625" style="93" customWidth="1"/>
    <col min="8211" max="8211" width="7.6640625" style="93" customWidth="1"/>
    <col min="8212" max="8215" width="6.6640625" style="93" customWidth="1"/>
    <col min="8216" max="8216" width="7.6640625" style="93" customWidth="1"/>
    <col min="8217" max="8217" width="5.6640625" style="93" customWidth="1"/>
    <col min="8218" max="8219" width="6.6640625" style="93" customWidth="1"/>
    <col min="8220" max="8220" width="7.6640625" style="93" customWidth="1"/>
    <col min="8221" max="8224" width="6.6640625" style="93" customWidth="1"/>
    <col min="8225" max="8225" width="8" style="93" customWidth="1"/>
    <col min="8226" max="8226" width="6.6640625" style="93" customWidth="1"/>
    <col min="8227" max="8463" width="11.44140625" style="93"/>
    <col min="8464" max="8464" width="0" style="93" hidden="1" customWidth="1"/>
    <col min="8465" max="8466" width="6.6640625" style="93" customWidth="1"/>
    <col min="8467" max="8467" width="7.6640625" style="93" customWidth="1"/>
    <col min="8468" max="8471" width="6.6640625" style="93" customWidth="1"/>
    <col min="8472" max="8472" width="7.6640625" style="93" customWidth="1"/>
    <col min="8473" max="8473" width="5.6640625" style="93" customWidth="1"/>
    <col min="8474" max="8475" width="6.6640625" style="93" customWidth="1"/>
    <col min="8476" max="8476" width="7.6640625" style="93" customWidth="1"/>
    <col min="8477" max="8480" width="6.6640625" style="93" customWidth="1"/>
    <col min="8481" max="8481" width="8" style="93" customWidth="1"/>
    <col min="8482" max="8482" width="6.6640625" style="93" customWidth="1"/>
    <col min="8483" max="8719" width="11.44140625" style="93"/>
    <col min="8720" max="8720" width="0" style="93" hidden="1" customWidth="1"/>
    <col min="8721" max="8722" width="6.6640625" style="93" customWidth="1"/>
    <col min="8723" max="8723" width="7.6640625" style="93" customWidth="1"/>
    <col min="8724" max="8727" width="6.6640625" style="93" customWidth="1"/>
    <col min="8728" max="8728" width="7.6640625" style="93" customWidth="1"/>
    <col min="8729" max="8729" width="5.6640625" style="93" customWidth="1"/>
    <col min="8730" max="8731" width="6.6640625" style="93" customWidth="1"/>
    <col min="8732" max="8732" width="7.6640625" style="93" customWidth="1"/>
    <col min="8733" max="8736" width="6.6640625" style="93" customWidth="1"/>
    <col min="8737" max="8737" width="8" style="93" customWidth="1"/>
    <col min="8738" max="8738" width="6.6640625" style="93" customWidth="1"/>
    <col min="8739" max="8975" width="11.44140625" style="93"/>
    <col min="8976" max="8976" width="0" style="93" hidden="1" customWidth="1"/>
    <col min="8977" max="8978" width="6.6640625" style="93" customWidth="1"/>
    <col min="8979" max="8979" width="7.6640625" style="93" customWidth="1"/>
    <col min="8980" max="8983" width="6.6640625" style="93" customWidth="1"/>
    <col min="8984" max="8984" width="7.6640625" style="93" customWidth="1"/>
    <col min="8985" max="8985" width="5.6640625" style="93" customWidth="1"/>
    <col min="8986" max="8987" width="6.6640625" style="93" customWidth="1"/>
    <col min="8988" max="8988" width="7.6640625" style="93" customWidth="1"/>
    <col min="8989" max="8992" width="6.6640625" style="93" customWidth="1"/>
    <col min="8993" max="8993" width="8" style="93" customWidth="1"/>
    <col min="8994" max="8994" width="6.6640625" style="93" customWidth="1"/>
    <col min="8995" max="9231" width="11.44140625" style="93"/>
    <col min="9232" max="9232" width="0" style="93" hidden="1" customWidth="1"/>
    <col min="9233" max="9234" width="6.6640625" style="93" customWidth="1"/>
    <col min="9235" max="9235" width="7.6640625" style="93" customWidth="1"/>
    <col min="9236" max="9239" width="6.6640625" style="93" customWidth="1"/>
    <col min="9240" max="9240" width="7.6640625" style="93" customWidth="1"/>
    <col min="9241" max="9241" width="5.6640625" style="93" customWidth="1"/>
    <col min="9242" max="9243" width="6.6640625" style="93" customWidth="1"/>
    <col min="9244" max="9244" width="7.6640625" style="93" customWidth="1"/>
    <col min="9245" max="9248" width="6.6640625" style="93" customWidth="1"/>
    <col min="9249" max="9249" width="8" style="93" customWidth="1"/>
    <col min="9250" max="9250" width="6.6640625" style="93" customWidth="1"/>
    <col min="9251" max="9487" width="11.44140625" style="93"/>
    <col min="9488" max="9488" width="0" style="93" hidden="1" customWidth="1"/>
    <col min="9489" max="9490" width="6.6640625" style="93" customWidth="1"/>
    <col min="9491" max="9491" width="7.6640625" style="93" customWidth="1"/>
    <col min="9492" max="9495" width="6.6640625" style="93" customWidth="1"/>
    <col min="9496" max="9496" width="7.6640625" style="93" customWidth="1"/>
    <col min="9497" max="9497" width="5.6640625" style="93" customWidth="1"/>
    <col min="9498" max="9499" width="6.6640625" style="93" customWidth="1"/>
    <col min="9500" max="9500" width="7.6640625" style="93" customWidth="1"/>
    <col min="9501" max="9504" width="6.6640625" style="93" customWidth="1"/>
    <col min="9505" max="9505" width="8" style="93" customWidth="1"/>
    <col min="9506" max="9506" width="6.6640625" style="93" customWidth="1"/>
    <col min="9507" max="9743" width="11.44140625" style="93"/>
    <col min="9744" max="9744" width="0" style="93" hidden="1" customWidth="1"/>
    <col min="9745" max="9746" width="6.6640625" style="93" customWidth="1"/>
    <col min="9747" max="9747" width="7.6640625" style="93" customWidth="1"/>
    <col min="9748" max="9751" width="6.6640625" style="93" customWidth="1"/>
    <col min="9752" max="9752" width="7.6640625" style="93" customWidth="1"/>
    <col min="9753" max="9753" width="5.6640625" style="93" customWidth="1"/>
    <col min="9754" max="9755" width="6.6640625" style="93" customWidth="1"/>
    <col min="9756" max="9756" width="7.6640625" style="93" customWidth="1"/>
    <col min="9757" max="9760" width="6.6640625" style="93" customWidth="1"/>
    <col min="9761" max="9761" width="8" style="93" customWidth="1"/>
    <col min="9762" max="9762" width="6.6640625" style="93" customWidth="1"/>
    <col min="9763" max="9999" width="11.44140625" style="93"/>
    <col min="10000" max="10000" width="0" style="93" hidden="1" customWidth="1"/>
    <col min="10001" max="10002" width="6.6640625" style="93" customWidth="1"/>
    <col min="10003" max="10003" width="7.6640625" style="93" customWidth="1"/>
    <col min="10004" max="10007" width="6.6640625" style="93" customWidth="1"/>
    <col min="10008" max="10008" width="7.6640625" style="93" customWidth="1"/>
    <col min="10009" max="10009" width="5.6640625" style="93" customWidth="1"/>
    <col min="10010" max="10011" width="6.6640625" style="93" customWidth="1"/>
    <col min="10012" max="10012" width="7.6640625" style="93" customWidth="1"/>
    <col min="10013" max="10016" width="6.6640625" style="93" customWidth="1"/>
    <col min="10017" max="10017" width="8" style="93" customWidth="1"/>
    <col min="10018" max="10018" width="6.6640625" style="93" customWidth="1"/>
    <col min="10019" max="10255" width="11.44140625" style="93"/>
    <col min="10256" max="10256" width="0" style="93" hidden="1" customWidth="1"/>
    <col min="10257" max="10258" width="6.6640625" style="93" customWidth="1"/>
    <col min="10259" max="10259" width="7.6640625" style="93" customWidth="1"/>
    <col min="10260" max="10263" width="6.6640625" style="93" customWidth="1"/>
    <col min="10264" max="10264" width="7.6640625" style="93" customWidth="1"/>
    <col min="10265" max="10265" width="5.6640625" style="93" customWidth="1"/>
    <col min="10266" max="10267" width="6.6640625" style="93" customWidth="1"/>
    <col min="10268" max="10268" width="7.6640625" style="93" customWidth="1"/>
    <col min="10269" max="10272" width="6.6640625" style="93" customWidth="1"/>
    <col min="10273" max="10273" width="8" style="93" customWidth="1"/>
    <col min="10274" max="10274" width="6.6640625" style="93" customWidth="1"/>
    <col min="10275" max="10511" width="11.44140625" style="93"/>
    <col min="10512" max="10512" width="0" style="93" hidden="1" customWidth="1"/>
    <col min="10513" max="10514" width="6.6640625" style="93" customWidth="1"/>
    <col min="10515" max="10515" width="7.6640625" style="93" customWidth="1"/>
    <col min="10516" max="10519" width="6.6640625" style="93" customWidth="1"/>
    <col min="10520" max="10520" width="7.6640625" style="93" customWidth="1"/>
    <col min="10521" max="10521" width="5.6640625" style="93" customWidth="1"/>
    <col min="10522" max="10523" width="6.6640625" style="93" customWidth="1"/>
    <col min="10524" max="10524" width="7.6640625" style="93" customWidth="1"/>
    <col min="10525" max="10528" width="6.6640625" style="93" customWidth="1"/>
    <col min="10529" max="10529" width="8" style="93" customWidth="1"/>
    <col min="10530" max="10530" width="6.6640625" style="93" customWidth="1"/>
    <col min="10531" max="10767" width="11.44140625" style="93"/>
    <col min="10768" max="10768" width="0" style="93" hidden="1" customWidth="1"/>
    <col min="10769" max="10770" width="6.6640625" style="93" customWidth="1"/>
    <col min="10771" max="10771" width="7.6640625" style="93" customWidth="1"/>
    <col min="10772" max="10775" width="6.6640625" style="93" customWidth="1"/>
    <col min="10776" max="10776" width="7.6640625" style="93" customWidth="1"/>
    <col min="10777" max="10777" width="5.6640625" style="93" customWidth="1"/>
    <col min="10778" max="10779" width="6.6640625" style="93" customWidth="1"/>
    <col min="10780" max="10780" width="7.6640625" style="93" customWidth="1"/>
    <col min="10781" max="10784" width="6.6640625" style="93" customWidth="1"/>
    <col min="10785" max="10785" width="8" style="93" customWidth="1"/>
    <col min="10786" max="10786" width="6.6640625" style="93" customWidth="1"/>
    <col min="10787" max="11023" width="11.44140625" style="93"/>
    <col min="11024" max="11024" width="0" style="93" hidden="1" customWidth="1"/>
    <col min="11025" max="11026" width="6.6640625" style="93" customWidth="1"/>
    <col min="11027" max="11027" width="7.6640625" style="93" customWidth="1"/>
    <col min="11028" max="11031" width="6.6640625" style="93" customWidth="1"/>
    <col min="11032" max="11032" width="7.6640625" style="93" customWidth="1"/>
    <col min="11033" max="11033" width="5.6640625" style="93" customWidth="1"/>
    <col min="11034" max="11035" width="6.6640625" style="93" customWidth="1"/>
    <col min="11036" max="11036" width="7.6640625" style="93" customWidth="1"/>
    <col min="11037" max="11040" width="6.6640625" style="93" customWidth="1"/>
    <col min="11041" max="11041" width="8" style="93" customWidth="1"/>
    <col min="11042" max="11042" width="6.6640625" style="93" customWidth="1"/>
    <col min="11043" max="11279" width="11.44140625" style="93"/>
    <col min="11280" max="11280" width="0" style="93" hidden="1" customWidth="1"/>
    <col min="11281" max="11282" width="6.6640625" style="93" customWidth="1"/>
    <col min="11283" max="11283" width="7.6640625" style="93" customWidth="1"/>
    <col min="11284" max="11287" width="6.6640625" style="93" customWidth="1"/>
    <col min="11288" max="11288" width="7.6640625" style="93" customWidth="1"/>
    <col min="11289" max="11289" width="5.6640625" style="93" customWidth="1"/>
    <col min="11290" max="11291" width="6.6640625" style="93" customWidth="1"/>
    <col min="11292" max="11292" width="7.6640625" style="93" customWidth="1"/>
    <col min="11293" max="11296" width="6.6640625" style="93" customWidth="1"/>
    <col min="11297" max="11297" width="8" style="93" customWidth="1"/>
    <col min="11298" max="11298" width="6.6640625" style="93" customWidth="1"/>
    <col min="11299" max="11535" width="11.44140625" style="93"/>
    <col min="11536" max="11536" width="0" style="93" hidden="1" customWidth="1"/>
    <col min="11537" max="11538" width="6.6640625" style="93" customWidth="1"/>
    <col min="11539" max="11539" width="7.6640625" style="93" customWidth="1"/>
    <col min="11540" max="11543" width="6.6640625" style="93" customWidth="1"/>
    <col min="11544" max="11544" width="7.6640625" style="93" customWidth="1"/>
    <col min="11545" max="11545" width="5.6640625" style="93" customWidth="1"/>
    <col min="11546" max="11547" width="6.6640625" style="93" customWidth="1"/>
    <col min="11548" max="11548" width="7.6640625" style="93" customWidth="1"/>
    <col min="11549" max="11552" width="6.6640625" style="93" customWidth="1"/>
    <col min="11553" max="11553" width="8" style="93" customWidth="1"/>
    <col min="11554" max="11554" width="6.6640625" style="93" customWidth="1"/>
    <col min="11555" max="11791" width="11.44140625" style="93"/>
    <col min="11792" max="11792" width="0" style="93" hidden="1" customWidth="1"/>
    <col min="11793" max="11794" width="6.6640625" style="93" customWidth="1"/>
    <col min="11795" max="11795" width="7.6640625" style="93" customWidth="1"/>
    <col min="11796" max="11799" width="6.6640625" style="93" customWidth="1"/>
    <col min="11800" max="11800" width="7.6640625" style="93" customWidth="1"/>
    <col min="11801" max="11801" width="5.6640625" style="93" customWidth="1"/>
    <col min="11802" max="11803" width="6.6640625" style="93" customWidth="1"/>
    <col min="11804" max="11804" width="7.6640625" style="93" customWidth="1"/>
    <col min="11805" max="11808" width="6.6640625" style="93" customWidth="1"/>
    <col min="11809" max="11809" width="8" style="93" customWidth="1"/>
    <col min="11810" max="11810" width="6.6640625" style="93" customWidth="1"/>
    <col min="11811" max="12047" width="11.44140625" style="93"/>
    <col min="12048" max="12048" width="0" style="93" hidden="1" customWidth="1"/>
    <col min="12049" max="12050" width="6.6640625" style="93" customWidth="1"/>
    <col min="12051" max="12051" width="7.6640625" style="93" customWidth="1"/>
    <col min="12052" max="12055" width="6.6640625" style="93" customWidth="1"/>
    <col min="12056" max="12056" width="7.6640625" style="93" customWidth="1"/>
    <col min="12057" max="12057" width="5.6640625" style="93" customWidth="1"/>
    <col min="12058" max="12059" width="6.6640625" style="93" customWidth="1"/>
    <col min="12060" max="12060" width="7.6640625" style="93" customWidth="1"/>
    <col min="12061" max="12064" width="6.6640625" style="93" customWidth="1"/>
    <col min="12065" max="12065" width="8" style="93" customWidth="1"/>
    <col min="12066" max="12066" width="6.6640625" style="93" customWidth="1"/>
    <col min="12067" max="12303" width="11.44140625" style="93"/>
    <col min="12304" max="12304" width="0" style="93" hidden="1" customWidth="1"/>
    <col min="12305" max="12306" width="6.6640625" style="93" customWidth="1"/>
    <col min="12307" max="12307" width="7.6640625" style="93" customWidth="1"/>
    <col min="12308" max="12311" width="6.6640625" style="93" customWidth="1"/>
    <col min="12312" max="12312" width="7.6640625" style="93" customWidth="1"/>
    <col min="12313" max="12313" width="5.6640625" style="93" customWidth="1"/>
    <col min="12314" max="12315" width="6.6640625" style="93" customWidth="1"/>
    <col min="12316" max="12316" width="7.6640625" style="93" customWidth="1"/>
    <col min="12317" max="12320" width="6.6640625" style="93" customWidth="1"/>
    <col min="12321" max="12321" width="8" style="93" customWidth="1"/>
    <col min="12322" max="12322" width="6.6640625" style="93" customWidth="1"/>
    <col min="12323" max="12559" width="11.44140625" style="93"/>
    <col min="12560" max="12560" width="0" style="93" hidden="1" customWidth="1"/>
    <col min="12561" max="12562" width="6.6640625" style="93" customWidth="1"/>
    <col min="12563" max="12563" width="7.6640625" style="93" customWidth="1"/>
    <col min="12564" max="12567" width="6.6640625" style="93" customWidth="1"/>
    <col min="12568" max="12568" width="7.6640625" style="93" customWidth="1"/>
    <col min="12569" max="12569" width="5.6640625" style="93" customWidth="1"/>
    <col min="12570" max="12571" width="6.6640625" style="93" customWidth="1"/>
    <col min="12572" max="12572" width="7.6640625" style="93" customWidth="1"/>
    <col min="12573" max="12576" width="6.6640625" style="93" customWidth="1"/>
    <col min="12577" max="12577" width="8" style="93" customWidth="1"/>
    <col min="12578" max="12578" width="6.6640625" style="93" customWidth="1"/>
    <col min="12579" max="12815" width="11.44140625" style="93"/>
    <col min="12816" max="12816" width="0" style="93" hidden="1" customWidth="1"/>
    <col min="12817" max="12818" width="6.6640625" style="93" customWidth="1"/>
    <col min="12819" max="12819" width="7.6640625" style="93" customWidth="1"/>
    <col min="12820" max="12823" width="6.6640625" style="93" customWidth="1"/>
    <col min="12824" max="12824" width="7.6640625" style="93" customWidth="1"/>
    <col min="12825" max="12825" width="5.6640625" style="93" customWidth="1"/>
    <col min="12826" max="12827" width="6.6640625" style="93" customWidth="1"/>
    <col min="12828" max="12828" width="7.6640625" style="93" customWidth="1"/>
    <col min="12829" max="12832" width="6.6640625" style="93" customWidth="1"/>
    <col min="12833" max="12833" width="8" style="93" customWidth="1"/>
    <col min="12834" max="12834" width="6.6640625" style="93" customWidth="1"/>
    <col min="12835" max="13071" width="11.44140625" style="93"/>
    <col min="13072" max="13072" width="0" style="93" hidden="1" customWidth="1"/>
    <col min="13073" max="13074" width="6.6640625" style="93" customWidth="1"/>
    <col min="13075" max="13075" width="7.6640625" style="93" customWidth="1"/>
    <col min="13076" max="13079" width="6.6640625" style="93" customWidth="1"/>
    <col min="13080" max="13080" width="7.6640625" style="93" customWidth="1"/>
    <col min="13081" max="13081" width="5.6640625" style="93" customWidth="1"/>
    <col min="13082" max="13083" width="6.6640625" style="93" customWidth="1"/>
    <col min="13084" max="13084" width="7.6640625" style="93" customWidth="1"/>
    <col min="13085" max="13088" width="6.6640625" style="93" customWidth="1"/>
    <col min="13089" max="13089" width="8" style="93" customWidth="1"/>
    <col min="13090" max="13090" width="6.6640625" style="93" customWidth="1"/>
    <col min="13091" max="13327" width="11.44140625" style="93"/>
    <col min="13328" max="13328" width="0" style="93" hidden="1" customWidth="1"/>
    <col min="13329" max="13330" width="6.6640625" style="93" customWidth="1"/>
    <col min="13331" max="13331" width="7.6640625" style="93" customWidth="1"/>
    <col min="13332" max="13335" width="6.6640625" style="93" customWidth="1"/>
    <col min="13336" max="13336" width="7.6640625" style="93" customWidth="1"/>
    <col min="13337" max="13337" width="5.6640625" style="93" customWidth="1"/>
    <col min="13338" max="13339" width="6.6640625" style="93" customWidth="1"/>
    <col min="13340" max="13340" width="7.6640625" style="93" customWidth="1"/>
    <col min="13341" max="13344" width="6.6640625" style="93" customWidth="1"/>
    <col min="13345" max="13345" width="8" style="93" customWidth="1"/>
    <col min="13346" max="13346" width="6.6640625" style="93" customWidth="1"/>
    <col min="13347" max="13583" width="11.44140625" style="93"/>
    <col min="13584" max="13584" width="0" style="93" hidden="1" customWidth="1"/>
    <col min="13585" max="13586" width="6.6640625" style="93" customWidth="1"/>
    <col min="13587" max="13587" width="7.6640625" style="93" customWidth="1"/>
    <col min="13588" max="13591" width="6.6640625" style="93" customWidth="1"/>
    <col min="13592" max="13592" width="7.6640625" style="93" customWidth="1"/>
    <col min="13593" max="13593" width="5.6640625" style="93" customWidth="1"/>
    <col min="13594" max="13595" width="6.6640625" style="93" customWidth="1"/>
    <col min="13596" max="13596" width="7.6640625" style="93" customWidth="1"/>
    <col min="13597" max="13600" width="6.6640625" style="93" customWidth="1"/>
    <col min="13601" max="13601" width="8" style="93" customWidth="1"/>
    <col min="13602" max="13602" width="6.6640625" style="93" customWidth="1"/>
    <col min="13603" max="13839" width="11.44140625" style="93"/>
    <col min="13840" max="13840" width="0" style="93" hidden="1" customWidth="1"/>
    <col min="13841" max="13842" width="6.6640625" style="93" customWidth="1"/>
    <col min="13843" max="13843" width="7.6640625" style="93" customWidth="1"/>
    <col min="13844" max="13847" width="6.6640625" style="93" customWidth="1"/>
    <col min="13848" max="13848" width="7.6640625" style="93" customWidth="1"/>
    <col min="13849" max="13849" width="5.6640625" style="93" customWidth="1"/>
    <col min="13850" max="13851" width="6.6640625" style="93" customWidth="1"/>
    <col min="13852" max="13852" width="7.6640625" style="93" customWidth="1"/>
    <col min="13853" max="13856" width="6.6640625" style="93" customWidth="1"/>
    <col min="13857" max="13857" width="8" style="93" customWidth="1"/>
    <col min="13858" max="13858" width="6.6640625" style="93" customWidth="1"/>
    <col min="13859" max="14095" width="11.44140625" style="93"/>
    <col min="14096" max="14096" width="0" style="93" hidden="1" customWidth="1"/>
    <col min="14097" max="14098" width="6.6640625" style="93" customWidth="1"/>
    <col min="14099" max="14099" width="7.6640625" style="93" customWidth="1"/>
    <col min="14100" max="14103" width="6.6640625" style="93" customWidth="1"/>
    <col min="14104" max="14104" width="7.6640625" style="93" customWidth="1"/>
    <col min="14105" max="14105" width="5.6640625" style="93" customWidth="1"/>
    <col min="14106" max="14107" width="6.6640625" style="93" customWidth="1"/>
    <col min="14108" max="14108" width="7.6640625" style="93" customWidth="1"/>
    <col min="14109" max="14112" width="6.6640625" style="93" customWidth="1"/>
    <col min="14113" max="14113" width="8" style="93" customWidth="1"/>
    <col min="14114" max="14114" width="6.6640625" style="93" customWidth="1"/>
    <col min="14115" max="14351" width="11.44140625" style="93"/>
    <col min="14352" max="14352" width="0" style="93" hidden="1" customWidth="1"/>
    <col min="14353" max="14354" width="6.6640625" style="93" customWidth="1"/>
    <col min="14355" max="14355" width="7.6640625" style="93" customWidth="1"/>
    <col min="14356" max="14359" width="6.6640625" style="93" customWidth="1"/>
    <col min="14360" max="14360" width="7.6640625" style="93" customWidth="1"/>
    <col min="14361" max="14361" width="5.6640625" style="93" customWidth="1"/>
    <col min="14362" max="14363" width="6.6640625" style="93" customWidth="1"/>
    <col min="14364" max="14364" width="7.6640625" style="93" customWidth="1"/>
    <col min="14365" max="14368" width="6.6640625" style="93" customWidth="1"/>
    <col min="14369" max="14369" width="8" style="93" customWidth="1"/>
    <col min="14370" max="14370" width="6.6640625" style="93" customWidth="1"/>
    <col min="14371" max="14607" width="11.44140625" style="93"/>
    <col min="14608" max="14608" width="0" style="93" hidden="1" customWidth="1"/>
    <col min="14609" max="14610" width="6.6640625" style="93" customWidth="1"/>
    <col min="14611" max="14611" width="7.6640625" style="93" customWidth="1"/>
    <col min="14612" max="14615" width="6.6640625" style="93" customWidth="1"/>
    <col min="14616" max="14616" width="7.6640625" style="93" customWidth="1"/>
    <col min="14617" max="14617" width="5.6640625" style="93" customWidth="1"/>
    <col min="14618" max="14619" width="6.6640625" style="93" customWidth="1"/>
    <col min="14620" max="14620" width="7.6640625" style="93" customWidth="1"/>
    <col min="14621" max="14624" width="6.6640625" style="93" customWidth="1"/>
    <col min="14625" max="14625" width="8" style="93" customWidth="1"/>
    <col min="14626" max="14626" width="6.6640625" style="93" customWidth="1"/>
    <col min="14627" max="14863" width="11.44140625" style="93"/>
    <col min="14864" max="14864" width="0" style="93" hidden="1" customWidth="1"/>
    <col min="14865" max="14866" width="6.6640625" style="93" customWidth="1"/>
    <col min="14867" max="14867" width="7.6640625" style="93" customWidth="1"/>
    <col min="14868" max="14871" width="6.6640625" style="93" customWidth="1"/>
    <col min="14872" max="14872" width="7.6640625" style="93" customWidth="1"/>
    <col min="14873" max="14873" width="5.6640625" style="93" customWidth="1"/>
    <col min="14874" max="14875" width="6.6640625" style="93" customWidth="1"/>
    <col min="14876" max="14876" width="7.6640625" style="93" customWidth="1"/>
    <col min="14877" max="14880" width="6.6640625" style="93" customWidth="1"/>
    <col min="14881" max="14881" width="8" style="93" customWidth="1"/>
    <col min="14882" max="14882" width="6.6640625" style="93" customWidth="1"/>
    <col min="14883" max="15119" width="11.44140625" style="93"/>
    <col min="15120" max="15120" width="0" style="93" hidden="1" customWidth="1"/>
    <col min="15121" max="15122" width="6.6640625" style="93" customWidth="1"/>
    <col min="15123" max="15123" width="7.6640625" style="93" customWidth="1"/>
    <col min="15124" max="15127" width="6.6640625" style="93" customWidth="1"/>
    <col min="15128" max="15128" width="7.6640625" style="93" customWidth="1"/>
    <col min="15129" max="15129" width="5.6640625" style="93" customWidth="1"/>
    <col min="15130" max="15131" width="6.6640625" style="93" customWidth="1"/>
    <col min="15132" max="15132" width="7.6640625" style="93" customWidth="1"/>
    <col min="15133" max="15136" width="6.6640625" style="93" customWidth="1"/>
    <col min="15137" max="15137" width="8" style="93" customWidth="1"/>
    <col min="15138" max="15138" width="6.6640625" style="93" customWidth="1"/>
    <col min="15139" max="15375" width="11.44140625" style="93"/>
    <col min="15376" max="15376" width="0" style="93" hidden="1" customWidth="1"/>
    <col min="15377" max="15378" width="6.6640625" style="93" customWidth="1"/>
    <col min="15379" max="15379" width="7.6640625" style="93" customWidth="1"/>
    <col min="15380" max="15383" width="6.6640625" style="93" customWidth="1"/>
    <col min="15384" max="15384" width="7.6640625" style="93" customWidth="1"/>
    <col min="15385" max="15385" width="5.6640625" style="93" customWidth="1"/>
    <col min="15386" max="15387" width="6.6640625" style="93" customWidth="1"/>
    <col min="15388" max="15388" width="7.6640625" style="93" customWidth="1"/>
    <col min="15389" max="15392" width="6.6640625" style="93" customWidth="1"/>
    <col min="15393" max="15393" width="8" style="93" customWidth="1"/>
    <col min="15394" max="15394" width="6.6640625" style="93" customWidth="1"/>
    <col min="15395" max="15631" width="11.44140625" style="93"/>
    <col min="15632" max="15632" width="0" style="93" hidden="1" customWidth="1"/>
    <col min="15633" max="15634" width="6.6640625" style="93" customWidth="1"/>
    <col min="15635" max="15635" width="7.6640625" style="93" customWidth="1"/>
    <col min="15636" max="15639" width="6.6640625" style="93" customWidth="1"/>
    <col min="15640" max="15640" width="7.6640625" style="93" customWidth="1"/>
    <col min="15641" max="15641" width="5.6640625" style="93" customWidth="1"/>
    <col min="15642" max="15643" width="6.6640625" style="93" customWidth="1"/>
    <col min="15644" max="15644" width="7.6640625" style="93" customWidth="1"/>
    <col min="15645" max="15648" width="6.6640625" style="93" customWidth="1"/>
    <col min="15649" max="15649" width="8" style="93" customWidth="1"/>
    <col min="15650" max="15650" width="6.6640625" style="93" customWidth="1"/>
    <col min="15651" max="15887" width="11.44140625" style="93"/>
    <col min="15888" max="15888" width="0" style="93" hidden="1" customWidth="1"/>
    <col min="15889" max="15890" width="6.6640625" style="93" customWidth="1"/>
    <col min="15891" max="15891" width="7.6640625" style="93" customWidth="1"/>
    <col min="15892" max="15895" width="6.6640625" style="93" customWidth="1"/>
    <col min="15896" max="15896" width="7.6640625" style="93" customWidth="1"/>
    <col min="15897" max="15897" width="5.6640625" style="93" customWidth="1"/>
    <col min="15898" max="15899" width="6.6640625" style="93" customWidth="1"/>
    <col min="15900" max="15900" width="7.6640625" style="93" customWidth="1"/>
    <col min="15901" max="15904" width="6.6640625" style="93" customWidth="1"/>
    <col min="15905" max="15905" width="8" style="93" customWidth="1"/>
    <col min="15906" max="15906" width="6.6640625" style="93" customWidth="1"/>
    <col min="15907" max="16143" width="11.44140625" style="93"/>
    <col min="16144" max="16144" width="0" style="93" hidden="1" customWidth="1"/>
    <col min="16145" max="16146" width="6.6640625" style="93" customWidth="1"/>
    <col min="16147" max="16147" width="7.6640625" style="93" customWidth="1"/>
    <col min="16148" max="16151" width="6.6640625" style="93" customWidth="1"/>
    <col min="16152" max="16152" width="7.6640625" style="93" customWidth="1"/>
    <col min="16153" max="16153" width="5.6640625" style="93" customWidth="1"/>
    <col min="16154" max="16155" width="6.6640625" style="93" customWidth="1"/>
    <col min="16156" max="16156" width="7.6640625" style="93" customWidth="1"/>
    <col min="16157" max="16160" width="6.6640625" style="93" customWidth="1"/>
    <col min="16161" max="16161" width="8" style="93" customWidth="1"/>
    <col min="16162" max="16162" width="6.6640625" style="93" customWidth="1"/>
    <col min="16163" max="16384" width="11.44140625" style="93"/>
  </cols>
  <sheetData>
    <row r="1" spans="1:34" ht="4.5" customHeight="1" thickBot="1" x14ac:dyDescent="0.3">
      <c r="A1" s="97"/>
      <c r="B1" s="97"/>
      <c r="C1" s="97"/>
      <c r="D1" s="110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4" ht="24.75" customHeight="1" thickBot="1" x14ac:dyDescent="0.3">
      <c r="A2" s="97"/>
      <c r="B2" s="129" t="s">
        <v>44</v>
      </c>
      <c r="C2" s="124"/>
      <c r="D2" s="124"/>
      <c r="E2" s="124"/>
      <c r="F2" s="124"/>
      <c r="G2" s="97"/>
      <c r="H2" s="97"/>
      <c r="I2" s="97"/>
      <c r="J2" s="280" t="s">
        <v>46</v>
      </c>
      <c r="K2" s="280"/>
      <c r="L2" s="280"/>
      <c r="M2" s="280"/>
      <c r="N2" s="281"/>
      <c r="O2" s="125"/>
      <c r="P2" s="97"/>
      <c r="Q2" s="280" t="s">
        <v>45</v>
      </c>
      <c r="R2" s="280"/>
      <c r="S2" s="280"/>
      <c r="T2" s="280"/>
      <c r="U2" s="281"/>
      <c r="V2" s="126"/>
      <c r="W2" s="97"/>
      <c r="X2" s="280" t="s">
        <v>47</v>
      </c>
      <c r="Y2" s="280"/>
      <c r="Z2" s="280"/>
      <c r="AA2" s="280"/>
      <c r="AB2" s="280"/>
      <c r="AC2" s="280"/>
      <c r="AD2" s="281"/>
      <c r="AE2" s="126"/>
      <c r="AF2" s="97"/>
      <c r="AG2" s="97"/>
      <c r="AH2" s="97"/>
    </row>
    <row r="3" spans="1:34" ht="4.5" customHeight="1" thickBot="1" x14ac:dyDescent="0.3">
      <c r="A3" s="97"/>
      <c r="B3" s="97"/>
      <c r="C3" s="97"/>
      <c r="D3" s="110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</row>
    <row r="4" spans="1:34" ht="13.5" customHeight="1" thickBot="1" x14ac:dyDescent="0.3">
      <c r="A4" s="97"/>
      <c r="B4" s="290" t="s">
        <v>0</v>
      </c>
      <c r="C4" s="95"/>
      <c r="D4" s="288" t="s">
        <v>32</v>
      </c>
      <c r="E4" s="288"/>
      <c r="F4" s="288"/>
      <c r="G4" s="288" t="s">
        <v>38</v>
      </c>
      <c r="H4" s="288"/>
      <c r="I4" s="289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97"/>
      <c r="Z4" s="290" t="s">
        <v>1</v>
      </c>
      <c r="AA4" s="95"/>
      <c r="AB4" s="288" t="s">
        <v>32</v>
      </c>
      <c r="AC4" s="288"/>
      <c r="AD4" s="288"/>
      <c r="AE4" s="288" t="s">
        <v>38</v>
      </c>
      <c r="AF4" s="288"/>
      <c r="AG4" s="289"/>
      <c r="AH4" s="97"/>
    </row>
    <row r="5" spans="1:34" ht="18.75" customHeight="1" thickBot="1" x14ac:dyDescent="0.35">
      <c r="A5" s="97"/>
      <c r="B5" s="291"/>
      <c r="C5" s="101"/>
      <c r="D5" s="284" t="s">
        <v>68</v>
      </c>
      <c r="E5" s="285"/>
      <c r="F5" s="113"/>
      <c r="G5" s="282">
        <v>56</v>
      </c>
      <c r="H5" s="283"/>
      <c r="I5" s="112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97"/>
      <c r="Z5" s="291"/>
      <c r="AA5" s="101"/>
      <c r="AB5" s="284" t="s">
        <v>69</v>
      </c>
      <c r="AC5" s="285"/>
      <c r="AD5" s="113"/>
      <c r="AE5" s="282">
        <v>56</v>
      </c>
      <c r="AF5" s="283"/>
      <c r="AG5" s="112"/>
      <c r="AH5" s="97"/>
    </row>
    <row r="6" spans="1:34" ht="15.75" customHeight="1" thickBot="1" x14ac:dyDescent="0.3">
      <c r="A6" s="97"/>
      <c r="B6" s="286" t="s">
        <v>40</v>
      </c>
      <c r="C6" s="287"/>
      <c r="D6" s="287"/>
      <c r="E6" s="287"/>
      <c r="F6" s="292" t="s">
        <v>33</v>
      </c>
      <c r="G6" s="287"/>
      <c r="H6" s="287" t="s">
        <v>34</v>
      </c>
      <c r="I6" s="293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97"/>
      <c r="Z6" s="286" t="s">
        <v>40</v>
      </c>
      <c r="AA6" s="287"/>
      <c r="AB6" s="287"/>
      <c r="AC6" s="287"/>
      <c r="AD6" s="292" t="s">
        <v>33</v>
      </c>
      <c r="AE6" s="287"/>
      <c r="AF6" s="287" t="s">
        <v>34</v>
      </c>
      <c r="AG6" s="293"/>
      <c r="AH6" s="97"/>
    </row>
    <row r="7" spans="1:34" ht="18.75" customHeight="1" thickBot="1" x14ac:dyDescent="0.35">
      <c r="A7" s="97"/>
      <c r="B7" s="294" t="s">
        <v>39</v>
      </c>
      <c r="C7" s="295"/>
      <c r="D7" s="296">
        <v>0</v>
      </c>
      <c r="E7" s="297"/>
      <c r="F7" s="298" t="e">
        <f>INDEX(Medidas!J4:J23,MATCH(PROJECTION!D5,Medidas!B4:B23,0))</f>
        <v>#N/A</v>
      </c>
      <c r="G7" s="298"/>
      <c r="H7" s="298" t="e">
        <f>F7+(G5*Medidas!K3)</f>
        <v>#N/A</v>
      </c>
      <c r="I7" s="29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97"/>
      <c r="Z7" s="294" t="s">
        <v>39</v>
      </c>
      <c r="AA7" s="295"/>
      <c r="AB7" s="300">
        <v>0</v>
      </c>
      <c r="AC7" s="301"/>
      <c r="AD7" s="298" t="e">
        <f>INDEX(Medidas!J4:J23,MATCH(PROJECTION!AB5,Medidas!B4:B23,0))</f>
        <v>#N/A</v>
      </c>
      <c r="AE7" s="298"/>
      <c r="AF7" s="298" t="e">
        <f>AD7+(AE5*Medidas!K3)</f>
        <v>#N/A</v>
      </c>
      <c r="AG7" s="299"/>
      <c r="AH7" s="97"/>
    </row>
    <row r="8" spans="1:34" x14ac:dyDescent="0.25">
      <c r="A8" s="97"/>
      <c r="B8" s="118" t="s">
        <v>35</v>
      </c>
      <c r="C8" s="95"/>
      <c r="D8" s="109"/>
      <c r="E8" s="114" t="e">
        <f>INDEX(Medidas!AH4:AH23,MATCH(PROJECTION!D5,Medidas!B4:B23,0))</f>
        <v>#N/A</v>
      </c>
      <c r="F8" s="114" t="e">
        <f>INDEX(Medidas!AI4:AI23,MATCH(PROJECTION!D5,Medidas!B4:B23,0))</f>
        <v>#N/A</v>
      </c>
      <c r="G8" s="114" t="e">
        <f>INDEX(Medidas!AJ4:AJ23,MATCH(PROJECTION!D5,Medidas!B4:B23,0))</f>
        <v>#N/A</v>
      </c>
      <c r="H8" s="114" t="e">
        <f>INDEX(Medidas!AK4:AK23,MATCH(PROJECTION!D5,Medidas!B4:B23,0))</f>
        <v>#N/A</v>
      </c>
      <c r="I8" s="115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97"/>
      <c r="Z8" s="118" t="s">
        <v>35</v>
      </c>
      <c r="AA8" s="95"/>
      <c r="AB8" s="109"/>
      <c r="AC8" s="114" t="e">
        <f>INDEX(Medidas!AK4:AK23,MATCH(PROJECTION!AB5,Medidas!B4:B23,0))</f>
        <v>#N/A</v>
      </c>
      <c r="AD8" s="114" t="e">
        <f>INDEX(Medidas!AJ4:AJ23,MATCH(PROJECTION!AB5,Medidas!B4:B23,0))</f>
        <v>#N/A</v>
      </c>
      <c r="AE8" s="114" t="e">
        <f>INDEX(Medidas!AI4:AI23,MATCH(PROJECTION!AB5,Medidas!B4:B23,0))</f>
        <v>#N/A</v>
      </c>
      <c r="AF8" s="114" t="e">
        <f>INDEX(Medidas!AH4:AH23,MATCH(PROJECTION!AB5,Medidas!B4:B23,0))</f>
        <v>#N/A</v>
      </c>
      <c r="AG8" s="115"/>
      <c r="AH8" s="97"/>
    </row>
    <row r="9" spans="1:34" x14ac:dyDescent="0.25">
      <c r="A9" s="97"/>
      <c r="B9" s="96" t="s">
        <v>4</v>
      </c>
      <c r="C9" s="97"/>
      <c r="D9" s="110"/>
      <c r="E9" s="116">
        <v>1</v>
      </c>
      <c r="F9" s="116">
        <v>2</v>
      </c>
      <c r="G9" s="116">
        <v>3</v>
      </c>
      <c r="H9" s="116">
        <v>4</v>
      </c>
      <c r="I9" s="102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97"/>
      <c r="Z9" s="96" t="s">
        <v>4</v>
      </c>
      <c r="AA9" s="97"/>
      <c r="AB9" s="110"/>
      <c r="AC9" s="116">
        <v>4</v>
      </c>
      <c r="AD9" s="116">
        <v>3</v>
      </c>
      <c r="AE9" s="116">
        <v>2</v>
      </c>
      <c r="AF9" s="116">
        <v>1</v>
      </c>
      <c r="AG9" s="102"/>
      <c r="AH9" s="97"/>
    </row>
    <row r="10" spans="1:34" x14ac:dyDescent="0.25">
      <c r="A10" s="97"/>
      <c r="B10" s="96" t="s">
        <v>49</v>
      </c>
      <c r="C10" s="97"/>
      <c r="D10" s="110"/>
      <c r="E10" s="130" t="e">
        <f>(2.7-E11)/2.7</f>
        <v>#N/A</v>
      </c>
      <c r="F10" s="130" t="e">
        <f t="shared" ref="F10" si="0">(2.7-F11)/2.7</f>
        <v>#N/A</v>
      </c>
      <c r="G10" s="130" t="e">
        <f t="shared" ref="G10" si="1">(2.7-G11)/2.7</f>
        <v>#N/A</v>
      </c>
      <c r="H10" s="130" t="e">
        <f t="shared" ref="H10" si="2">(2.7-H11)/2.7</f>
        <v>#N/A</v>
      </c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97"/>
      <c r="Z10" s="96" t="s">
        <v>49</v>
      </c>
      <c r="AA10" s="97"/>
      <c r="AB10" s="110"/>
      <c r="AC10" s="130" t="e">
        <f>(2.7-AC11)/2.7</f>
        <v>#N/A</v>
      </c>
      <c r="AD10" s="130" t="e">
        <f t="shared" ref="AD10" si="3">(2.7-AD11)/2.7</f>
        <v>#N/A</v>
      </c>
      <c r="AE10" s="130" t="e">
        <f t="shared" ref="AE10" si="4">(2.7-AE11)/2.7</f>
        <v>#N/A</v>
      </c>
      <c r="AF10" s="130" t="e">
        <f t="shared" ref="AF10" si="5">(2.7-AF11)/2.7</f>
        <v>#N/A</v>
      </c>
      <c r="AG10" s="102"/>
      <c r="AH10" s="97"/>
    </row>
    <row r="11" spans="1:34" x14ac:dyDescent="0.25">
      <c r="A11" s="97"/>
      <c r="B11" s="96" t="s">
        <v>37</v>
      </c>
      <c r="C11" s="97"/>
      <c r="D11" s="110"/>
      <c r="E11" s="117" t="e">
        <f>E8-E12</f>
        <v>#N/A</v>
      </c>
      <c r="F11" s="117" t="e">
        <f t="shared" ref="F11:H11" si="6">F8-F12</f>
        <v>#N/A</v>
      </c>
      <c r="G11" s="117" t="e">
        <f t="shared" si="6"/>
        <v>#N/A</v>
      </c>
      <c r="H11" s="117" t="e">
        <f t="shared" si="6"/>
        <v>#N/A</v>
      </c>
      <c r="I11" s="104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97"/>
      <c r="Z11" s="96" t="s">
        <v>37</v>
      </c>
      <c r="AA11" s="97"/>
      <c r="AB11" s="110"/>
      <c r="AC11" s="117" t="e">
        <f>AC8-AC12</f>
        <v>#N/A</v>
      </c>
      <c r="AD11" s="117" t="e">
        <f t="shared" ref="AD11:AF11" si="7">AD8-AD12</f>
        <v>#N/A</v>
      </c>
      <c r="AE11" s="117" t="e">
        <f t="shared" si="7"/>
        <v>#N/A</v>
      </c>
      <c r="AF11" s="117" t="e">
        <f t="shared" si="7"/>
        <v>#N/A</v>
      </c>
      <c r="AG11" s="104"/>
      <c r="AH11" s="97"/>
    </row>
    <row r="12" spans="1:34" x14ac:dyDescent="0.25">
      <c r="A12" s="97"/>
      <c r="B12" s="96" t="s">
        <v>36</v>
      </c>
      <c r="C12" s="97"/>
      <c r="D12" s="110"/>
      <c r="E12" s="103">
        <f>(E13*G5)/1000</f>
        <v>1.355999999999999</v>
      </c>
      <c r="F12" s="103">
        <f>(F13*G5)/1000</f>
        <v>0.98399999999999965</v>
      </c>
      <c r="G12" s="103">
        <f>(G13*G5)/1000</f>
        <v>0.77800000000000025</v>
      </c>
      <c r="H12" s="103">
        <f>(H13*G5)/1000</f>
        <v>1.3673333333333328</v>
      </c>
      <c r="I12" s="102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97"/>
      <c r="Z12" s="96" t="s">
        <v>36</v>
      </c>
      <c r="AA12" s="97"/>
      <c r="AB12" s="110"/>
      <c r="AC12" s="103">
        <f>(AC13*AE5)/1000</f>
        <v>1.9719999999999995</v>
      </c>
      <c r="AD12" s="103">
        <f>(AD13*AE5)/1000</f>
        <v>3.3046666666666664</v>
      </c>
      <c r="AE12" s="103">
        <f>(AE13*AE5)/1000</f>
        <v>2.7480000000000007</v>
      </c>
      <c r="AF12" s="103">
        <f>(AF13*AE5)/1000</f>
        <v>1.2866666666666662</v>
      </c>
      <c r="AG12" s="102"/>
      <c r="AH12" s="97"/>
    </row>
    <row r="13" spans="1:34" x14ac:dyDescent="0.25">
      <c r="A13" s="97"/>
      <c r="B13" s="96" t="s">
        <v>25</v>
      </c>
      <c r="C13" s="97"/>
      <c r="D13" s="110"/>
      <c r="E13" s="106">
        <f>('SET A'!AC11+'SET B'!AC11+'SET C'!AC11)/3</f>
        <v>24.214285714285698</v>
      </c>
      <c r="F13" s="106">
        <f>('SET A'!AD11+'SET B'!AD11+'SET C'!AD11)/3</f>
        <v>17.571428571428566</v>
      </c>
      <c r="G13" s="106">
        <f>('SET A'!AE11+'SET B'!AE11+'SET C'!AE11)/3</f>
        <v>13.892857142857146</v>
      </c>
      <c r="H13" s="106">
        <f>(('SET A'!AF11+'SET B'!AF11+'SET C'!AF11)/3)*(1-(0.05*D7))</f>
        <v>24.416666666666657</v>
      </c>
      <c r="I13" s="105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97"/>
      <c r="Z13" s="96" t="s">
        <v>25</v>
      </c>
      <c r="AA13" s="97"/>
      <c r="AB13" s="110"/>
      <c r="AC13" s="106">
        <f>(('SET A'!AI11+'SET B'!AI11+'SET C'!AI11)/3)*(1-(0.05*AB7))</f>
        <v>35.214285714285708</v>
      </c>
      <c r="AD13" s="106">
        <f>('SET A'!AJ11+'SET B'!AJ11+'SET C'!AJ11)/3</f>
        <v>59.011904761904759</v>
      </c>
      <c r="AE13" s="106">
        <f>('SET A'!AK11+'SET B'!AK11+'SET C'!AK11)/3</f>
        <v>49.071428571428577</v>
      </c>
      <c r="AF13" s="106">
        <f>('SET A'!AL11+'SET B'!AL11+'SET C'!AL11)/3</f>
        <v>22.976190476190471</v>
      </c>
      <c r="AG13" s="105"/>
      <c r="AH13" s="97"/>
    </row>
    <row r="14" spans="1:34" ht="12.75" customHeight="1" thickBot="1" x14ac:dyDescent="0.3">
      <c r="A14" s="97"/>
      <c r="B14" s="98"/>
      <c r="C14" s="99"/>
      <c r="D14" s="100"/>
      <c r="E14" s="99" t="s">
        <v>41</v>
      </c>
      <c r="F14" s="107"/>
      <c r="G14" s="107"/>
      <c r="H14" s="107"/>
      <c r="I14" s="108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97"/>
      <c r="Z14" s="98"/>
      <c r="AA14" s="99"/>
      <c r="AB14" s="100"/>
      <c r="AC14" s="99" t="s">
        <v>41</v>
      </c>
      <c r="AD14" s="107"/>
      <c r="AE14" s="107"/>
      <c r="AF14" s="107"/>
      <c r="AG14" s="108"/>
      <c r="AH14" s="97"/>
    </row>
    <row r="15" spans="1:34" ht="6" customHeight="1" x14ac:dyDescent="0.25">
      <c r="A15" s="97"/>
      <c r="B15" s="97"/>
      <c r="C15" s="97"/>
      <c r="D15" s="110"/>
      <c r="E15" s="97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97"/>
      <c r="Z15" s="97"/>
      <c r="AA15" s="97"/>
      <c r="AB15" s="110"/>
      <c r="AC15" s="97"/>
      <c r="AD15" s="103"/>
      <c r="AE15" s="103"/>
      <c r="AF15" s="103"/>
      <c r="AG15" s="103"/>
      <c r="AH15" s="97"/>
    </row>
    <row r="16" spans="1:34" ht="17.25" customHeight="1" x14ac:dyDescent="0.25">
      <c r="A16" s="97"/>
      <c r="B16" s="127">
        <v>0.8</v>
      </c>
      <c r="C16" s="123" t="s">
        <v>48</v>
      </c>
      <c r="D16" s="123"/>
      <c r="E16" s="123"/>
      <c r="F16" s="123"/>
      <c r="G16" s="123"/>
      <c r="H16" s="128"/>
      <c r="I16" s="128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97"/>
      <c r="Z16" s="127">
        <v>0.8</v>
      </c>
      <c r="AA16" s="123" t="s">
        <v>48</v>
      </c>
      <c r="AB16" s="123"/>
      <c r="AC16" s="123"/>
      <c r="AD16" s="123"/>
      <c r="AE16" s="123"/>
      <c r="AF16" s="128"/>
      <c r="AG16" s="103"/>
      <c r="AH16" s="97"/>
    </row>
    <row r="17" spans="1:34" ht="7.5" customHeight="1" thickBot="1" x14ac:dyDescent="0.3">
      <c r="A17" s="97"/>
      <c r="B17" s="97"/>
      <c r="C17" s="97"/>
      <c r="D17" s="110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97"/>
      <c r="Z17" s="97"/>
      <c r="AA17" s="97"/>
      <c r="AB17" s="110"/>
      <c r="AC17" s="103"/>
      <c r="AD17" s="103"/>
      <c r="AE17" s="103"/>
      <c r="AF17" s="103"/>
      <c r="AG17" s="103"/>
      <c r="AH17" s="97"/>
    </row>
    <row r="18" spans="1:34" ht="12.75" customHeight="1" thickBot="1" x14ac:dyDescent="0.3">
      <c r="A18" s="97"/>
      <c r="B18" s="290" t="s">
        <v>2</v>
      </c>
      <c r="C18" s="95"/>
      <c r="D18" s="288" t="s">
        <v>32</v>
      </c>
      <c r="E18" s="288"/>
      <c r="F18" s="288"/>
      <c r="G18" s="288" t="s">
        <v>38</v>
      </c>
      <c r="H18" s="288"/>
      <c r="I18" s="289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97"/>
      <c r="Z18" s="290" t="s">
        <v>3</v>
      </c>
      <c r="AA18" s="95"/>
      <c r="AB18" s="288" t="s">
        <v>32</v>
      </c>
      <c r="AC18" s="288"/>
      <c r="AD18" s="288"/>
      <c r="AE18" s="288" t="s">
        <v>38</v>
      </c>
      <c r="AF18" s="288"/>
      <c r="AG18" s="289"/>
      <c r="AH18" s="97"/>
    </row>
    <row r="19" spans="1:34" ht="18" customHeight="1" thickBot="1" x14ac:dyDescent="0.35">
      <c r="A19" s="97"/>
      <c r="B19" s="291"/>
      <c r="C19" s="101"/>
      <c r="D19" s="284" t="s">
        <v>70</v>
      </c>
      <c r="E19" s="285"/>
      <c r="F19" s="113"/>
      <c r="G19" s="282">
        <v>56</v>
      </c>
      <c r="H19" s="283"/>
      <c r="I19" s="112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97"/>
      <c r="Z19" s="291"/>
      <c r="AA19" s="101"/>
      <c r="AB19" s="284" t="s">
        <v>71</v>
      </c>
      <c r="AC19" s="285"/>
      <c r="AD19" s="113"/>
      <c r="AE19" s="282">
        <v>56</v>
      </c>
      <c r="AF19" s="283"/>
      <c r="AG19" s="112"/>
      <c r="AH19" s="97"/>
    </row>
    <row r="20" spans="1:34" ht="13.8" thickBot="1" x14ac:dyDescent="0.3">
      <c r="A20" s="97"/>
      <c r="B20" s="286" t="s">
        <v>40</v>
      </c>
      <c r="C20" s="287"/>
      <c r="D20" s="287"/>
      <c r="E20" s="287"/>
      <c r="F20" s="292" t="s">
        <v>33</v>
      </c>
      <c r="G20" s="287"/>
      <c r="H20" s="287" t="s">
        <v>34</v>
      </c>
      <c r="I20" s="293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97"/>
      <c r="Z20" s="286" t="s">
        <v>40</v>
      </c>
      <c r="AA20" s="287"/>
      <c r="AB20" s="287"/>
      <c r="AC20" s="287"/>
      <c r="AD20" s="292" t="s">
        <v>33</v>
      </c>
      <c r="AE20" s="287"/>
      <c r="AF20" s="287" t="s">
        <v>34</v>
      </c>
      <c r="AG20" s="293"/>
      <c r="AH20" s="97"/>
    </row>
    <row r="21" spans="1:34" ht="18" thickBot="1" x14ac:dyDescent="0.35">
      <c r="A21" s="97"/>
      <c r="B21" s="294" t="s">
        <v>39</v>
      </c>
      <c r="C21" s="295"/>
      <c r="D21" s="300">
        <v>0</v>
      </c>
      <c r="E21" s="301"/>
      <c r="F21" s="298" t="e">
        <f>INDEX(Medidas!J4:J23,MATCH(PROJECTION!D19,Medidas!B4:B23,0))</f>
        <v>#N/A</v>
      </c>
      <c r="G21" s="298"/>
      <c r="H21" s="298" t="e">
        <f>F21+(G19*Medidas!K3)</f>
        <v>#N/A</v>
      </c>
      <c r="I21" s="29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97"/>
      <c r="Z21" s="294" t="s">
        <v>39</v>
      </c>
      <c r="AA21" s="295"/>
      <c r="AB21" s="300">
        <v>0</v>
      </c>
      <c r="AC21" s="301"/>
      <c r="AD21" s="298" t="e">
        <f>INDEX(Medidas!J4:J23,MATCH(PROJECTION!AB19,Medidas!B4:B23,0))</f>
        <v>#N/A</v>
      </c>
      <c r="AE21" s="298"/>
      <c r="AF21" s="298" t="e">
        <f>AD21+(AE19*Medidas!K3)</f>
        <v>#N/A</v>
      </c>
      <c r="AG21" s="299"/>
      <c r="AH21" s="97"/>
    </row>
    <row r="22" spans="1:34" x14ac:dyDescent="0.25">
      <c r="A22" s="97"/>
      <c r="B22" s="118" t="s">
        <v>35</v>
      </c>
      <c r="C22" s="95"/>
      <c r="D22" s="109"/>
      <c r="E22" s="114" t="e">
        <f>INDEX(Medidas!AH4:AH23,MATCH(PROJECTION!D19,Medidas!B4:B23,0))</f>
        <v>#N/A</v>
      </c>
      <c r="F22" s="114" t="e">
        <f>INDEX(Medidas!AI4:AI23,MATCH(PROJECTION!D19,Medidas!B4:B23,0))</f>
        <v>#N/A</v>
      </c>
      <c r="G22" s="114" t="e">
        <f>INDEX(Medidas!AJ4:AJ23,MATCH(PROJECTION!D19,Medidas!B4:B23,0))</f>
        <v>#N/A</v>
      </c>
      <c r="H22" s="114" t="e">
        <f>INDEX(Medidas!AK4:AK23,MATCH(PROJECTION!D19,Medidas!B4:B23,0))</f>
        <v>#N/A</v>
      </c>
      <c r="I22" s="115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97"/>
      <c r="Z22" s="118" t="s">
        <v>35</v>
      </c>
      <c r="AA22" s="95"/>
      <c r="AB22" s="109"/>
      <c r="AC22" s="114" t="e">
        <f>INDEX(Medidas!AK4:AK23,MATCH(PROJECTION!AB19,Medidas!B4:B23,0))</f>
        <v>#N/A</v>
      </c>
      <c r="AD22" s="114" t="e">
        <f>INDEX(Medidas!AJ4:AJ23,MATCH(PROJECTION!AB19,Medidas!B4:B23,0))</f>
        <v>#N/A</v>
      </c>
      <c r="AE22" s="114" t="e">
        <f>INDEX(Medidas!AI4:AI23,MATCH(PROJECTION!AB19,Medidas!B4:B23,0))</f>
        <v>#N/A</v>
      </c>
      <c r="AF22" s="114" t="e">
        <f>INDEX(Medidas!AH4:AH23,MATCH(PROJECTION!AB19,Medidas!B4:B23,0))</f>
        <v>#N/A</v>
      </c>
      <c r="AG22" s="115"/>
      <c r="AH22" s="97"/>
    </row>
    <row r="23" spans="1:34" x14ac:dyDescent="0.25">
      <c r="A23" s="97"/>
      <c r="B23" s="96" t="s">
        <v>4</v>
      </c>
      <c r="C23" s="97"/>
      <c r="D23" s="110"/>
      <c r="E23" s="116">
        <v>1</v>
      </c>
      <c r="F23" s="116">
        <v>2</v>
      </c>
      <c r="G23" s="116">
        <v>3</v>
      </c>
      <c r="H23" s="116">
        <v>4</v>
      </c>
      <c r="I23" s="102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97"/>
      <c r="Z23" s="96" t="s">
        <v>4</v>
      </c>
      <c r="AA23" s="97"/>
      <c r="AB23" s="110"/>
      <c r="AC23" s="116">
        <v>4</v>
      </c>
      <c r="AD23" s="116">
        <v>3</v>
      </c>
      <c r="AE23" s="116">
        <v>2</v>
      </c>
      <c r="AF23" s="116">
        <v>1</v>
      </c>
      <c r="AG23" s="102"/>
      <c r="AH23" s="97"/>
    </row>
    <row r="24" spans="1:34" x14ac:dyDescent="0.25">
      <c r="A24" s="97"/>
      <c r="B24" s="96" t="s">
        <v>49</v>
      </c>
      <c r="C24" s="97"/>
      <c r="D24" s="110"/>
      <c r="E24" s="130" t="e">
        <f>(2.7-E25)/2.7</f>
        <v>#N/A</v>
      </c>
      <c r="F24" s="130" t="e">
        <f t="shared" ref="F24:H24" si="8">(2.7-F25)/2.7</f>
        <v>#N/A</v>
      </c>
      <c r="G24" s="130" t="e">
        <f t="shared" si="8"/>
        <v>#N/A</v>
      </c>
      <c r="H24" s="130" t="e">
        <f t="shared" si="8"/>
        <v>#N/A</v>
      </c>
      <c r="I24" s="102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97"/>
      <c r="Z24" s="96" t="s">
        <v>49</v>
      </c>
      <c r="AA24" s="97"/>
      <c r="AB24" s="110"/>
      <c r="AC24" s="130" t="e">
        <f>(2.7-AC25)/2.7</f>
        <v>#N/A</v>
      </c>
      <c r="AD24" s="130" t="e">
        <f t="shared" ref="AD24" si="9">(2.7-AD25)/2.7</f>
        <v>#N/A</v>
      </c>
      <c r="AE24" s="130" t="e">
        <f t="shared" ref="AE24" si="10">(2.7-AE25)/2.7</f>
        <v>#N/A</v>
      </c>
      <c r="AF24" s="130" t="e">
        <f t="shared" ref="AF24" si="11">(2.7-AF25)/2.7</f>
        <v>#N/A</v>
      </c>
      <c r="AG24" s="102"/>
      <c r="AH24" s="97"/>
    </row>
    <row r="25" spans="1:34" x14ac:dyDescent="0.25">
      <c r="A25" s="97"/>
      <c r="B25" s="96" t="s">
        <v>37</v>
      </c>
      <c r="C25" s="97"/>
      <c r="D25" s="110"/>
      <c r="E25" s="117" t="e">
        <f>E22-E26</f>
        <v>#N/A</v>
      </c>
      <c r="F25" s="117" t="e">
        <f t="shared" ref="F25:H25" si="12">F22-F26</f>
        <v>#N/A</v>
      </c>
      <c r="G25" s="117" t="e">
        <f t="shared" si="12"/>
        <v>#N/A</v>
      </c>
      <c r="H25" s="117" t="e">
        <f t="shared" si="12"/>
        <v>#N/A</v>
      </c>
      <c r="I25" s="104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97"/>
      <c r="Z25" s="96" t="s">
        <v>37</v>
      </c>
      <c r="AA25" s="97"/>
      <c r="AB25" s="110"/>
      <c r="AC25" s="117" t="e">
        <f>AC22-AC26</f>
        <v>#N/A</v>
      </c>
      <c r="AD25" s="117" t="e">
        <f t="shared" ref="AD25:AF25" si="13">AD22-AD26</f>
        <v>#N/A</v>
      </c>
      <c r="AE25" s="117" t="e">
        <f t="shared" si="13"/>
        <v>#N/A</v>
      </c>
      <c r="AF25" s="117" t="e">
        <f t="shared" si="13"/>
        <v>#N/A</v>
      </c>
      <c r="AG25" s="104"/>
      <c r="AH25" s="97"/>
    </row>
    <row r="26" spans="1:34" x14ac:dyDescent="0.25">
      <c r="A26" s="97"/>
      <c r="B26" s="96" t="s">
        <v>36</v>
      </c>
      <c r="C26" s="97"/>
      <c r="D26" s="110"/>
      <c r="E26" s="103">
        <f>(E27*G19)/1000</f>
        <v>1.1306666666666665</v>
      </c>
      <c r="F26" s="103">
        <f>(F27*G19)/1000</f>
        <v>0.8706666666666677</v>
      </c>
      <c r="G26" s="103">
        <f>(G27*G19)/1000</f>
        <v>0.98999999999999988</v>
      </c>
      <c r="H26" s="103">
        <f>(H27*G19)/1000</f>
        <v>1.7960000000000003</v>
      </c>
      <c r="I26" s="102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97"/>
      <c r="Z26" s="96" t="s">
        <v>36</v>
      </c>
      <c r="AA26" s="97"/>
      <c r="AB26" s="110"/>
      <c r="AC26" s="103">
        <f>(AC27*AE19)/1000</f>
        <v>0.99066666666666681</v>
      </c>
      <c r="AD26" s="103">
        <f>(AD27*AE19)/1000</f>
        <v>1.0693333333333335</v>
      </c>
      <c r="AE26" s="103">
        <f>(AE27*AE19)/1000</f>
        <v>0.91533333333333367</v>
      </c>
      <c r="AF26" s="103">
        <f>(AF27*AE19)/1000</f>
        <v>1.108666666666666</v>
      </c>
      <c r="AG26" s="102"/>
      <c r="AH26" s="97"/>
    </row>
    <row r="27" spans="1:34" x14ac:dyDescent="0.25">
      <c r="A27" s="97"/>
      <c r="B27" s="96" t="s">
        <v>25</v>
      </c>
      <c r="C27" s="97"/>
      <c r="D27" s="110"/>
      <c r="E27" s="106">
        <f>('SET A'!AC39+'SET B'!AC39+'SET C'!AC39)/3</f>
        <v>20.19047619047619</v>
      </c>
      <c r="F27" s="106">
        <f>('SET A'!AD39+'SET B'!AD39+'SET C'!AD39)/3</f>
        <v>15.547619047619065</v>
      </c>
      <c r="G27" s="106">
        <f>('SET A'!AE39+'SET B'!AE39+'SET C'!AE39)/3</f>
        <v>17.678571428571427</v>
      </c>
      <c r="H27" s="106">
        <f>(('SET A'!AF39+'SET B'!AF39+'SET C'!AF39)/3)*(1-(0.08*D21))</f>
        <v>32.071428571428577</v>
      </c>
      <c r="I27" s="105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97"/>
      <c r="Z27" s="96" t="s">
        <v>25</v>
      </c>
      <c r="AA27" s="97"/>
      <c r="AB27" s="110"/>
      <c r="AC27" s="106">
        <f>(('SET A'!AI39+'SET B'!AI39+'SET C'!AI39)/3)*(1-(0.05*AB21))</f>
        <v>17.690476190476193</v>
      </c>
      <c r="AD27" s="106">
        <f>('SET A'!AJ39+'SET B'!AJ39+'SET C'!AJ39)/3</f>
        <v>19.095238095238098</v>
      </c>
      <c r="AE27" s="106">
        <f>('SET A'!AK39+'SET B'!AK39+'SET C'!AK39)/3</f>
        <v>16.345238095238102</v>
      </c>
      <c r="AF27" s="106">
        <f>('SET A'!AL39+'SET B'!AL39+'SET C'!AL39)/3</f>
        <v>19.797619047619037</v>
      </c>
      <c r="AG27" s="105"/>
      <c r="AH27" s="97"/>
    </row>
    <row r="28" spans="1:34" ht="13.8" thickBot="1" x14ac:dyDescent="0.3">
      <c r="A28" s="97"/>
      <c r="B28" s="98"/>
      <c r="C28" s="99"/>
      <c r="D28" s="100"/>
      <c r="E28" s="99" t="s">
        <v>41</v>
      </c>
      <c r="F28" s="107"/>
      <c r="G28" s="107"/>
      <c r="H28" s="107"/>
      <c r="I28" s="108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97"/>
      <c r="Z28" s="98"/>
      <c r="AA28" s="99"/>
      <c r="AB28" s="100"/>
      <c r="AC28" s="99" t="s">
        <v>41</v>
      </c>
      <c r="AD28" s="107"/>
      <c r="AE28" s="107"/>
      <c r="AF28" s="107"/>
      <c r="AG28" s="108"/>
      <c r="AH28" s="97"/>
    </row>
    <row r="29" spans="1:34" x14ac:dyDescent="0.25">
      <c r="A29" s="97"/>
      <c r="B29" s="97"/>
      <c r="C29" s="97"/>
      <c r="D29" s="110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</row>
  </sheetData>
  <mergeCells count="51">
    <mergeCell ref="B20:E20"/>
    <mergeCell ref="AB5:AC5"/>
    <mergeCell ref="AE5:AF5"/>
    <mergeCell ref="Z6:AC6"/>
    <mergeCell ref="AB19:AC19"/>
    <mergeCell ref="AE19:AF19"/>
    <mergeCell ref="Z20:AC20"/>
    <mergeCell ref="AD20:AE20"/>
    <mergeCell ref="AF20:AG20"/>
    <mergeCell ref="B18:B19"/>
    <mergeCell ref="D18:F18"/>
    <mergeCell ref="G18:I18"/>
    <mergeCell ref="Z18:Z19"/>
    <mergeCell ref="AB18:AD18"/>
    <mergeCell ref="D19:E19"/>
    <mergeCell ref="G19:H19"/>
    <mergeCell ref="B21:C21"/>
    <mergeCell ref="D21:E21"/>
    <mergeCell ref="F21:G21"/>
    <mergeCell ref="H21:I21"/>
    <mergeCell ref="Z21:AA21"/>
    <mergeCell ref="AB21:AC21"/>
    <mergeCell ref="AD21:AE21"/>
    <mergeCell ref="AF21:AG21"/>
    <mergeCell ref="F20:G20"/>
    <mergeCell ref="H20:I20"/>
    <mergeCell ref="AE18:AG18"/>
    <mergeCell ref="AB7:AC7"/>
    <mergeCell ref="AD7:AE7"/>
    <mergeCell ref="AF7:AG7"/>
    <mergeCell ref="F6:G6"/>
    <mergeCell ref="H6:I6"/>
    <mergeCell ref="B7:C7"/>
    <mergeCell ref="D7:E7"/>
    <mergeCell ref="F7:G7"/>
    <mergeCell ref="H7:I7"/>
    <mergeCell ref="Z7:AA7"/>
    <mergeCell ref="B6:E6"/>
    <mergeCell ref="AE4:AG4"/>
    <mergeCell ref="B4:B5"/>
    <mergeCell ref="D4:F4"/>
    <mergeCell ref="G4:I4"/>
    <mergeCell ref="Z4:Z5"/>
    <mergeCell ref="AB4:AD4"/>
    <mergeCell ref="AD6:AE6"/>
    <mergeCell ref="AF6:AG6"/>
    <mergeCell ref="Q2:U2"/>
    <mergeCell ref="J2:N2"/>
    <mergeCell ref="X2:AD2"/>
    <mergeCell ref="G5:H5"/>
    <mergeCell ref="D5:E5"/>
  </mergeCells>
  <conditionalFormatting sqref="E11:H11">
    <cfRule type="cellIs" dxfId="4" priority="3" operator="lessThan">
      <formula>0.81</formula>
    </cfRule>
  </conditionalFormatting>
  <conditionalFormatting sqref="E25:H25">
    <cfRule type="cellIs" dxfId="3" priority="2" operator="lessThan">
      <formula>0.81</formula>
    </cfRule>
  </conditionalFormatting>
  <conditionalFormatting sqref="AC11:AF11">
    <cfRule type="cellIs" dxfId="2" priority="1" operator="lessThan">
      <formula>0.81</formula>
    </cfRule>
    <cfRule type="cellIs" dxfId="1" priority="8" operator="lessThan">
      <formula>0.8</formula>
    </cfRule>
  </conditionalFormatting>
  <conditionalFormatting sqref="AC25:AF25">
    <cfRule type="cellIs" dxfId="0" priority="5" operator="lessThan">
      <formula>0.81</formula>
    </cfRule>
  </conditionalFormatting>
  <pageMargins left="0.18" right="0.19" top="1.63" bottom="0.78740157480314965" header="0.31496062992125984" footer="0.31496062992125984"/>
  <pageSetup paperSize="9" scale="75" orientation="landscape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Medidas!$B$4:$B$23</xm:f>
          </x14:formula1>
          <xm:sqref>D19:E19 D5:E5 AB5:AC5 AB19:AC19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7"/>
  <sheetViews>
    <sheetView zoomScaleNormal="100" workbookViewId="0">
      <selection activeCell="U10" sqref="U10"/>
    </sheetView>
  </sheetViews>
  <sheetFormatPr defaultColWidth="11.44140625" defaultRowHeight="11.4" x14ac:dyDescent="0.2"/>
  <cols>
    <col min="1" max="1" width="3.44140625" style="14" customWidth="1"/>
    <col min="2" max="2" width="4.88671875" style="14" customWidth="1"/>
    <col min="3" max="3" width="5.6640625" style="15" customWidth="1"/>
    <col min="4" max="6" width="5.6640625" style="14" customWidth="1"/>
    <col min="7" max="7" width="3.44140625" style="14" customWidth="1"/>
    <col min="8" max="8" width="4.88671875" style="14" customWidth="1"/>
    <col min="9" max="12" width="5.6640625" style="14" customWidth="1"/>
    <col min="13" max="13" width="0.88671875" style="78" customWidth="1"/>
    <col min="14" max="14" width="3.44140625" style="14" customWidth="1"/>
    <col min="15" max="15" width="4.88671875" style="14" customWidth="1"/>
    <col min="16" max="16" width="5.6640625" style="15" customWidth="1"/>
    <col min="17" max="19" width="5.6640625" style="14" customWidth="1"/>
    <col min="20" max="20" width="3.44140625" style="14" customWidth="1"/>
    <col min="21" max="21" width="4.88671875" style="14" customWidth="1"/>
    <col min="22" max="25" width="5.6640625" style="14" customWidth="1"/>
    <col min="26" max="26" width="0.6640625" style="78" customWidth="1"/>
    <col min="27" max="27" width="3.44140625" style="14" customWidth="1"/>
    <col min="28" max="28" width="4.88671875" style="14" customWidth="1"/>
    <col min="29" max="29" width="5.6640625" style="15" customWidth="1"/>
    <col min="30" max="32" width="5.6640625" style="14" customWidth="1"/>
    <col min="33" max="33" width="3.44140625" style="14" customWidth="1"/>
    <col min="34" max="34" width="4.88671875" style="14" customWidth="1"/>
    <col min="35" max="38" width="5.6640625" style="14" customWidth="1"/>
    <col min="39" max="203" width="11.44140625" style="14"/>
    <col min="204" max="204" width="0" style="14" hidden="1" customWidth="1"/>
    <col min="205" max="206" width="6.6640625" style="14" customWidth="1"/>
    <col min="207" max="207" width="7.6640625" style="14" customWidth="1"/>
    <col min="208" max="211" width="6.6640625" style="14" customWidth="1"/>
    <col min="212" max="212" width="7.6640625" style="14" customWidth="1"/>
    <col min="213" max="213" width="5.6640625" style="14" customWidth="1"/>
    <col min="214" max="215" width="6.6640625" style="14" customWidth="1"/>
    <col min="216" max="216" width="7.6640625" style="14" customWidth="1"/>
    <col min="217" max="220" width="6.6640625" style="14" customWidth="1"/>
    <col min="221" max="221" width="8" style="14" customWidth="1"/>
    <col min="222" max="222" width="6.6640625" style="14" customWidth="1"/>
    <col min="223" max="459" width="11.44140625" style="14"/>
    <col min="460" max="460" width="0" style="14" hidden="1" customWidth="1"/>
    <col min="461" max="462" width="6.6640625" style="14" customWidth="1"/>
    <col min="463" max="463" width="7.6640625" style="14" customWidth="1"/>
    <col min="464" max="467" width="6.6640625" style="14" customWidth="1"/>
    <col min="468" max="468" width="7.6640625" style="14" customWidth="1"/>
    <col min="469" max="469" width="5.6640625" style="14" customWidth="1"/>
    <col min="470" max="471" width="6.6640625" style="14" customWidth="1"/>
    <col min="472" max="472" width="7.6640625" style="14" customWidth="1"/>
    <col min="473" max="476" width="6.6640625" style="14" customWidth="1"/>
    <col min="477" max="477" width="8" style="14" customWidth="1"/>
    <col min="478" max="478" width="6.6640625" style="14" customWidth="1"/>
    <col min="479" max="715" width="11.44140625" style="14"/>
    <col min="716" max="716" width="0" style="14" hidden="1" customWidth="1"/>
    <col min="717" max="718" width="6.6640625" style="14" customWidth="1"/>
    <col min="719" max="719" width="7.6640625" style="14" customWidth="1"/>
    <col min="720" max="723" width="6.6640625" style="14" customWidth="1"/>
    <col min="724" max="724" width="7.6640625" style="14" customWidth="1"/>
    <col min="725" max="725" width="5.6640625" style="14" customWidth="1"/>
    <col min="726" max="727" width="6.6640625" style="14" customWidth="1"/>
    <col min="728" max="728" width="7.6640625" style="14" customWidth="1"/>
    <col min="729" max="732" width="6.6640625" style="14" customWidth="1"/>
    <col min="733" max="733" width="8" style="14" customWidth="1"/>
    <col min="734" max="734" width="6.6640625" style="14" customWidth="1"/>
    <col min="735" max="971" width="11.44140625" style="14"/>
    <col min="972" max="972" width="0" style="14" hidden="1" customWidth="1"/>
    <col min="973" max="974" width="6.6640625" style="14" customWidth="1"/>
    <col min="975" max="975" width="7.6640625" style="14" customWidth="1"/>
    <col min="976" max="979" width="6.6640625" style="14" customWidth="1"/>
    <col min="980" max="980" width="7.6640625" style="14" customWidth="1"/>
    <col min="981" max="981" width="5.6640625" style="14" customWidth="1"/>
    <col min="982" max="983" width="6.6640625" style="14" customWidth="1"/>
    <col min="984" max="984" width="7.6640625" style="14" customWidth="1"/>
    <col min="985" max="988" width="6.6640625" style="14" customWidth="1"/>
    <col min="989" max="989" width="8" style="14" customWidth="1"/>
    <col min="990" max="990" width="6.6640625" style="14" customWidth="1"/>
    <col min="991" max="1227" width="11.44140625" style="14"/>
    <col min="1228" max="1228" width="0" style="14" hidden="1" customWidth="1"/>
    <col min="1229" max="1230" width="6.6640625" style="14" customWidth="1"/>
    <col min="1231" max="1231" width="7.6640625" style="14" customWidth="1"/>
    <col min="1232" max="1235" width="6.6640625" style="14" customWidth="1"/>
    <col min="1236" max="1236" width="7.6640625" style="14" customWidth="1"/>
    <col min="1237" max="1237" width="5.6640625" style="14" customWidth="1"/>
    <col min="1238" max="1239" width="6.6640625" style="14" customWidth="1"/>
    <col min="1240" max="1240" width="7.6640625" style="14" customWidth="1"/>
    <col min="1241" max="1244" width="6.6640625" style="14" customWidth="1"/>
    <col min="1245" max="1245" width="8" style="14" customWidth="1"/>
    <col min="1246" max="1246" width="6.6640625" style="14" customWidth="1"/>
    <col min="1247" max="1483" width="11.44140625" style="14"/>
    <col min="1484" max="1484" width="0" style="14" hidden="1" customWidth="1"/>
    <col min="1485" max="1486" width="6.6640625" style="14" customWidth="1"/>
    <col min="1487" max="1487" width="7.6640625" style="14" customWidth="1"/>
    <col min="1488" max="1491" width="6.6640625" style="14" customWidth="1"/>
    <col min="1492" max="1492" width="7.6640625" style="14" customWidth="1"/>
    <col min="1493" max="1493" width="5.6640625" style="14" customWidth="1"/>
    <col min="1494" max="1495" width="6.6640625" style="14" customWidth="1"/>
    <col min="1496" max="1496" width="7.6640625" style="14" customWidth="1"/>
    <col min="1497" max="1500" width="6.6640625" style="14" customWidth="1"/>
    <col min="1501" max="1501" width="8" style="14" customWidth="1"/>
    <col min="1502" max="1502" width="6.6640625" style="14" customWidth="1"/>
    <col min="1503" max="1739" width="11.44140625" style="14"/>
    <col min="1740" max="1740" width="0" style="14" hidden="1" customWidth="1"/>
    <col min="1741" max="1742" width="6.6640625" style="14" customWidth="1"/>
    <col min="1743" max="1743" width="7.6640625" style="14" customWidth="1"/>
    <col min="1744" max="1747" width="6.6640625" style="14" customWidth="1"/>
    <col min="1748" max="1748" width="7.6640625" style="14" customWidth="1"/>
    <col min="1749" max="1749" width="5.6640625" style="14" customWidth="1"/>
    <col min="1750" max="1751" width="6.6640625" style="14" customWidth="1"/>
    <col min="1752" max="1752" width="7.6640625" style="14" customWidth="1"/>
    <col min="1753" max="1756" width="6.6640625" style="14" customWidth="1"/>
    <col min="1757" max="1757" width="8" style="14" customWidth="1"/>
    <col min="1758" max="1758" width="6.6640625" style="14" customWidth="1"/>
    <col min="1759" max="1995" width="11.44140625" style="14"/>
    <col min="1996" max="1996" width="0" style="14" hidden="1" customWidth="1"/>
    <col min="1997" max="1998" width="6.6640625" style="14" customWidth="1"/>
    <col min="1999" max="1999" width="7.6640625" style="14" customWidth="1"/>
    <col min="2000" max="2003" width="6.6640625" style="14" customWidth="1"/>
    <col min="2004" max="2004" width="7.6640625" style="14" customWidth="1"/>
    <col min="2005" max="2005" width="5.6640625" style="14" customWidth="1"/>
    <col min="2006" max="2007" width="6.6640625" style="14" customWidth="1"/>
    <col min="2008" max="2008" width="7.6640625" style="14" customWidth="1"/>
    <col min="2009" max="2012" width="6.6640625" style="14" customWidth="1"/>
    <col min="2013" max="2013" width="8" style="14" customWidth="1"/>
    <col min="2014" max="2014" width="6.6640625" style="14" customWidth="1"/>
    <col min="2015" max="2251" width="11.44140625" style="14"/>
    <col min="2252" max="2252" width="0" style="14" hidden="1" customWidth="1"/>
    <col min="2253" max="2254" width="6.6640625" style="14" customWidth="1"/>
    <col min="2255" max="2255" width="7.6640625" style="14" customWidth="1"/>
    <col min="2256" max="2259" width="6.6640625" style="14" customWidth="1"/>
    <col min="2260" max="2260" width="7.6640625" style="14" customWidth="1"/>
    <col min="2261" max="2261" width="5.6640625" style="14" customWidth="1"/>
    <col min="2262" max="2263" width="6.6640625" style="14" customWidth="1"/>
    <col min="2264" max="2264" width="7.6640625" style="14" customWidth="1"/>
    <col min="2265" max="2268" width="6.6640625" style="14" customWidth="1"/>
    <col min="2269" max="2269" width="8" style="14" customWidth="1"/>
    <col min="2270" max="2270" width="6.6640625" style="14" customWidth="1"/>
    <col min="2271" max="2507" width="11.44140625" style="14"/>
    <col min="2508" max="2508" width="0" style="14" hidden="1" customWidth="1"/>
    <col min="2509" max="2510" width="6.6640625" style="14" customWidth="1"/>
    <col min="2511" max="2511" width="7.6640625" style="14" customWidth="1"/>
    <col min="2512" max="2515" width="6.6640625" style="14" customWidth="1"/>
    <col min="2516" max="2516" width="7.6640625" style="14" customWidth="1"/>
    <col min="2517" max="2517" width="5.6640625" style="14" customWidth="1"/>
    <col min="2518" max="2519" width="6.6640625" style="14" customWidth="1"/>
    <col min="2520" max="2520" width="7.6640625" style="14" customWidth="1"/>
    <col min="2521" max="2524" width="6.6640625" style="14" customWidth="1"/>
    <col min="2525" max="2525" width="8" style="14" customWidth="1"/>
    <col min="2526" max="2526" width="6.6640625" style="14" customWidth="1"/>
    <col min="2527" max="2763" width="11.44140625" style="14"/>
    <col min="2764" max="2764" width="0" style="14" hidden="1" customWidth="1"/>
    <col min="2765" max="2766" width="6.6640625" style="14" customWidth="1"/>
    <col min="2767" max="2767" width="7.6640625" style="14" customWidth="1"/>
    <col min="2768" max="2771" width="6.6640625" style="14" customWidth="1"/>
    <col min="2772" max="2772" width="7.6640625" style="14" customWidth="1"/>
    <col min="2773" max="2773" width="5.6640625" style="14" customWidth="1"/>
    <col min="2774" max="2775" width="6.6640625" style="14" customWidth="1"/>
    <col min="2776" max="2776" width="7.6640625" style="14" customWidth="1"/>
    <col min="2777" max="2780" width="6.6640625" style="14" customWidth="1"/>
    <col min="2781" max="2781" width="8" style="14" customWidth="1"/>
    <col min="2782" max="2782" width="6.6640625" style="14" customWidth="1"/>
    <col min="2783" max="3019" width="11.44140625" style="14"/>
    <col min="3020" max="3020" width="0" style="14" hidden="1" customWidth="1"/>
    <col min="3021" max="3022" width="6.6640625" style="14" customWidth="1"/>
    <col min="3023" max="3023" width="7.6640625" style="14" customWidth="1"/>
    <col min="3024" max="3027" width="6.6640625" style="14" customWidth="1"/>
    <col min="3028" max="3028" width="7.6640625" style="14" customWidth="1"/>
    <col min="3029" max="3029" width="5.6640625" style="14" customWidth="1"/>
    <col min="3030" max="3031" width="6.6640625" style="14" customWidth="1"/>
    <col min="3032" max="3032" width="7.6640625" style="14" customWidth="1"/>
    <col min="3033" max="3036" width="6.6640625" style="14" customWidth="1"/>
    <col min="3037" max="3037" width="8" style="14" customWidth="1"/>
    <col min="3038" max="3038" width="6.6640625" style="14" customWidth="1"/>
    <col min="3039" max="3275" width="11.44140625" style="14"/>
    <col min="3276" max="3276" width="0" style="14" hidden="1" customWidth="1"/>
    <col min="3277" max="3278" width="6.6640625" style="14" customWidth="1"/>
    <col min="3279" max="3279" width="7.6640625" style="14" customWidth="1"/>
    <col min="3280" max="3283" width="6.6640625" style="14" customWidth="1"/>
    <col min="3284" max="3284" width="7.6640625" style="14" customWidth="1"/>
    <col min="3285" max="3285" width="5.6640625" style="14" customWidth="1"/>
    <col min="3286" max="3287" width="6.6640625" style="14" customWidth="1"/>
    <col min="3288" max="3288" width="7.6640625" style="14" customWidth="1"/>
    <col min="3289" max="3292" width="6.6640625" style="14" customWidth="1"/>
    <col min="3293" max="3293" width="8" style="14" customWidth="1"/>
    <col min="3294" max="3294" width="6.6640625" style="14" customWidth="1"/>
    <col min="3295" max="3531" width="11.44140625" style="14"/>
    <col min="3532" max="3532" width="0" style="14" hidden="1" customWidth="1"/>
    <col min="3533" max="3534" width="6.6640625" style="14" customWidth="1"/>
    <col min="3535" max="3535" width="7.6640625" style="14" customWidth="1"/>
    <col min="3536" max="3539" width="6.6640625" style="14" customWidth="1"/>
    <col min="3540" max="3540" width="7.6640625" style="14" customWidth="1"/>
    <col min="3541" max="3541" width="5.6640625" style="14" customWidth="1"/>
    <col min="3542" max="3543" width="6.6640625" style="14" customWidth="1"/>
    <col min="3544" max="3544" width="7.6640625" style="14" customWidth="1"/>
    <col min="3545" max="3548" width="6.6640625" style="14" customWidth="1"/>
    <col min="3549" max="3549" width="8" style="14" customWidth="1"/>
    <col min="3550" max="3550" width="6.6640625" style="14" customWidth="1"/>
    <col min="3551" max="3787" width="11.44140625" style="14"/>
    <col min="3788" max="3788" width="0" style="14" hidden="1" customWidth="1"/>
    <col min="3789" max="3790" width="6.6640625" style="14" customWidth="1"/>
    <col min="3791" max="3791" width="7.6640625" style="14" customWidth="1"/>
    <col min="3792" max="3795" width="6.6640625" style="14" customWidth="1"/>
    <col min="3796" max="3796" width="7.6640625" style="14" customWidth="1"/>
    <col min="3797" max="3797" width="5.6640625" style="14" customWidth="1"/>
    <col min="3798" max="3799" width="6.6640625" style="14" customWidth="1"/>
    <col min="3800" max="3800" width="7.6640625" style="14" customWidth="1"/>
    <col min="3801" max="3804" width="6.6640625" style="14" customWidth="1"/>
    <col min="3805" max="3805" width="8" style="14" customWidth="1"/>
    <col min="3806" max="3806" width="6.6640625" style="14" customWidth="1"/>
    <col min="3807" max="4043" width="11.44140625" style="14"/>
    <col min="4044" max="4044" width="0" style="14" hidden="1" customWidth="1"/>
    <col min="4045" max="4046" width="6.6640625" style="14" customWidth="1"/>
    <col min="4047" max="4047" width="7.6640625" style="14" customWidth="1"/>
    <col min="4048" max="4051" width="6.6640625" style="14" customWidth="1"/>
    <col min="4052" max="4052" width="7.6640625" style="14" customWidth="1"/>
    <col min="4053" max="4053" width="5.6640625" style="14" customWidth="1"/>
    <col min="4054" max="4055" width="6.6640625" style="14" customWidth="1"/>
    <col min="4056" max="4056" width="7.6640625" style="14" customWidth="1"/>
    <col min="4057" max="4060" width="6.6640625" style="14" customWidth="1"/>
    <col min="4061" max="4061" width="8" style="14" customWidth="1"/>
    <col min="4062" max="4062" width="6.6640625" style="14" customWidth="1"/>
    <col min="4063" max="4299" width="11.44140625" style="14"/>
    <col min="4300" max="4300" width="0" style="14" hidden="1" customWidth="1"/>
    <col min="4301" max="4302" width="6.6640625" style="14" customWidth="1"/>
    <col min="4303" max="4303" width="7.6640625" style="14" customWidth="1"/>
    <col min="4304" max="4307" width="6.6640625" style="14" customWidth="1"/>
    <col min="4308" max="4308" width="7.6640625" style="14" customWidth="1"/>
    <col min="4309" max="4309" width="5.6640625" style="14" customWidth="1"/>
    <col min="4310" max="4311" width="6.6640625" style="14" customWidth="1"/>
    <col min="4312" max="4312" width="7.6640625" style="14" customWidth="1"/>
    <col min="4313" max="4316" width="6.6640625" style="14" customWidth="1"/>
    <col min="4317" max="4317" width="8" style="14" customWidth="1"/>
    <col min="4318" max="4318" width="6.6640625" style="14" customWidth="1"/>
    <col min="4319" max="4555" width="11.44140625" style="14"/>
    <col min="4556" max="4556" width="0" style="14" hidden="1" customWidth="1"/>
    <col min="4557" max="4558" width="6.6640625" style="14" customWidth="1"/>
    <col min="4559" max="4559" width="7.6640625" style="14" customWidth="1"/>
    <col min="4560" max="4563" width="6.6640625" style="14" customWidth="1"/>
    <col min="4564" max="4564" width="7.6640625" style="14" customWidth="1"/>
    <col min="4565" max="4565" width="5.6640625" style="14" customWidth="1"/>
    <col min="4566" max="4567" width="6.6640625" style="14" customWidth="1"/>
    <col min="4568" max="4568" width="7.6640625" style="14" customWidth="1"/>
    <col min="4569" max="4572" width="6.6640625" style="14" customWidth="1"/>
    <col min="4573" max="4573" width="8" style="14" customWidth="1"/>
    <col min="4574" max="4574" width="6.6640625" style="14" customWidth="1"/>
    <col min="4575" max="4811" width="11.44140625" style="14"/>
    <col min="4812" max="4812" width="0" style="14" hidden="1" customWidth="1"/>
    <col min="4813" max="4814" width="6.6640625" style="14" customWidth="1"/>
    <col min="4815" max="4815" width="7.6640625" style="14" customWidth="1"/>
    <col min="4816" max="4819" width="6.6640625" style="14" customWidth="1"/>
    <col min="4820" max="4820" width="7.6640625" style="14" customWidth="1"/>
    <col min="4821" max="4821" width="5.6640625" style="14" customWidth="1"/>
    <col min="4822" max="4823" width="6.6640625" style="14" customWidth="1"/>
    <col min="4824" max="4824" width="7.6640625" style="14" customWidth="1"/>
    <col min="4825" max="4828" width="6.6640625" style="14" customWidth="1"/>
    <col min="4829" max="4829" width="8" style="14" customWidth="1"/>
    <col min="4830" max="4830" width="6.6640625" style="14" customWidth="1"/>
    <col min="4831" max="5067" width="11.44140625" style="14"/>
    <col min="5068" max="5068" width="0" style="14" hidden="1" customWidth="1"/>
    <col min="5069" max="5070" width="6.6640625" style="14" customWidth="1"/>
    <col min="5071" max="5071" width="7.6640625" style="14" customWidth="1"/>
    <col min="5072" max="5075" width="6.6640625" style="14" customWidth="1"/>
    <col min="5076" max="5076" width="7.6640625" style="14" customWidth="1"/>
    <col min="5077" max="5077" width="5.6640625" style="14" customWidth="1"/>
    <col min="5078" max="5079" width="6.6640625" style="14" customWidth="1"/>
    <col min="5080" max="5080" width="7.6640625" style="14" customWidth="1"/>
    <col min="5081" max="5084" width="6.6640625" style="14" customWidth="1"/>
    <col min="5085" max="5085" width="8" style="14" customWidth="1"/>
    <col min="5086" max="5086" width="6.6640625" style="14" customWidth="1"/>
    <col min="5087" max="5323" width="11.44140625" style="14"/>
    <col min="5324" max="5324" width="0" style="14" hidden="1" customWidth="1"/>
    <col min="5325" max="5326" width="6.6640625" style="14" customWidth="1"/>
    <col min="5327" max="5327" width="7.6640625" style="14" customWidth="1"/>
    <col min="5328" max="5331" width="6.6640625" style="14" customWidth="1"/>
    <col min="5332" max="5332" width="7.6640625" style="14" customWidth="1"/>
    <col min="5333" max="5333" width="5.6640625" style="14" customWidth="1"/>
    <col min="5334" max="5335" width="6.6640625" style="14" customWidth="1"/>
    <col min="5336" max="5336" width="7.6640625" style="14" customWidth="1"/>
    <col min="5337" max="5340" width="6.6640625" style="14" customWidth="1"/>
    <col min="5341" max="5341" width="8" style="14" customWidth="1"/>
    <col min="5342" max="5342" width="6.6640625" style="14" customWidth="1"/>
    <col min="5343" max="5579" width="11.44140625" style="14"/>
    <col min="5580" max="5580" width="0" style="14" hidden="1" customWidth="1"/>
    <col min="5581" max="5582" width="6.6640625" style="14" customWidth="1"/>
    <col min="5583" max="5583" width="7.6640625" style="14" customWidth="1"/>
    <col min="5584" max="5587" width="6.6640625" style="14" customWidth="1"/>
    <col min="5588" max="5588" width="7.6640625" style="14" customWidth="1"/>
    <col min="5589" max="5589" width="5.6640625" style="14" customWidth="1"/>
    <col min="5590" max="5591" width="6.6640625" style="14" customWidth="1"/>
    <col min="5592" max="5592" width="7.6640625" style="14" customWidth="1"/>
    <col min="5593" max="5596" width="6.6640625" style="14" customWidth="1"/>
    <col min="5597" max="5597" width="8" style="14" customWidth="1"/>
    <col min="5598" max="5598" width="6.6640625" style="14" customWidth="1"/>
    <col min="5599" max="5835" width="11.44140625" style="14"/>
    <col min="5836" max="5836" width="0" style="14" hidden="1" customWidth="1"/>
    <col min="5837" max="5838" width="6.6640625" style="14" customWidth="1"/>
    <col min="5839" max="5839" width="7.6640625" style="14" customWidth="1"/>
    <col min="5840" max="5843" width="6.6640625" style="14" customWidth="1"/>
    <col min="5844" max="5844" width="7.6640625" style="14" customWidth="1"/>
    <col min="5845" max="5845" width="5.6640625" style="14" customWidth="1"/>
    <col min="5846" max="5847" width="6.6640625" style="14" customWidth="1"/>
    <col min="5848" max="5848" width="7.6640625" style="14" customWidth="1"/>
    <col min="5849" max="5852" width="6.6640625" style="14" customWidth="1"/>
    <col min="5853" max="5853" width="8" style="14" customWidth="1"/>
    <col min="5854" max="5854" width="6.6640625" style="14" customWidth="1"/>
    <col min="5855" max="6091" width="11.44140625" style="14"/>
    <col min="6092" max="6092" width="0" style="14" hidden="1" customWidth="1"/>
    <col min="6093" max="6094" width="6.6640625" style="14" customWidth="1"/>
    <col min="6095" max="6095" width="7.6640625" style="14" customWidth="1"/>
    <col min="6096" max="6099" width="6.6640625" style="14" customWidth="1"/>
    <col min="6100" max="6100" width="7.6640625" style="14" customWidth="1"/>
    <col min="6101" max="6101" width="5.6640625" style="14" customWidth="1"/>
    <col min="6102" max="6103" width="6.6640625" style="14" customWidth="1"/>
    <col min="6104" max="6104" width="7.6640625" style="14" customWidth="1"/>
    <col min="6105" max="6108" width="6.6640625" style="14" customWidth="1"/>
    <col min="6109" max="6109" width="8" style="14" customWidth="1"/>
    <col min="6110" max="6110" width="6.6640625" style="14" customWidth="1"/>
    <col min="6111" max="6347" width="11.44140625" style="14"/>
    <col min="6348" max="6348" width="0" style="14" hidden="1" customWidth="1"/>
    <col min="6349" max="6350" width="6.6640625" style="14" customWidth="1"/>
    <col min="6351" max="6351" width="7.6640625" style="14" customWidth="1"/>
    <col min="6352" max="6355" width="6.6640625" style="14" customWidth="1"/>
    <col min="6356" max="6356" width="7.6640625" style="14" customWidth="1"/>
    <col min="6357" max="6357" width="5.6640625" style="14" customWidth="1"/>
    <col min="6358" max="6359" width="6.6640625" style="14" customWidth="1"/>
    <col min="6360" max="6360" width="7.6640625" style="14" customWidth="1"/>
    <col min="6361" max="6364" width="6.6640625" style="14" customWidth="1"/>
    <col min="6365" max="6365" width="8" style="14" customWidth="1"/>
    <col min="6366" max="6366" width="6.6640625" style="14" customWidth="1"/>
    <col min="6367" max="6603" width="11.44140625" style="14"/>
    <col min="6604" max="6604" width="0" style="14" hidden="1" customWidth="1"/>
    <col min="6605" max="6606" width="6.6640625" style="14" customWidth="1"/>
    <col min="6607" max="6607" width="7.6640625" style="14" customWidth="1"/>
    <col min="6608" max="6611" width="6.6640625" style="14" customWidth="1"/>
    <col min="6612" max="6612" width="7.6640625" style="14" customWidth="1"/>
    <col min="6613" max="6613" width="5.6640625" style="14" customWidth="1"/>
    <col min="6614" max="6615" width="6.6640625" style="14" customWidth="1"/>
    <col min="6616" max="6616" width="7.6640625" style="14" customWidth="1"/>
    <col min="6617" max="6620" width="6.6640625" style="14" customWidth="1"/>
    <col min="6621" max="6621" width="8" style="14" customWidth="1"/>
    <col min="6622" max="6622" width="6.6640625" style="14" customWidth="1"/>
    <col min="6623" max="6859" width="11.44140625" style="14"/>
    <col min="6860" max="6860" width="0" style="14" hidden="1" customWidth="1"/>
    <col min="6861" max="6862" width="6.6640625" style="14" customWidth="1"/>
    <col min="6863" max="6863" width="7.6640625" style="14" customWidth="1"/>
    <col min="6864" max="6867" width="6.6640625" style="14" customWidth="1"/>
    <col min="6868" max="6868" width="7.6640625" style="14" customWidth="1"/>
    <col min="6869" max="6869" width="5.6640625" style="14" customWidth="1"/>
    <col min="6870" max="6871" width="6.6640625" style="14" customWidth="1"/>
    <col min="6872" max="6872" width="7.6640625" style="14" customWidth="1"/>
    <col min="6873" max="6876" width="6.6640625" style="14" customWidth="1"/>
    <col min="6877" max="6877" width="8" style="14" customWidth="1"/>
    <col min="6878" max="6878" width="6.6640625" style="14" customWidth="1"/>
    <col min="6879" max="7115" width="11.44140625" style="14"/>
    <col min="7116" max="7116" width="0" style="14" hidden="1" customWidth="1"/>
    <col min="7117" max="7118" width="6.6640625" style="14" customWidth="1"/>
    <col min="7119" max="7119" width="7.6640625" style="14" customWidth="1"/>
    <col min="7120" max="7123" width="6.6640625" style="14" customWidth="1"/>
    <col min="7124" max="7124" width="7.6640625" style="14" customWidth="1"/>
    <col min="7125" max="7125" width="5.6640625" style="14" customWidth="1"/>
    <col min="7126" max="7127" width="6.6640625" style="14" customWidth="1"/>
    <col min="7128" max="7128" width="7.6640625" style="14" customWidth="1"/>
    <col min="7129" max="7132" width="6.6640625" style="14" customWidth="1"/>
    <col min="7133" max="7133" width="8" style="14" customWidth="1"/>
    <col min="7134" max="7134" width="6.6640625" style="14" customWidth="1"/>
    <col min="7135" max="7371" width="11.44140625" style="14"/>
    <col min="7372" max="7372" width="0" style="14" hidden="1" customWidth="1"/>
    <col min="7373" max="7374" width="6.6640625" style="14" customWidth="1"/>
    <col min="7375" max="7375" width="7.6640625" style="14" customWidth="1"/>
    <col min="7376" max="7379" width="6.6640625" style="14" customWidth="1"/>
    <col min="7380" max="7380" width="7.6640625" style="14" customWidth="1"/>
    <col min="7381" max="7381" width="5.6640625" style="14" customWidth="1"/>
    <col min="7382" max="7383" width="6.6640625" style="14" customWidth="1"/>
    <col min="7384" max="7384" width="7.6640625" style="14" customWidth="1"/>
    <col min="7385" max="7388" width="6.6640625" style="14" customWidth="1"/>
    <col min="7389" max="7389" width="8" style="14" customWidth="1"/>
    <col min="7390" max="7390" width="6.6640625" style="14" customWidth="1"/>
    <col min="7391" max="7627" width="11.44140625" style="14"/>
    <col min="7628" max="7628" width="0" style="14" hidden="1" customWidth="1"/>
    <col min="7629" max="7630" width="6.6640625" style="14" customWidth="1"/>
    <col min="7631" max="7631" width="7.6640625" style="14" customWidth="1"/>
    <col min="7632" max="7635" width="6.6640625" style="14" customWidth="1"/>
    <col min="7636" max="7636" width="7.6640625" style="14" customWidth="1"/>
    <col min="7637" max="7637" width="5.6640625" style="14" customWidth="1"/>
    <col min="7638" max="7639" width="6.6640625" style="14" customWidth="1"/>
    <col min="7640" max="7640" width="7.6640625" style="14" customWidth="1"/>
    <col min="7641" max="7644" width="6.6640625" style="14" customWidth="1"/>
    <col min="7645" max="7645" width="8" style="14" customWidth="1"/>
    <col min="7646" max="7646" width="6.6640625" style="14" customWidth="1"/>
    <col min="7647" max="7883" width="11.44140625" style="14"/>
    <col min="7884" max="7884" width="0" style="14" hidden="1" customWidth="1"/>
    <col min="7885" max="7886" width="6.6640625" style="14" customWidth="1"/>
    <col min="7887" max="7887" width="7.6640625" style="14" customWidth="1"/>
    <col min="7888" max="7891" width="6.6640625" style="14" customWidth="1"/>
    <col min="7892" max="7892" width="7.6640625" style="14" customWidth="1"/>
    <col min="7893" max="7893" width="5.6640625" style="14" customWidth="1"/>
    <col min="7894" max="7895" width="6.6640625" style="14" customWidth="1"/>
    <col min="7896" max="7896" width="7.6640625" style="14" customWidth="1"/>
    <col min="7897" max="7900" width="6.6640625" style="14" customWidth="1"/>
    <col min="7901" max="7901" width="8" style="14" customWidth="1"/>
    <col min="7902" max="7902" width="6.6640625" style="14" customWidth="1"/>
    <col min="7903" max="8139" width="11.44140625" style="14"/>
    <col min="8140" max="8140" width="0" style="14" hidden="1" customWidth="1"/>
    <col min="8141" max="8142" width="6.6640625" style="14" customWidth="1"/>
    <col min="8143" max="8143" width="7.6640625" style="14" customWidth="1"/>
    <col min="8144" max="8147" width="6.6640625" style="14" customWidth="1"/>
    <col min="8148" max="8148" width="7.6640625" style="14" customWidth="1"/>
    <col min="8149" max="8149" width="5.6640625" style="14" customWidth="1"/>
    <col min="8150" max="8151" width="6.6640625" style="14" customWidth="1"/>
    <col min="8152" max="8152" width="7.6640625" style="14" customWidth="1"/>
    <col min="8153" max="8156" width="6.6640625" style="14" customWidth="1"/>
    <col min="8157" max="8157" width="8" style="14" customWidth="1"/>
    <col min="8158" max="8158" width="6.6640625" style="14" customWidth="1"/>
    <col min="8159" max="8395" width="11.44140625" style="14"/>
    <col min="8396" max="8396" width="0" style="14" hidden="1" customWidth="1"/>
    <col min="8397" max="8398" width="6.6640625" style="14" customWidth="1"/>
    <col min="8399" max="8399" width="7.6640625" style="14" customWidth="1"/>
    <col min="8400" max="8403" width="6.6640625" style="14" customWidth="1"/>
    <col min="8404" max="8404" width="7.6640625" style="14" customWidth="1"/>
    <col min="8405" max="8405" width="5.6640625" style="14" customWidth="1"/>
    <col min="8406" max="8407" width="6.6640625" style="14" customWidth="1"/>
    <col min="8408" max="8408" width="7.6640625" style="14" customWidth="1"/>
    <col min="8409" max="8412" width="6.6640625" style="14" customWidth="1"/>
    <col min="8413" max="8413" width="8" style="14" customWidth="1"/>
    <col min="8414" max="8414" width="6.6640625" style="14" customWidth="1"/>
    <col min="8415" max="8651" width="11.44140625" style="14"/>
    <col min="8652" max="8652" width="0" style="14" hidden="1" customWidth="1"/>
    <col min="8653" max="8654" width="6.6640625" style="14" customWidth="1"/>
    <col min="8655" max="8655" width="7.6640625" style="14" customWidth="1"/>
    <col min="8656" max="8659" width="6.6640625" style="14" customWidth="1"/>
    <col min="8660" max="8660" width="7.6640625" style="14" customWidth="1"/>
    <col min="8661" max="8661" width="5.6640625" style="14" customWidth="1"/>
    <col min="8662" max="8663" width="6.6640625" style="14" customWidth="1"/>
    <col min="8664" max="8664" width="7.6640625" style="14" customWidth="1"/>
    <col min="8665" max="8668" width="6.6640625" style="14" customWidth="1"/>
    <col min="8669" max="8669" width="8" style="14" customWidth="1"/>
    <col min="8670" max="8670" width="6.6640625" style="14" customWidth="1"/>
    <col min="8671" max="8907" width="11.44140625" style="14"/>
    <col min="8908" max="8908" width="0" style="14" hidden="1" customWidth="1"/>
    <col min="8909" max="8910" width="6.6640625" style="14" customWidth="1"/>
    <col min="8911" max="8911" width="7.6640625" style="14" customWidth="1"/>
    <col min="8912" max="8915" width="6.6640625" style="14" customWidth="1"/>
    <col min="8916" max="8916" width="7.6640625" style="14" customWidth="1"/>
    <col min="8917" max="8917" width="5.6640625" style="14" customWidth="1"/>
    <col min="8918" max="8919" width="6.6640625" style="14" customWidth="1"/>
    <col min="8920" max="8920" width="7.6640625" style="14" customWidth="1"/>
    <col min="8921" max="8924" width="6.6640625" style="14" customWidth="1"/>
    <col min="8925" max="8925" width="8" style="14" customWidth="1"/>
    <col min="8926" max="8926" width="6.6640625" style="14" customWidth="1"/>
    <col min="8927" max="9163" width="11.44140625" style="14"/>
    <col min="9164" max="9164" width="0" style="14" hidden="1" customWidth="1"/>
    <col min="9165" max="9166" width="6.6640625" style="14" customWidth="1"/>
    <col min="9167" max="9167" width="7.6640625" style="14" customWidth="1"/>
    <col min="9168" max="9171" width="6.6640625" style="14" customWidth="1"/>
    <col min="9172" max="9172" width="7.6640625" style="14" customWidth="1"/>
    <col min="9173" max="9173" width="5.6640625" style="14" customWidth="1"/>
    <col min="9174" max="9175" width="6.6640625" style="14" customWidth="1"/>
    <col min="9176" max="9176" width="7.6640625" style="14" customWidth="1"/>
    <col min="9177" max="9180" width="6.6640625" style="14" customWidth="1"/>
    <col min="9181" max="9181" width="8" style="14" customWidth="1"/>
    <col min="9182" max="9182" width="6.6640625" style="14" customWidth="1"/>
    <col min="9183" max="9419" width="11.44140625" style="14"/>
    <col min="9420" max="9420" width="0" style="14" hidden="1" customWidth="1"/>
    <col min="9421" max="9422" width="6.6640625" style="14" customWidth="1"/>
    <col min="9423" max="9423" width="7.6640625" style="14" customWidth="1"/>
    <col min="9424" max="9427" width="6.6640625" style="14" customWidth="1"/>
    <col min="9428" max="9428" width="7.6640625" style="14" customWidth="1"/>
    <col min="9429" max="9429" width="5.6640625" style="14" customWidth="1"/>
    <col min="9430" max="9431" width="6.6640625" style="14" customWidth="1"/>
    <col min="9432" max="9432" width="7.6640625" style="14" customWidth="1"/>
    <col min="9433" max="9436" width="6.6640625" style="14" customWidth="1"/>
    <col min="9437" max="9437" width="8" style="14" customWidth="1"/>
    <col min="9438" max="9438" width="6.6640625" style="14" customWidth="1"/>
    <col min="9439" max="9675" width="11.44140625" style="14"/>
    <col min="9676" max="9676" width="0" style="14" hidden="1" customWidth="1"/>
    <col min="9677" max="9678" width="6.6640625" style="14" customWidth="1"/>
    <col min="9679" max="9679" width="7.6640625" style="14" customWidth="1"/>
    <col min="9680" max="9683" width="6.6640625" style="14" customWidth="1"/>
    <col min="9684" max="9684" width="7.6640625" style="14" customWidth="1"/>
    <col min="9685" max="9685" width="5.6640625" style="14" customWidth="1"/>
    <col min="9686" max="9687" width="6.6640625" style="14" customWidth="1"/>
    <col min="9688" max="9688" width="7.6640625" style="14" customWidth="1"/>
    <col min="9689" max="9692" width="6.6640625" style="14" customWidth="1"/>
    <col min="9693" max="9693" width="8" style="14" customWidth="1"/>
    <col min="9694" max="9694" width="6.6640625" style="14" customWidth="1"/>
    <col min="9695" max="9931" width="11.44140625" style="14"/>
    <col min="9932" max="9932" width="0" style="14" hidden="1" customWidth="1"/>
    <col min="9933" max="9934" width="6.6640625" style="14" customWidth="1"/>
    <col min="9935" max="9935" width="7.6640625" style="14" customWidth="1"/>
    <col min="9936" max="9939" width="6.6640625" style="14" customWidth="1"/>
    <col min="9940" max="9940" width="7.6640625" style="14" customWidth="1"/>
    <col min="9941" max="9941" width="5.6640625" style="14" customWidth="1"/>
    <col min="9942" max="9943" width="6.6640625" style="14" customWidth="1"/>
    <col min="9944" max="9944" width="7.6640625" style="14" customWidth="1"/>
    <col min="9945" max="9948" width="6.6640625" style="14" customWidth="1"/>
    <col min="9949" max="9949" width="8" style="14" customWidth="1"/>
    <col min="9950" max="9950" width="6.6640625" style="14" customWidth="1"/>
    <col min="9951" max="10187" width="11.44140625" style="14"/>
    <col min="10188" max="10188" width="0" style="14" hidden="1" customWidth="1"/>
    <col min="10189" max="10190" width="6.6640625" style="14" customWidth="1"/>
    <col min="10191" max="10191" width="7.6640625" style="14" customWidth="1"/>
    <col min="10192" max="10195" width="6.6640625" style="14" customWidth="1"/>
    <col min="10196" max="10196" width="7.6640625" style="14" customWidth="1"/>
    <col min="10197" max="10197" width="5.6640625" style="14" customWidth="1"/>
    <col min="10198" max="10199" width="6.6640625" style="14" customWidth="1"/>
    <col min="10200" max="10200" width="7.6640625" style="14" customWidth="1"/>
    <col min="10201" max="10204" width="6.6640625" style="14" customWidth="1"/>
    <col min="10205" max="10205" width="8" style="14" customWidth="1"/>
    <col min="10206" max="10206" width="6.6640625" style="14" customWidth="1"/>
    <col min="10207" max="10443" width="11.44140625" style="14"/>
    <col min="10444" max="10444" width="0" style="14" hidden="1" customWidth="1"/>
    <col min="10445" max="10446" width="6.6640625" style="14" customWidth="1"/>
    <col min="10447" max="10447" width="7.6640625" style="14" customWidth="1"/>
    <col min="10448" max="10451" width="6.6640625" style="14" customWidth="1"/>
    <col min="10452" max="10452" width="7.6640625" style="14" customWidth="1"/>
    <col min="10453" max="10453" width="5.6640625" style="14" customWidth="1"/>
    <col min="10454" max="10455" width="6.6640625" style="14" customWidth="1"/>
    <col min="10456" max="10456" width="7.6640625" style="14" customWidth="1"/>
    <col min="10457" max="10460" width="6.6640625" style="14" customWidth="1"/>
    <col min="10461" max="10461" width="8" style="14" customWidth="1"/>
    <col min="10462" max="10462" width="6.6640625" style="14" customWidth="1"/>
    <col min="10463" max="10699" width="11.44140625" style="14"/>
    <col min="10700" max="10700" width="0" style="14" hidden="1" customWidth="1"/>
    <col min="10701" max="10702" width="6.6640625" style="14" customWidth="1"/>
    <col min="10703" max="10703" width="7.6640625" style="14" customWidth="1"/>
    <col min="10704" max="10707" width="6.6640625" style="14" customWidth="1"/>
    <col min="10708" max="10708" width="7.6640625" style="14" customWidth="1"/>
    <col min="10709" max="10709" width="5.6640625" style="14" customWidth="1"/>
    <col min="10710" max="10711" width="6.6640625" style="14" customWidth="1"/>
    <col min="10712" max="10712" width="7.6640625" style="14" customWidth="1"/>
    <col min="10713" max="10716" width="6.6640625" style="14" customWidth="1"/>
    <col min="10717" max="10717" width="8" style="14" customWidth="1"/>
    <col min="10718" max="10718" width="6.6640625" style="14" customWidth="1"/>
    <col min="10719" max="10955" width="11.44140625" style="14"/>
    <col min="10956" max="10956" width="0" style="14" hidden="1" customWidth="1"/>
    <col min="10957" max="10958" width="6.6640625" style="14" customWidth="1"/>
    <col min="10959" max="10959" width="7.6640625" style="14" customWidth="1"/>
    <col min="10960" max="10963" width="6.6640625" style="14" customWidth="1"/>
    <col min="10964" max="10964" width="7.6640625" style="14" customWidth="1"/>
    <col min="10965" max="10965" width="5.6640625" style="14" customWidth="1"/>
    <col min="10966" max="10967" width="6.6640625" style="14" customWidth="1"/>
    <col min="10968" max="10968" width="7.6640625" style="14" customWidth="1"/>
    <col min="10969" max="10972" width="6.6640625" style="14" customWidth="1"/>
    <col min="10973" max="10973" width="8" style="14" customWidth="1"/>
    <col min="10974" max="10974" width="6.6640625" style="14" customWidth="1"/>
    <col min="10975" max="11211" width="11.44140625" style="14"/>
    <col min="11212" max="11212" width="0" style="14" hidden="1" customWidth="1"/>
    <col min="11213" max="11214" width="6.6640625" style="14" customWidth="1"/>
    <col min="11215" max="11215" width="7.6640625" style="14" customWidth="1"/>
    <col min="11216" max="11219" width="6.6640625" style="14" customWidth="1"/>
    <col min="11220" max="11220" width="7.6640625" style="14" customWidth="1"/>
    <col min="11221" max="11221" width="5.6640625" style="14" customWidth="1"/>
    <col min="11222" max="11223" width="6.6640625" style="14" customWidth="1"/>
    <col min="11224" max="11224" width="7.6640625" style="14" customWidth="1"/>
    <col min="11225" max="11228" width="6.6640625" style="14" customWidth="1"/>
    <col min="11229" max="11229" width="8" style="14" customWidth="1"/>
    <col min="11230" max="11230" width="6.6640625" style="14" customWidth="1"/>
    <col min="11231" max="11467" width="11.44140625" style="14"/>
    <col min="11468" max="11468" width="0" style="14" hidden="1" customWidth="1"/>
    <col min="11469" max="11470" width="6.6640625" style="14" customWidth="1"/>
    <col min="11471" max="11471" width="7.6640625" style="14" customWidth="1"/>
    <col min="11472" max="11475" width="6.6640625" style="14" customWidth="1"/>
    <col min="11476" max="11476" width="7.6640625" style="14" customWidth="1"/>
    <col min="11477" max="11477" width="5.6640625" style="14" customWidth="1"/>
    <col min="11478" max="11479" width="6.6640625" style="14" customWidth="1"/>
    <col min="11480" max="11480" width="7.6640625" style="14" customWidth="1"/>
    <col min="11481" max="11484" width="6.6640625" style="14" customWidth="1"/>
    <col min="11485" max="11485" width="8" style="14" customWidth="1"/>
    <col min="11486" max="11486" width="6.6640625" style="14" customWidth="1"/>
    <col min="11487" max="11723" width="11.44140625" style="14"/>
    <col min="11724" max="11724" width="0" style="14" hidden="1" customWidth="1"/>
    <col min="11725" max="11726" width="6.6640625" style="14" customWidth="1"/>
    <col min="11727" max="11727" width="7.6640625" style="14" customWidth="1"/>
    <col min="11728" max="11731" width="6.6640625" style="14" customWidth="1"/>
    <col min="11732" max="11732" width="7.6640625" style="14" customWidth="1"/>
    <col min="11733" max="11733" width="5.6640625" style="14" customWidth="1"/>
    <col min="11734" max="11735" width="6.6640625" style="14" customWidth="1"/>
    <col min="11736" max="11736" width="7.6640625" style="14" customWidth="1"/>
    <col min="11737" max="11740" width="6.6640625" style="14" customWidth="1"/>
    <col min="11741" max="11741" width="8" style="14" customWidth="1"/>
    <col min="11742" max="11742" width="6.6640625" style="14" customWidth="1"/>
    <col min="11743" max="11979" width="11.44140625" style="14"/>
    <col min="11980" max="11980" width="0" style="14" hidden="1" customWidth="1"/>
    <col min="11981" max="11982" width="6.6640625" style="14" customWidth="1"/>
    <col min="11983" max="11983" width="7.6640625" style="14" customWidth="1"/>
    <col min="11984" max="11987" width="6.6640625" style="14" customWidth="1"/>
    <col min="11988" max="11988" width="7.6640625" style="14" customWidth="1"/>
    <col min="11989" max="11989" width="5.6640625" style="14" customWidth="1"/>
    <col min="11990" max="11991" width="6.6640625" style="14" customWidth="1"/>
    <col min="11992" max="11992" width="7.6640625" style="14" customWidth="1"/>
    <col min="11993" max="11996" width="6.6640625" style="14" customWidth="1"/>
    <col min="11997" max="11997" width="8" style="14" customWidth="1"/>
    <col min="11998" max="11998" width="6.6640625" style="14" customWidth="1"/>
    <col min="11999" max="12235" width="11.44140625" style="14"/>
    <col min="12236" max="12236" width="0" style="14" hidden="1" customWidth="1"/>
    <col min="12237" max="12238" width="6.6640625" style="14" customWidth="1"/>
    <col min="12239" max="12239" width="7.6640625" style="14" customWidth="1"/>
    <col min="12240" max="12243" width="6.6640625" style="14" customWidth="1"/>
    <col min="12244" max="12244" width="7.6640625" style="14" customWidth="1"/>
    <col min="12245" max="12245" width="5.6640625" style="14" customWidth="1"/>
    <col min="12246" max="12247" width="6.6640625" style="14" customWidth="1"/>
    <col min="12248" max="12248" width="7.6640625" style="14" customWidth="1"/>
    <col min="12249" max="12252" width="6.6640625" style="14" customWidth="1"/>
    <col min="12253" max="12253" width="8" style="14" customWidth="1"/>
    <col min="12254" max="12254" width="6.6640625" style="14" customWidth="1"/>
    <col min="12255" max="12491" width="11.44140625" style="14"/>
    <col min="12492" max="12492" width="0" style="14" hidden="1" customWidth="1"/>
    <col min="12493" max="12494" width="6.6640625" style="14" customWidth="1"/>
    <col min="12495" max="12495" width="7.6640625" style="14" customWidth="1"/>
    <col min="12496" max="12499" width="6.6640625" style="14" customWidth="1"/>
    <col min="12500" max="12500" width="7.6640625" style="14" customWidth="1"/>
    <col min="12501" max="12501" width="5.6640625" style="14" customWidth="1"/>
    <col min="12502" max="12503" width="6.6640625" style="14" customWidth="1"/>
    <col min="12504" max="12504" width="7.6640625" style="14" customWidth="1"/>
    <col min="12505" max="12508" width="6.6640625" style="14" customWidth="1"/>
    <col min="12509" max="12509" width="8" style="14" customWidth="1"/>
    <col min="12510" max="12510" width="6.6640625" style="14" customWidth="1"/>
    <col min="12511" max="12747" width="11.44140625" style="14"/>
    <col min="12748" max="12748" width="0" style="14" hidden="1" customWidth="1"/>
    <col min="12749" max="12750" width="6.6640625" style="14" customWidth="1"/>
    <col min="12751" max="12751" width="7.6640625" style="14" customWidth="1"/>
    <col min="12752" max="12755" width="6.6640625" style="14" customWidth="1"/>
    <col min="12756" max="12756" width="7.6640625" style="14" customWidth="1"/>
    <col min="12757" max="12757" width="5.6640625" style="14" customWidth="1"/>
    <col min="12758" max="12759" width="6.6640625" style="14" customWidth="1"/>
    <col min="12760" max="12760" width="7.6640625" style="14" customWidth="1"/>
    <col min="12761" max="12764" width="6.6640625" style="14" customWidth="1"/>
    <col min="12765" max="12765" width="8" style="14" customWidth="1"/>
    <col min="12766" max="12766" width="6.6640625" style="14" customWidth="1"/>
    <col min="12767" max="13003" width="11.44140625" style="14"/>
    <col min="13004" max="13004" width="0" style="14" hidden="1" customWidth="1"/>
    <col min="13005" max="13006" width="6.6640625" style="14" customWidth="1"/>
    <col min="13007" max="13007" width="7.6640625" style="14" customWidth="1"/>
    <col min="13008" max="13011" width="6.6640625" style="14" customWidth="1"/>
    <col min="13012" max="13012" width="7.6640625" style="14" customWidth="1"/>
    <col min="13013" max="13013" width="5.6640625" style="14" customWidth="1"/>
    <col min="13014" max="13015" width="6.6640625" style="14" customWidth="1"/>
    <col min="13016" max="13016" width="7.6640625" style="14" customWidth="1"/>
    <col min="13017" max="13020" width="6.6640625" style="14" customWidth="1"/>
    <col min="13021" max="13021" width="8" style="14" customWidth="1"/>
    <col min="13022" max="13022" width="6.6640625" style="14" customWidth="1"/>
    <col min="13023" max="13259" width="11.44140625" style="14"/>
    <col min="13260" max="13260" width="0" style="14" hidden="1" customWidth="1"/>
    <col min="13261" max="13262" width="6.6640625" style="14" customWidth="1"/>
    <col min="13263" max="13263" width="7.6640625" style="14" customWidth="1"/>
    <col min="13264" max="13267" width="6.6640625" style="14" customWidth="1"/>
    <col min="13268" max="13268" width="7.6640625" style="14" customWidth="1"/>
    <col min="13269" max="13269" width="5.6640625" style="14" customWidth="1"/>
    <col min="13270" max="13271" width="6.6640625" style="14" customWidth="1"/>
    <col min="13272" max="13272" width="7.6640625" style="14" customWidth="1"/>
    <col min="13273" max="13276" width="6.6640625" style="14" customWidth="1"/>
    <col min="13277" max="13277" width="8" style="14" customWidth="1"/>
    <col min="13278" max="13278" width="6.6640625" style="14" customWidth="1"/>
    <col min="13279" max="13515" width="11.44140625" style="14"/>
    <col min="13516" max="13516" width="0" style="14" hidden="1" customWidth="1"/>
    <col min="13517" max="13518" width="6.6640625" style="14" customWidth="1"/>
    <col min="13519" max="13519" width="7.6640625" style="14" customWidth="1"/>
    <col min="13520" max="13523" width="6.6640625" style="14" customWidth="1"/>
    <col min="13524" max="13524" width="7.6640625" style="14" customWidth="1"/>
    <col min="13525" max="13525" width="5.6640625" style="14" customWidth="1"/>
    <col min="13526" max="13527" width="6.6640625" style="14" customWidth="1"/>
    <col min="13528" max="13528" width="7.6640625" style="14" customWidth="1"/>
    <col min="13529" max="13532" width="6.6640625" style="14" customWidth="1"/>
    <col min="13533" max="13533" width="8" style="14" customWidth="1"/>
    <col min="13534" max="13534" width="6.6640625" style="14" customWidth="1"/>
    <col min="13535" max="13771" width="11.44140625" style="14"/>
    <col min="13772" max="13772" width="0" style="14" hidden="1" customWidth="1"/>
    <col min="13773" max="13774" width="6.6640625" style="14" customWidth="1"/>
    <col min="13775" max="13775" width="7.6640625" style="14" customWidth="1"/>
    <col min="13776" max="13779" width="6.6640625" style="14" customWidth="1"/>
    <col min="13780" max="13780" width="7.6640625" style="14" customWidth="1"/>
    <col min="13781" max="13781" width="5.6640625" style="14" customWidth="1"/>
    <col min="13782" max="13783" width="6.6640625" style="14" customWidth="1"/>
    <col min="13784" max="13784" width="7.6640625" style="14" customWidth="1"/>
    <col min="13785" max="13788" width="6.6640625" style="14" customWidth="1"/>
    <col min="13789" max="13789" width="8" style="14" customWidth="1"/>
    <col min="13790" max="13790" width="6.6640625" style="14" customWidth="1"/>
    <col min="13791" max="14027" width="11.44140625" style="14"/>
    <col min="14028" max="14028" width="0" style="14" hidden="1" customWidth="1"/>
    <col min="14029" max="14030" width="6.6640625" style="14" customWidth="1"/>
    <col min="14031" max="14031" width="7.6640625" style="14" customWidth="1"/>
    <col min="14032" max="14035" width="6.6640625" style="14" customWidth="1"/>
    <col min="14036" max="14036" width="7.6640625" style="14" customWidth="1"/>
    <col min="14037" max="14037" width="5.6640625" style="14" customWidth="1"/>
    <col min="14038" max="14039" width="6.6640625" style="14" customWidth="1"/>
    <col min="14040" max="14040" width="7.6640625" style="14" customWidth="1"/>
    <col min="14041" max="14044" width="6.6640625" style="14" customWidth="1"/>
    <col min="14045" max="14045" width="8" style="14" customWidth="1"/>
    <col min="14046" max="14046" width="6.6640625" style="14" customWidth="1"/>
    <col min="14047" max="14283" width="11.44140625" style="14"/>
    <col min="14284" max="14284" width="0" style="14" hidden="1" customWidth="1"/>
    <col min="14285" max="14286" width="6.6640625" style="14" customWidth="1"/>
    <col min="14287" max="14287" width="7.6640625" style="14" customWidth="1"/>
    <col min="14288" max="14291" width="6.6640625" style="14" customWidth="1"/>
    <col min="14292" max="14292" width="7.6640625" style="14" customWidth="1"/>
    <col min="14293" max="14293" width="5.6640625" style="14" customWidth="1"/>
    <col min="14294" max="14295" width="6.6640625" style="14" customWidth="1"/>
    <col min="14296" max="14296" width="7.6640625" style="14" customWidth="1"/>
    <col min="14297" max="14300" width="6.6640625" style="14" customWidth="1"/>
    <col min="14301" max="14301" width="8" style="14" customWidth="1"/>
    <col min="14302" max="14302" width="6.6640625" style="14" customWidth="1"/>
    <col min="14303" max="14539" width="11.44140625" style="14"/>
    <col min="14540" max="14540" width="0" style="14" hidden="1" customWidth="1"/>
    <col min="14541" max="14542" width="6.6640625" style="14" customWidth="1"/>
    <col min="14543" max="14543" width="7.6640625" style="14" customWidth="1"/>
    <col min="14544" max="14547" width="6.6640625" style="14" customWidth="1"/>
    <col min="14548" max="14548" width="7.6640625" style="14" customWidth="1"/>
    <col min="14549" max="14549" width="5.6640625" style="14" customWidth="1"/>
    <col min="14550" max="14551" width="6.6640625" style="14" customWidth="1"/>
    <col min="14552" max="14552" width="7.6640625" style="14" customWidth="1"/>
    <col min="14553" max="14556" width="6.6640625" style="14" customWidth="1"/>
    <col min="14557" max="14557" width="8" style="14" customWidth="1"/>
    <col min="14558" max="14558" width="6.6640625" style="14" customWidth="1"/>
    <col min="14559" max="14795" width="11.44140625" style="14"/>
    <col min="14796" max="14796" width="0" style="14" hidden="1" customWidth="1"/>
    <col min="14797" max="14798" width="6.6640625" style="14" customWidth="1"/>
    <col min="14799" max="14799" width="7.6640625" style="14" customWidth="1"/>
    <col min="14800" max="14803" width="6.6640625" style="14" customWidth="1"/>
    <col min="14804" max="14804" width="7.6640625" style="14" customWidth="1"/>
    <col min="14805" max="14805" width="5.6640625" style="14" customWidth="1"/>
    <col min="14806" max="14807" width="6.6640625" style="14" customWidth="1"/>
    <col min="14808" max="14808" width="7.6640625" style="14" customWidth="1"/>
    <col min="14809" max="14812" width="6.6640625" style="14" customWidth="1"/>
    <col min="14813" max="14813" width="8" style="14" customWidth="1"/>
    <col min="14814" max="14814" width="6.6640625" style="14" customWidth="1"/>
    <col min="14815" max="15051" width="11.44140625" style="14"/>
    <col min="15052" max="15052" width="0" style="14" hidden="1" customWidth="1"/>
    <col min="15053" max="15054" width="6.6640625" style="14" customWidth="1"/>
    <col min="15055" max="15055" width="7.6640625" style="14" customWidth="1"/>
    <col min="15056" max="15059" width="6.6640625" style="14" customWidth="1"/>
    <col min="15060" max="15060" width="7.6640625" style="14" customWidth="1"/>
    <col min="15061" max="15061" width="5.6640625" style="14" customWidth="1"/>
    <col min="15062" max="15063" width="6.6640625" style="14" customWidth="1"/>
    <col min="15064" max="15064" width="7.6640625" style="14" customWidth="1"/>
    <col min="15065" max="15068" width="6.6640625" style="14" customWidth="1"/>
    <col min="15069" max="15069" width="8" style="14" customWidth="1"/>
    <col min="15070" max="15070" width="6.6640625" style="14" customWidth="1"/>
    <col min="15071" max="15307" width="11.44140625" style="14"/>
    <col min="15308" max="15308" width="0" style="14" hidden="1" customWidth="1"/>
    <col min="15309" max="15310" width="6.6640625" style="14" customWidth="1"/>
    <col min="15311" max="15311" width="7.6640625" style="14" customWidth="1"/>
    <col min="15312" max="15315" width="6.6640625" style="14" customWidth="1"/>
    <col min="15316" max="15316" width="7.6640625" style="14" customWidth="1"/>
    <col min="15317" max="15317" width="5.6640625" style="14" customWidth="1"/>
    <col min="15318" max="15319" width="6.6640625" style="14" customWidth="1"/>
    <col min="15320" max="15320" width="7.6640625" style="14" customWidth="1"/>
    <col min="15321" max="15324" width="6.6640625" style="14" customWidth="1"/>
    <col min="15325" max="15325" width="8" style="14" customWidth="1"/>
    <col min="15326" max="15326" width="6.6640625" style="14" customWidth="1"/>
    <col min="15327" max="15563" width="11.44140625" style="14"/>
    <col min="15564" max="15564" width="0" style="14" hidden="1" customWidth="1"/>
    <col min="15565" max="15566" width="6.6640625" style="14" customWidth="1"/>
    <col min="15567" max="15567" width="7.6640625" style="14" customWidth="1"/>
    <col min="15568" max="15571" width="6.6640625" style="14" customWidth="1"/>
    <col min="15572" max="15572" width="7.6640625" style="14" customWidth="1"/>
    <col min="15573" max="15573" width="5.6640625" style="14" customWidth="1"/>
    <col min="15574" max="15575" width="6.6640625" style="14" customWidth="1"/>
    <col min="15576" max="15576" width="7.6640625" style="14" customWidth="1"/>
    <col min="15577" max="15580" width="6.6640625" style="14" customWidth="1"/>
    <col min="15581" max="15581" width="8" style="14" customWidth="1"/>
    <col min="15582" max="15582" width="6.6640625" style="14" customWidth="1"/>
    <col min="15583" max="15819" width="11.44140625" style="14"/>
    <col min="15820" max="15820" width="0" style="14" hidden="1" customWidth="1"/>
    <col min="15821" max="15822" width="6.6640625" style="14" customWidth="1"/>
    <col min="15823" max="15823" width="7.6640625" style="14" customWidth="1"/>
    <col min="15824" max="15827" width="6.6640625" style="14" customWidth="1"/>
    <col min="15828" max="15828" width="7.6640625" style="14" customWidth="1"/>
    <col min="15829" max="15829" width="5.6640625" style="14" customWidth="1"/>
    <col min="15830" max="15831" width="6.6640625" style="14" customWidth="1"/>
    <col min="15832" max="15832" width="7.6640625" style="14" customWidth="1"/>
    <col min="15833" max="15836" width="6.6640625" style="14" customWidth="1"/>
    <col min="15837" max="15837" width="8" style="14" customWidth="1"/>
    <col min="15838" max="15838" width="6.6640625" style="14" customWidth="1"/>
    <col min="15839" max="16075" width="11.44140625" style="14"/>
    <col min="16076" max="16076" width="0" style="14" hidden="1" customWidth="1"/>
    <col min="16077" max="16078" width="6.6640625" style="14" customWidth="1"/>
    <col min="16079" max="16079" width="7.6640625" style="14" customWidth="1"/>
    <col min="16080" max="16083" width="6.6640625" style="14" customWidth="1"/>
    <col min="16084" max="16084" width="7.6640625" style="14" customWidth="1"/>
    <col min="16085" max="16085" width="5.6640625" style="14" customWidth="1"/>
    <col min="16086" max="16087" width="6.6640625" style="14" customWidth="1"/>
    <col min="16088" max="16088" width="7.6640625" style="14" customWidth="1"/>
    <col min="16089" max="16092" width="6.6640625" style="14" customWidth="1"/>
    <col min="16093" max="16093" width="8" style="14" customWidth="1"/>
    <col min="16094" max="16094" width="6.6640625" style="14" customWidth="1"/>
    <col min="16095" max="16384" width="11.44140625" style="14"/>
  </cols>
  <sheetData>
    <row r="1" spans="1:38" ht="3" customHeight="1" thickBot="1" x14ac:dyDescent="0.25"/>
    <row r="2" spans="1:38" ht="12" customHeight="1" x14ac:dyDescent="0.2">
      <c r="A2" s="58" t="s">
        <v>0</v>
      </c>
      <c r="B2" s="61" t="s">
        <v>27</v>
      </c>
      <c r="C2" s="306" t="s">
        <v>23</v>
      </c>
      <c r="D2" s="306"/>
      <c r="E2" s="302" t="s">
        <v>24</v>
      </c>
      <c r="F2" s="303"/>
      <c r="G2" s="58" t="s">
        <v>1</v>
      </c>
      <c r="H2" s="61" t="s">
        <v>27</v>
      </c>
      <c r="I2" s="306" t="s">
        <v>23</v>
      </c>
      <c r="J2" s="306"/>
      <c r="K2" s="302" t="s">
        <v>24</v>
      </c>
      <c r="L2" s="303"/>
      <c r="M2" s="79"/>
      <c r="N2" s="58" t="s">
        <v>0</v>
      </c>
      <c r="O2" s="61" t="s">
        <v>27</v>
      </c>
      <c r="P2" s="306" t="s">
        <v>23</v>
      </c>
      <c r="Q2" s="306"/>
      <c r="R2" s="302" t="s">
        <v>24</v>
      </c>
      <c r="S2" s="303"/>
      <c r="T2" s="58" t="s">
        <v>1</v>
      </c>
      <c r="U2" s="61" t="s">
        <v>27</v>
      </c>
      <c r="V2" s="306" t="s">
        <v>23</v>
      </c>
      <c r="W2" s="306"/>
      <c r="X2" s="302" t="s">
        <v>24</v>
      </c>
      <c r="Y2" s="303"/>
      <c r="AA2" s="58" t="s">
        <v>0</v>
      </c>
      <c r="AB2" s="61" t="s">
        <v>27</v>
      </c>
      <c r="AC2" s="306" t="s">
        <v>23</v>
      </c>
      <c r="AD2" s="306"/>
      <c r="AE2" s="302" t="s">
        <v>24</v>
      </c>
      <c r="AF2" s="303"/>
      <c r="AG2" s="58" t="s">
        <v>1</v>
      </c>
      <c r="AH2" s="61" t="s">
        <v>27</v>
      </c>
      <c r="AI2" s="306" t="s">
        <v>23</v>
      </c>
      <c r="AJ2" s="306"/>
      <c r="AK2" s="302" t="s">
        <v>24</v>
      </c>
      <c r="AL2" s="303"/>
    </row>
    <row r="3" spans="1:38" ht="12" customHeight="1" x14ac:dyDescent="0.2">
      <c r="A3" s="314">
        <f>MAX(C11:F11)</f>
        <v>32.499999999999993</v>
      </c>
      <c r="B3" s="315"/>
      <c r="C3" s="313">
        <f>MAX(C10:F10)</f>
        <v>0.44520547945205474</v>
      </c>
      <c r="D3" s="313"/>
      <c r="E3" s="304">
        <f>(C5*0.7)/C3</f>
        <v>62.892307692307696</v>
      </c>
      <c r="F3" s="305"/>
      <c r="G3" s="314">
        <f>MAX(I11:L11)</f>
        <v>47.75</v>
      </c>
      <c r="H3" s="315"/>
      <c r="I3" s="313">
        <f>MAX(I10:L10)</f>
        <v>0.49481865284974091</v>
      </c>
      <c r="J3" s="313"/>
      <c r="K3" s="304">
        <f>(I5*0.7)/I3</f>
        <v>56.586387434554979</v>
      </c>
      <c r="L3" s="305"/>
      <c r="M3" s="80"/>
      <c r="N3" s="314" t="e">
        <f>MAX(P11:S11)</f>
        <v>#DIV/0!</v>
      </c>
      <c r="O3" s="315"/>
      <c r="P3" s="313">
        <f>MAX(P10:S10)</f>
        <v>0</v>
      </c>
      <c r="Q3" s="313"/>
      <c r="R3" s="304" t="e">
        <f>(P5*0.7)/P3</f>
        <v>#DIV/0!</v>
      </c>
      <c r="S3" s="305"/>
      <c r="T3" s="314" t="e">
        <f>MAX(V11:Y11)</f>
        <v>#DIV/0!</v>
      </c>
      <c r="U3" s="315"/>
      <c r="V3" s="313">
        <f>MAX(V10:Y10)</f>
        <v>0</v>
      </c>
      <c r="W3" s="313"/>
      <c r="X3" s="304" t="e">
        <f>(V5*0.7)/V3</f>
        <v>#DIV/0!</v>
      </c>
      <c r="Y3" s="305"/>
      <c r="AA3" s="314">
        <f>MAX(AC11:AF11)</f>
        <v>32.499999999999993</v>
      </c>
      <c r="AB3" s="315"/>
      <c r="AC3" s="313">
        <f>MAX(AC10:AF10)</f>
        <v>0.44520547945205474</v>
      </c>
      <c r="AD3" s="313"/>
      <c r="AE3" s="304">
        <f>(AC5*0.7)/AC3</f>
        <v>62.892307692307696</v>
      </c>
      <c r="AF3" s="305"/>
      <c r="AG3" s="314">
        <f>MAX(AI11:AL11)</f>
        <v>47.75</v>
      </c>
      <c r="AH3" s="315"/>
      <c r="AI3" s="313">
        <f>MAX(AI10:AL10)</f>
        <v>0.49481865284974091</v>
      </c>
      <c r="AJ3" s="313"/>
      <c r="AK3" s="304">
        <f>(AI5*0.7)/AI3</f>
        <v>56.586387434554979</v>
      </c>
      <c r="AL3" s="305"/>
    </row>
    <row r="4" spans="1:38" ht="12" customHeight="1" thickBot="1" x14ac:dyDescent="0.25">
      <c r="A4" s="307" t="s">
        <v>20</v>
      </c>
      <c r="B4" s="308"/>
      <c r="C4" s="71" t="s">
        <v>31</v>
      </c>
      <c r="D4" s="34" t="s">
        <v>18</v>
      </c>
      <c r="E4" s="34" t="s">
        <v>17</v>
      </c>
      <c r="F4" s="46" t="s">
        <v>16</v>
      </c>
      <c r="G4" s="307" t="s">
        <v>20</v>
      </c>
      <c r="H4" s="308"/>
      <c r="I4" s="71" t="s">
        <v>31</v>
      </c>
      <c r="J4" s="34" t="s">
        <v>18</v>
      </c>
      <c r="K4" s="34" t="s">
        <v>17</v>
      </c>
      <c r="L4" s="46" t="s">
        <v>16</v>
      </c>
      <c r="M4" s="79"/>
      <c r="N4" s="307" t="s">
        <v>20</v>
      </c>
      <c r="O4" s="308"/>
      <c r="P4" s="71" t="s">
        <v>31</v>
      </c>
      <c r="Q4" s="34" t="s">
        <v>18</v>
      </c>
      <c r="R4" s="34" t="s">
        <v>17</v>
      </c>
      <c r="S4" s="46" t="s">
        <v>16</v>
      </c>
      <c r="T4" s="307" t="s">
        <v>20</v>
      </c>
      <c r="U4" s="308"/>
      <c r="V4" s="71" t="s">
        <v>31</v>
      </c>
      <c r="W4" s="34" t="s">
        <v>18</v>
      </c>
      <c r="X4" s="34" t="s">
        <v>17</v>
      </c>
      <c r="Y4" s="46" t="s">
        <v>16</v>
      </c>
      <c r="AA4" s="307" t="s">
        <v>20</v>
      </c>
      <c r="AB4" s="308"/>
      <c r="AC4" s="71" t="s">
        <v>31</v>
      </c>
      <c r="AD4" s="34" t="s">
        <v>18</v>
      </c>
      <c r="AE4" s="34" t="s">
        <v>17</v>
      </c>
      <c r="AF4" s="46" t="s">
        <v>16</v>
      </c>
      <c r="AG4" s="307" t="s">
        <v>20</v>
      </c>
      <c r="AH4" s="308"/>
      <c r="AI4" s="71" t="s">
        <v>31</v>
      </c>
      <c r="AJ4" s="34" t="s">
        <v>18</v>
      </c>
      <c r="AK4" s="34" t="s">
        <v>17</v>
      </c>
      <c r="AL4" s="46" t="s">
        <v>16</v>
      </c>
    </row>
    <row r="5" spans="1:38" ht="12" customHeight="1" thickBot="1" x14ac:dyDescent="0.25">
      <c r="A5" s="316" t="str">
        <f>Medidas!B4</f>
        <v>FTS 1</v>
      </c>
      <c r="B5" s="317"/>
      <c r="C5" s="57">
        <f>Medidas!E4</f>
        <v>40</v>
      </c>
      <c r="D5" s="69">
        <f>Medidas!D4</f>
        <v>100</v>
      </c>
      <c r="E5" s="70"/>
      <c r="F5" s="68">
        <f>D5+(C5*Medidas!K3)</f>
        <v>253.4</v>
      </c>
      <c r="G5" s="311" t="str">
        <f>Medidas!B5</f>
        <v>FTS 2</v>
      </c>
      <c r="H5" s="312"/>
      <c r="I5" s="57">
        <f>Medidas!E5</f>
        <v>40</v>
      </c>
      <c r="J5" s="69">
        <f>Medidas!D5</f>
        <v>100</v>
      </c>
      <c r="K5" s="70"/>
      <c r="L5" s="68">
        <f>J5+(I5*Medidas!K3)</f>
        <v>253.4</v>
      </c>
      <c r="M5" s="81"/>
      <c r="N5" s="311" t="str">
        <f>A5</f>
        <v>FTS 1</v>
      </c>
      <c r="O5" s="312"/>
      <c r="P5" s="57">
        <f>Medidas!F4</f>
        <v>0</v>
      </c>
      <c r="Q5" s="69">
        <f>F5</f>
        <v>253.4</v>
      </c>
      <c r="R5" s="70"/>
      <c r="S5" s="68">
        <f>Q5+(P5*Medidas!K3)</f>
        <v>253.4</v>
      </c>
      <c r="T5" s="311" t="str">
        <f>G5</f>
        <v>FTS 2</v>
      </c>
      <c r="U5" s="312"/>
      <c r="V5" s="57">
        <f>Medidas!F5</f>
        <v>0</v>
      </c>
      <c r="W5" s="69">
        <f>L5</f>
        <v>253.4</v>
      </c>
      <c r="X5" s="70"/>
      <c r="Y5" s="68">
        <f>W5+(V5*Medidas!K3)</f>
        <v>253.4</v>
      </c>
      <c r="AA5" s="311" t="str">
        <f>N5</f>
        <v>FTS 1</v>
      </c>
      <c r="AB5" s="312"/>
      <c r="AC5" s="57">
        <f>C5+P5</f>
        <v>40</v>
      </c>
      <c r="AD5" s="69">
        <f>D5</f>
        <v>100</v>
      </c>
      <c r="AE5" s="70"/>
      <c r="AF5" s="68">
        <f>AD5+(AC5*Medidas!K3)</f>
        <v>253.4</v>
      </c>
      <c r="AG5" s="311" t="str">
        <f>T5</f>
        <v>FTS 2</v>
      </c>
      <c r="AH5" s="312"/>
      <c r="AI5" s="57">
        <f>I5+V5</f>
        <v>40</v>
      </c>
      <c r="AJ5" s="69">
        <f>J5</f>
        <v>100</v>
      </c>
      <c r="AK5" s="70"/>
      <c r="AL5" s="68">
        <f>AJ5+(AI5*Medidas!K3)</f>
        <v>253.4</v>
      </c>
    </row>
    <row r="6" spans="1:38" ht="12" hidden="1" customHeight="1" x14ac:dyDescent="0.2">
      <c r="A6" s="45" t="s">
        <v>22</v>
      </c>
      <c r="B6" s="35"/>
      <c r="C6" s="36">
        <f>B43</f>
        <v>2.92</v>
      </c>
      <c r="D6" s="36">
        <f>C43</f>
        <v>2.5299999999999998</v>
      </c>
      <c r="E6" s="36">
        <f>D43</f>
        <v>2.97</v>
      </c>
      <c r="F6" s="47">
        <f>E43</f>
        <v>2.52</v>
      </c>
      <c r="G6" s="45" t="s">
        <v>22</v>
      </c>
      <c r="H6" s="35"/>
      <c r="I6" s="36">
        <f>E44</f>
        <v>3.76</v>
      </c>
      <c r="J6" s="36">
        <f>D44</f>
        <v>3.86</v>
      </c>
      <c r="K6" s="36">
        <f>C44</f>
        <v>3.09</v>
      </c>
      <c r="L6" s="47">
        <f>B44</f>
        <v>3.06</v>
      </c>
      <c r="M6" s="82"/>
      <c r="N6" s="45" t="s">
        <v>22</v>
      </c>
      <c r="O6" s="35"/>
      <c r="P6" s="36">
        <f>O43</f>
        <v>1.62</v>
      </c>
      <c r="Q6" s="36">
        <f>P43</f>
        <v>1.93</v>
      </c>
      <c r="R6" s="36">
        <f>Q43</f>
        <v>2</v>
      </c>
      <c r="S6" s="47">
        <f>R43</f>
        <v>1.79</v>
      </c>
      <c r="T6" s="45" t="s">
        <v>22</v>
      </c>
      <c r="U6" s="35"/>
      <c r="V6" s="36">
        <f>R44</f>
        <v>1.98</v>
      </c>
      <c r="W6" s="36">
        <f>Q44</f>
        <v>1.95</v>
      </c>
      <c r="X6" s="36">
        <f>P44</f>
        <v>2.35</v>
      </c>
      <c r="Y6" s="47">
        <f>O44</f>
        <v>2.2799999999999998</v>
      </c>
      <c r="AA6" s="45" t="s">
        <v>22</v>
      </c>
      <c r="AB6" s="35"/>
      <c r="AC6" s="36">
        <f>AB43</f>
        <v>2.92</v>
      </c>
      <c r="AD6" s="36">
        <f>AC43</f>
        <v>2.5299999999999998</v>
      </c>
      <c r="AE6" s="36">
        <f>AD43</f>
        <v>2.97</v>
      </c>
      <c r="AF6" s="47">
        <f>AE43</f>
        <v>2.52</v>
      </c>
      <c r="AG6" s="45" t="s">
        <v>22</v>
      </c>
      <c r="AH6" s="35"/>
      <c r="AI6" s="36">
        <f>AE44</f>
        <v>3.76</v>
      </c>
      <c r="AJ6" s="36">
        <f>AD44</f>
        <v>3.86</v>
      </c>
      <c r="AK6" s="36">
        <f>AC44</f>
        <v>3.09</v>
      </c>
      <c r="AL6" s="47">
        <f>AB44</f>
        <v>3.06</v>
      </c>
    </row>
    <row r="7" spans="1:38" ht="0.75" customHeight="1" x14ac:dyDescent="0.2">
      <c r="A7" s="48" t="s">
        <v>4</v>
      </c>
      <c r="B7" s="37"/>
      <c r="C7" s="38">
        <v>1</v>
      </c>
      <c r="D7" s="38">
        <v>2</v>
      </c>
      <c r="E7" s="38">
        <v>3</v>
      </c>
      <c r="F7" s="49">
        <v>4</v>
      </c>
      <c r="G7" s="48" t="s">
        <v>4</v>
      </c>
      <c r="H7" s="37"/>
      <c r="I7" s="38">
        <v>4</v>
      </c>
      <c r="J7" s="38">
        <v>3</v>
      </c>
      <c r="K7" s="38">
        <v>2</v>
      </c>
      <c r="L7" s="49">
        <v>1</v>
      </c>
      <c r="M7" s="81"/>
      <c r="N7" s="48" t="s">
        <v>4</v>
      </c>
      <c r="O7" s="37"/>
      <c r="P7" s="38">
        <v>1</v>
      </c>
      <c r="Q7" s="38">
        <v>2</v>
      </c>
      <c r="R7" s="38">
        <v>3</v>
      </c>
      <c r="S7" s="49">
        <v>4</v>
      </c>
      <c r="T7" s="48" t="s">
        <v>4</v>
      </c>
      <c r="U7" s="37"/>
      <c r="V7" s="38">
        <v>4</v>
      </c>
      <c r="W7" s="38">
        <v>3</v>
      </c>
      <c r="X7" s="38">
        <v>2</v>
      </c>
      <c r="Y7" s="49">
        <v>1</v>
      </c>
      <c r="AA7" s="48" t="s">
        <v>4</v>
      </c>
      <c r="AB7" s="37"/>
      <c r="AC7" s="38">
        <v>1</v>
      </c>
      <c r="AD7" s="38">
        <v>2</v>
      </c>
      <c r="AE7" s="38">
        <v>3</v>
      </c>
      <c r="AF7" s="49">
        <v>4</v>
      </c>
      <c r="AG7" s="48" t="s">
        <v>4</v>
      </c>
      <c r="AH7" s="37"/>
      <c r="AI7" s="38">
        <v>4</v>
      </c>
      <c r="AJ7" s="38">
        <v>3</v>
      </c>
      <c r="AK7" s="38">
        <v>2</v>
      </c>
      <c r="AL7" s="49">
        <v>1</v>
      </c>
    </row>
    <row r="8" spans="1:38" ht="12" hidden="1" customHeight="1" x14ac:dyDescent="0.2">
      <c r="A8" s="39" t="s">
        <v>19</v>
      </c>
      <c r="B8" s="37"/>
      <c r="C8" s="40">
        <f>H43</f>
        <v>1.62</v>
      </c>
      <c r="D8" s="40">
        <f>I43</f>
        <v>1.93</v>
      </c>
      <c r="E8" s="40">
        <f>J43</f>
        <v>2</v>
      </c>
      <c r="F8" s="50">
        <f>K43</f>
        <v>1.79</v>
      </c>
      <c r="G8" s="39" t="s">
        <v>19</v>
      </c>
      <c r="H8" s="37"/>
      <c r="I8" s="40">
        <f>K44</f>
        <v>1.98</v>
      </c>
      <c r="J8" s="40">
        <f>J44</f>
        <v>1.95</v>
      </c>
      <c r="K8" s="40">
        <f>I44</f>
        <v>2.35</v>
      </c>
      <c r="L8" s="50">
        <f>H44</f>
        <v>2.2799999999999998</v>
      </c>
      <c r="M8" s="82"/>
      <c r="N8" s="39" t="s">
        <v>19</v>
      </c>
      <c r="O8" s="37"/>
      <c r="P8" s="40">
        <f>U43</f>
        <v>1.62</v>
      </c>
      <c r="Q8" s="40">
        <f>V43</f>
        <v>1.93</v>
      </c>
      <c r="R8" s="40">
        <f>W43</f>
        <v>2</v>
      </c>
      <c r="S8" s="50">
        <f>X43</f>
        <v>1.79</v>
      </c>
      <c r="T8" s="39" t="s">
        <v>19</v>
      </c>
      <c r="U8" s="37"/>
      <c r="V8" s="40">
        <f>X44</f>
        <v>1.98</v>
      </c>
      <c r="W8" s="40">
        <f>W44</f>
        <v>1.95</v>
      </c>
      <c r="X8" s="40">
        <f>V44</f>
        <v>2.35</v>
      </c>
      <c r="Y8" s="50">
        <f>U44</f>
        <v>2.2799999999999998</v>
      </c>
      <c r="AA8" s="39" t="s">
        <v>19</v>
      </c>
      <c r="AB8" s="37"/>
      <c r="AC8" s="40">
        <f>AH43</f>
        <v>1.62</v>
      </c>
      <c r="AD8" s="40">
        <f>AI43</f>
        <v>1.93</v>
      </c>
      <c r="AE8" s="40">
        <f>AJ43</f>
        <v>2</v>
      </c>
      <c r="AF8" s="50">
        <f>AK43</f>
        <v>1.79</v>
      </c>
      <c r="AG8" s="39" t="s">
        <v>19</v>
      </c>
      <c r="AH8" s="37"/>
      <c r="AI8" s="40">
        <f>AK44</f>
        <v>1.98</v>
      </c>
      <c r="AJ8" s="40">
        <f>AJ44</f>
        <v>1.95</v>
      </c>
      <c r="AK8" s="40">
        <f>AI44</f>
        <v>2.35</v>
      </c>
      <c r="AL8" s="50">
        <f>AH44</f>
        <v>2.2799999999999998</v>
      </c>
    </row>
    <row r="9" spans="1:38" ht="12" customHeight="1" x14ac:dyDescent="0.2">
      <c r="A9" s="59" t="s">
        <v>26</v>
      </c>
      <c r="B9" s="60"/>
      <c r="C9" s="41">
        <f>C6-C8</f>
        <v>1.2999999999999998</v>
      </c>
      <c r="D9" s="41">
        <f>D6-D8</f>
        <v>0.59999999999999987</v>
      </c>
      <c r="E9" s="41">
        <f>E6-E8</f>
        <v>0.9700000000000002</v>
      </c>
      <c r="F9" s="51">
        <f>F6-F8</f>
        <v>0.73</v>
      </c>
      <c r="G9" s="59" t="s">
        <v>26</v>
      </c>
      <c r="H9" s="60"/>
      <c r="I9" s="41">
        <f>I6-I8</f>
        <v>1.7799999999999998</v>
      </c>
      <c r="J9" s="41">
        <f>J6-J8</f>
        <v>1.91</v>
      </c>
      <c r="K9" s="41">
        <f>K6-K8</f>
        <v>0.73999999999999977</v>
      </c>
      <c r="L9" s="51">
        <f>L6-L8</f>
        <v>0.78000000000000025</v>
      </c>
      <c r="M9" s="83"/>
      <c r="N9" s="59" t="s">
        <v>26</v>
      </c>
      <c r="O9" s="60"/>
      <c r="P9" s="41">
        <f>P6-P8</f>
        <v>0</v>
      </c>
      <c r="Q9" s="41">
        <f>Q6-Q8</f>
        <v>0</v>
      </c>
      <c r="R9" s="41">
        <f>R6-R8</f>
        <v>0</v>
      </c>
      <c r="S9" s="51">
        <f>S6-S8</f>
        <v>0</v>
      </c>
      <c r="T9" s="59" t="s">
        <v>26</v>
      </c>
      <c r="U9" s="60"/>
      <c r="V9" s="41">
        <f>V6-V8</f>
        <v>0</v>
      </c>
      <c r="W9" s="41">
        <f>W6-W8</f>
        <v>0</v>
      </c>
      <c r="X9" s="41">
        <f>X6-X8</f>
        <v>0</v>
      </c>
      <c r="Y9" s="51">
        <f>Y6-Y8</f>
        <v>0</v>
      </c>
      <c r="AA9" s="59" t="s">
        <v>26</v>
      </c>
      <c r="AB9" s="60"/>
      <c r="AC9" s="41">
        <f>AC6-AC8</f>
        <v>1.2999999999999998</v>
      </c>
      <c r="AD9" s="41">
        <f>AD6-AD8</f>
        <v>0.59999999999999987</v>
      </c>
      <c r="AE9" s="41">
        <f>AE6-AE8</f>
        <v>0.9700000000000002</v>
      </c>
      <c r="AF9" s="51">
        <f>AF6-AF8</f>
        <v>0.73</v>
      </c>
      <c r="AG9" s="59" t="s">
        <v>26</v>
      </c>
      <c r="AH9" s="60"/>
      <c r="AI9" s="41">
        <f>AI6-AI8</f>
        <v>1.7799999999999998</v>
      </c>
      <c r="AJ9" s="41">
        <f>AJ6-AJ8</f>
        <v>1.91</v>
      </c>
      <c r="AK9" s="41">
        <f>AK6-AK8</f>
        <v>0.73999999999999977</v>
      </c>
      <c r="AL9" s="51">
        <f>AL6-AL8</f>
        <v>0.78000000000000025</v>
      </c>
    </row>
    <row r="10" spans="1:38" ht="12" customHeight="1" x14ac:dyDescent="0.2">
      <c r="A10" s="59" t="s">
        <v>21</v>
      </c>
      <c r="B10" s="60"/>
      <c r="C10" s="62">
        <f>C9/C6</f>
        <v>0.44520547945205474</v>
      </c>
      <c r="D10" s="62">
        <f>D9/D6</f>
        <v>0.23715415019762842</v>
      </c>
      <c r="E10" s="62">
        <f>E9/E6</f>
        <v>0.32659932659932667</v>
      </c>
      <c r="F10" s="63">
        <f>F9/F6</f>
        <v>0.28968253968253965</v>
      </c>
      <c r="G10" s="59" t="s">
        <v>21</v>
      </c>
      <c r="H10" s="60"/>
      <c r="I10" s="62">
        <f>I9/I6</f>
        <v>0.47340425531914893</v>
      </c>
      <c r="J10" s="62">
        <f>J9/J6</f>
        <v>0.49481865284974091</v>
      </c>
      <c r="K10" s="62">
        <f>K9/K6</f>
        <v>0.23948220064724912</v>
      </c>
      <c r="L10" s="63">
        <f>L9/L6</f>
        <v>0.25490196078431382</v>
      </c>
      <c r="M10" s="84"/>
      <c r="N10" s="59" t="s">
        <v>21</v>
      </c>
      <c r="O10" s="60"/>
      <c r="P10" s="62">
        <f>P9/P6</f>
        <v>0</v>
      </c>
      <c r="Q10" s="62">
        <f>Q9/Q6</f>
        <v>0</v>
      </c>
      <c r="R10" s="62">
        <f>R9/R6</f>
        <v>0</v>
      </c>
      <c r="S10" s="63">
        <f>S9/S6</f>
        <v>0</v>
      </c>
      <c r="T10" s="59" t="s">
        <v>21</v>
      </c>
      <c r="U10" s="60"/>
      <c r="V10" s="62">
        <f>V9/V6</f>
        <v>0</v>
      </c>
      <c r="W10" s="62">
        <f>W9/W6</f>
        <v>0</v>
      </c>
      <c r="X10" s="62">
        <f>X9/X6</f>
        <v>0</v>
      </c>
      <c r="Y10" s="63">
        <f>Y9/Y6</f>
        <v>0</v>
      </c>
      <c r="AA10" s="59" t="s">
        <v>21</v>
      </c>
      <c r="AB10" s="60"/>
      <c r="AC10" s="62">
        <f>AC9/AC6</f>
        <v>0.44520547945205474</v>
      </c>
      <c r="AD10" s="62">
        <f>AD9/AD6</f>
        <v>0.23715415019762842</v>
      </c>
      <c r="AE10" s="62">
        <f>AE9/AE6</f>
        <v>0.32659932659932667</v>
      </c>
      <c r="AF10" s="63">
        <f>AF9/AF6</f>
        <v>0.28968253968253965</v>
      </c>
      <c r="AG10" s="59" t="s">
        <v>21</v>
      </c>
      <c r="AH10" s="60"/>
      <c r="AI10" s="62">
        <f>AI9/AI6</f>
        <v>0.47340425531914893</v>
      </c>
      <c r="AJ10" s="62">
        <f>AJ9/AJ6</f>
        <v>0.49481865284974091</v>
      </c>
      <c r="AK10" s="62">
        <f>AK9/AK6</f>
        <v>0.23948220064724912</v>
      </c>
      <c r="AL10" s="63">
        <f>AL9/AL6</f>
        <v>0.25490196078431382</v>
      </c>
    </row>
    <row r="11" spans="1:38" ht="12.75" customHeight="1" thickBot="1" x14ac:dyDescent="0.25">
      <c r="A11" s="87" t="s">
        <v>25</v>
      </c>
      <c r="B11" s="88"/>
      <c r="C11" s="66">
        <f>(C9*1000)/C5</f>
        <v>32.499999999999993</v>
      </c>
      <c r="D11" s="66">
        <f>(D9*1000)/C5</f>
        <v>14.999999999999996</v>
      </c>
      <c r="E11" s="66">
        <f>(E9*1000)/C5</f>
        <v>24.250000000000007</v>
      </c>
      <c r="F11" s="67">
        <f>(F9*1000)/C5</f>
        <v>18.25</v>
      </c>
      <c r="G11" s="87" t="s">
        <v>25</v>
      </c>
      <c r="H11" s="88"/>
      <c r="I11" s="66">
        <f>(I9*1000)/I5</f>
        <v>44.499999999999993</v>
      </c>
      <c r="J11" s="66">
        <f>(J9*1000)/I5</f>
        <v>47.75</v>
      </c>
      <c r="K11" s="66">
        <f>(K9*1000)/I5</f>
        <v>18.499999999999993</v>
      </c>
      <c r="L11" s="67">
        <f>(L9*1000)/I5</f>
        <v>19.500000000000007</v>
      </c>
      <c r="M11" s="83"/>
      <c r="N11" s="87" t="s">
        <v>25</v>
      </c>
      <c r="O11" s="88"/>
      <c r="P11" s="66" t="e">
        <f>(P9*1000)/P5</f>
        <v>#DIV/0!</v>
      </c>
      <c r="Q11" s="66" t="e">
        <f>(Q9*1000)/P5</f>
        <v>#DIV/0!</v>
      </c>
      <c r="R11" s="66" t="e">
        <f>(R9*1000)/P5</f>
        <v>#DIV/0!</v>
      </c>
      <c r="S11" s="67" t="e">
        <f>(S9*1000)/P5</f>
        <v>#DIV/0!</v>
      </c>
      <c r="T11" s="87" t="s">
        <v>25</v>
      </c>
      <c r="U11" s="88"/>
      <c r="V11" s="66" t="e">
        <f>(V9*1000)/V5</f>
        <v>#DIV/0!</v>
      </c>
      <c r="W11" s="66" t="e">
        <f>(W9*1000)/V5</f>
        <v>#DIV/0!</v>
      </c>
      <c r="X11" s="66" t="e">
        <f>(X9*1000)/V5</f>
        <v>#DIV/0!</v>
      </c>
      <c r="Y11" s="67" t="e">
        <f>(Y9*1000)/V5</f>
        <v>#DIV/0!</v>
      </c>
      <c r="AA11" s="87" t="s">
        <v>25</v>
      </c>
      <c r="AB11" s="88"/>
      <c r="AC11" s="66">
        <f>(AC9*1000)/AC5</f>
        <v>32.499999999999993</v>
      </c>
      <c r="AD11" s="66">
        <f>(AD9*1000)/AC5</f>
        <v>14.999999999999996</v>
      </c>
      <c r="AE11" s="66">
        <f>(AE9*1000)/AC5</f>
        <v>24.250000000000007</v>
      </c>
      <c r="AF11" s="67">
        <f>(AF9*1000)/AC5</f>
        <v>18.25</v>
      </c>
      <c r="AG11" s="87" t="s">
        <v>25</v>
      </c>
      <c r="AH11" s="88"/>
      <c r="AI11" s="66">
        <f>(AI9*1000)/AI5</f>
        <v>44.499999999999993</v>
      </c>
      <c r="AJ11" s="66">
        <f>(AJ9*1000)/AI5</f>
        <v>47.75</v>
      </c>
      <c r="AK11" s="66">
        <f>(AK9*1000)/AI5</f>
        <v>18.499999999999993</v>
      </c>
      <c r="AL11" s="67">
        <f>(AL9*1000)/AI5</f>
        <v>19.500000000000007</v>
      </c>
    </row>
    <row r="12" spans="1:38" ht="11.85" customHeight="1" x14ac:dyDescent="0.2">
      <c r="A12" s="37"/>
      <c r="B12" s="37"/>
      <c r="C12" s="41"/>
      <c r="D12" s="41"/>
      <c r="E12" s="41"/>
      <c r="F12" s="41"/>
      <c r="G12" s="37"/>
      <c r="H12" s="37"/>
      <c r="I12" s="41"/>
      <c r="J12" s="41"/>
      <c r="K12" s="41"/>
      <c r="L12" s="41"/>
      <c r="M12" s="83"/>
      <c r="N12" s="37"/>
      <c r="O12" s="37"/>
      <c r="P12" s="41"/>
      <c r="Q12" s="41"/>
      <c r="R12" s="41"/>
      <c r="S12" s="41"/>
      <c r="T12" s="37"/>
      <c r="U12" s="37"/>
      <c r="V12" s="41"/>
      <c r="W12" s="41"/>
      <c r="X12" s="41"/>
      <c r="Y12" s="41"/>
      <c r="AA12" s="37"/>
      <c r="AB12" s="37"/>
      <c r="AC12" s="41"/>
      <c r="AD12" s="41"/>
      <c r="AE12" s="41"/>
      <c r="AF12" s="41"/>
      <c r="AG12" s="37"/>
      <c r="AH12" s="37"/>
      <c r="AI12" s="41"/>
      <c r="AJ12" s="41"/>
      <c r="AK12" s="41"/>
      <c r="AL12" s="41"/>
    </row>
    <row r="13" spans="1:38" ht="11.85" customHeight="1" x14ac:dyDescent="0.2">
      <c r="A13" s="37"/>
      <c r="B13" s="37"/>
      <c r="C13" s="41"/>
      <c r="D13" s="41"/>
      <c r="E13" s="41"/>
      <c r="F13" s="41"/>
      <c r="G13" s="37"/>
      <c r="H13" s="37"/>
      <c r="I13" s="41"/>
      <c r="J13" s="41"/>
      <c r="K13" s="41"/>
      <c r="L13" s="41"/>
      <c r="M13" s="83"/>
      <c r="N13" s="37"/>
      <c r="O13" s="37"/>
      <c r="P13" s="41"/>
      <c r="Q13" s="41"/>
      <c r="R13" s="41"/>
      <c r="S13" s="41"/>
      <c r="T13" s="37"/>
      <c r="U13" s="37"/>
      <c r="V13" s="41"/>
      <c r="W13" s="41"/>
      <c r="X13" s="41"/>
      <c r="Y13" s="41"/>
      <c r="AA13" s="37"/>
      <c r="AB13" s="37"/>
      <c r="AC13" s="41"/>
      <c r="AD13" s="41"/>
      <c r="AE13" s="41"/>
      <c r="AF13" s="41"/>
      <c r="AG13" s="37"/>
      <c r="AH13" s="37"/>
      <c r="AI13" s="41"/>
      <c r="AJ13" s="41"/>
      <c r="AK13" s="41"/>
      <c r="AL13" s="41"/>
    </row>
    <row r="14" spans="1:38" ht="11.85" customHeight="1" x14ac:dyDescent="0.2">
      <c r="A14" s="37"/>
      <c r="B14" s="37"/>
      <c r="C14" s="41"/>
      <c r="D14" s="41"/>
      <c r="E14" s="41"/>
      <c r="F14" s="41"/>
      <c r="G14" s="37"/>
      <c r="H14" s="37"/>
      <c r="I14" s="41"/>
      <c r="J14" s="41"/>
      <c r="K14" s="41"/>
      <c r="L14" s="41"/>
      <c r="M14" s="83"/>
      <c r="N14" s="37"/>
      <c r="O14" s="37"/>
      <c r="P14" s="41"/>
      <c r="Q14" s="41"/>
      <c r="R14" s="41"/>
      <c r="S14" s="41"/>
      <c r="T14" s="37"/>
      <c r="U14" s="37"/>
      <c r="V14" s="41"/>
      <c r="W14" s="41"/>
      <c r="X14" s="41"/>
      <c r="Y14" s="41"/>
      <c r="AA14" s="37"/>
      <c r="AB14" s="37"/>
      <c r="AC14" s="41"/>
      <c r="AD14" s="41"/>
      <c r="AE14" s="41"/>
      <c r="AF14" s="41"/>
      <c r="AG14" s="37"/>
      <c r="AH14" s="37"/>
      <c r="AI14" s="41"/>
      <c r="AJ14" s="41"/>
      <c r="AK14" s="41"/>
      <c r="AL14" s="41"/>
    </row>
    <row r="15" spans="1:38" ht="11.85" customHeight="1" x14ac:dyDescent="0.2">
      <c r="A15" s="37"/>
      <c r="B15" s="37"/>
      <c r="C15" s="41"/>
      <c r="D15" s="41"/>
      <c r="E15" s="41"/>
      <c r="F15" s="41"/>
      <c r="G15" s="37"/>
      <c r="H15" s="37"/>
      <c r="I15" s="41"/>
      <c r="J15" s="41"/>
      <c r="K15" s="41"/>
      <c r="L15" s="41"/>
      <c r="M15" s="83"/>
      <c r="N15" s="37"/>
      <c r="O15" s="37"/>
      <c r="P15" s="41"/>
      <c r="Q15" s="41"/>
      <c r="R15" s="41"/>
      <c r="S15" s="41"/>
      <c r="T15" s="37"/>
      <c r="U15" s="37"/>
      <c r="V15" s="41"/>
      <c r="W15" s="41"/>
      <c r="X15" s="41"/>
      <c r="Y15" s="41"/>
      <c r="AA15" s="37"/>
      <c r="AB15" s="37"/>
      <c r="AC15" s="41"/>
      <c r="AD15" s="41"/>
      <c r="AE15" s="41"/>
      <c r="AF15" s="41"/>
      <c r="AG15" s="37"/>
      <c r="AH15" s="37"/>
      <c r="AI15" s="41"/>
      <c r="AJ15" s="41"/>
      <c r="AK15" s="41"/>
      <c r="AL15" s="41"/>
    </row>
    <row r="16" spans="1:38" ht="11.85" customHeight="1" x14ac:dyDescent="0.2">
      <c r="A16" s="37"/>
      <c r="B16" s="37"/>
      <c r="C16" s="41"/>
      <c r="D16" s="41"/>
      <c r="E16" s="41"/>
      <c r="F16" s="41"/>
      <c r="G16" s="37"/>
      <c r="H16" s="37"/>
      <c r="I16" s="41"/>
      <c r="J16" s="41"/>
      <c r="K16" s="41"/>
      <c r="L16" s="41"/>
      <c r="M16" s="83"/>
      <c r="N16" s="37"/>
      <c r="O16" s="37"/>
      <c r="P16" s="41"/>
      <c r="Q16" s="41"/>
      <c r="R16" s="41"/>
      <c r="S16" s="41"/>
      <c r="T16" s="37"/>
      <c r="U16" s="37"/>
      <c r="V16" s="41"/>
      <c r="W16" s="41"/>
      <c r="X16" s="41"/>
      <c r="Y16" s="41"/>
      <c r="AA16" s="37"/>
      <c r="AB16" s="37"/>
      <c r="AC16" s="41"/>
      <c r="AD16" s="41"/>
      <c r="AE16" s="41"/>
      <c r="AF16" s="41"/>
      <c r="AG16" s="37"/>
      <c r="AH16" s="37"/>
      <c r="AI16" s="41"/>
      <c r="AJ16" s="41"/>
      <c r="AK16" s="41"/>
      <c r="AL16" s="41"/>
    </row>
    <row r="17" spans="1:38" ht="11.85" customHeight="1" x14ac:dyDescent="0.2">
      <c r="A17" s="37"/>
      <c r="B17" s="37"/>
      <c r="C17" s="41"/>
      <c r="D17" s="41"/>
      <c r="E17" s="41"/>
      <c r="F17" s="41"/>
      <c r="G17" s="37"/>
      <c r="H17" s="37"/>
      <c r="I17" s="41"/>
      <c r="J17" s="41"/>
      <c r="K17" s="41"/>
      <c r="L17" s="41"/>
      <c r="M17" s="83"/>
      <c r="N17" s="37"/>
      <c r="O17" s="37"/>
      <c r="P17" s="41"/>
      <c r="Q17" s="41"/>
      <c r="R17" s="41"/>
      <c r="S17" s="41"/>
      <c r="T17" s="37"/>
      <c r="U17" s="37"/>
      <c r="V17" s="41"/>
      <c r="W17" s="41"/>
      <c r="X17" s="41"/>
      <c r="Y17" s="41"/>
      <c r="AA17" s="37"/>
      <c r="AB17" s="37"/>
      <c r="AC17" s="41"/>
      <c r="AD17" s="41"/>
      <c r="AE17" s="41"/>
      <c r="AF17" s="41"/>
      <c r="AG17" s="37"/>
      <c r="AH17" s="37"/>
      <c r="AI17" s="41"/>
      <c r="AJ17" s="41"/>
      <c r="AK17" s="41"/>
      <c r="AL17" s="41"/>
    </row>
    <row r="18" spans="1:38" ht="11.85" customHeight="1" x14ac:dyDescent="0.2">
      <c r="A18" s="37"/>
      <c r="B18" s="37"/>
      <c r="C18" s="41"/>
      <c r="D18" s="41"/>
      <c r="E18" s="41"/>
      <c r="F18" s="41"/>
      <c r="G18" s="37"/>
      <c r="H18" s="37"/>
      <c r="I18" s="41"/>
      <c r="J18" s="41"/>
      <c r="K18" s="41"/>
      <c r="L18" s="41"/>
      <c r="M18" s="83"/>
      <c r="N18" s="37"/>
      <c r="O18" s="37"/>
      <c r="P18" s="41"/>
      <c r="Q18" s="41"/>
      <c r="R18" s="41"/>
      <c r="S18" s="41"/>
      <c r="T18" s="37"/>
      <c r="U18" s="37"/>
      <c r="V18" s="41"/>
      <c r="W18" s="41"/>
      <c r="X18" s="41"/>
      <c r="Y18" s="41"/>
      <c r="AA18" s="37"/>
      <c r="AB18" s="37"/>
      <c r="AC18" s="41"/>
      <c r="AD18" s="41"/>
      <c r="AE18" s="41"/>
      <c r="AF18" s="41"/>
      <c r="AG18" s="37"/>
      <c r="AH18" s="37"/>
      <c r="AI18" s="41"/>
      <c r="AJ18" s="41"/>
      <c r="AK18" s="41"/>
      <c r="AL18" s="41"/>
    </row>
    <row r="19" spans="1:38" ht="11.85" customHeight="1" x14ac:dyDescent="0.2">
      <c r="A19" s="37"/>
      <c r="B19" s="37"/>
      <c r="C19" s="41"/>
      <c r="D19" s="41"/>
      <c r="E19" s="41"/>
      <c r="F19" s="41"/>
      <c r="G19" s="37"/>
      <c r="H19" s="37"/>
      <c r="I19" s="41"/>
      <c r="J19" s="41"/>
      <c r="K19" s="41"/>
      <c r="L19" s="41"/>
      <c r="M19" s="83"/>
      <c r="N19" s="37"/>
      <c r="O19" s="37"/>
      <c r="P19" s="41"/>
      <c r="Q19" s="41"/>
      <c r="R19" s="41"/>
      <c r="S19" s="41"/>
      <c r="T19" s="37"/>
      <c r="U19" s="37"/>
      <c r="V19" s="41"/>
      <c r="W19" s="41"/>
      <c r="X19" s="41"/>
      <c r="Y19" s="41"/>
      <c r="AA19" s="37"/>
      <c r="AB19" s="37"/>
      <c r="AC19" s="41"/>
      <c r="AD19" s="41"/>
      <c r="AE19" s="41"/>
      <c r="AF19" s="41"/>
      <c r="AG19" s="37"/>
      <c r="AH19" s="37"/>
      <c r="AI19" s="41"/>
      <c r="AJ19" s="41"/>
      <c r="AK19" s="41"/>
      <c r="AL19" s="41"/>
    </row>
    <row r="20" spans="1:38" ht="11.85" customHeight="1" x14ac:dyDescent="0.2">
      <c r="A20" s="37"/>
      <c r="B20" s="37"/>
      <c r="C20" s="41"/>
      <c r="D20" s="41"/>
      <c r="E20" s="41"/>
      <c r="F20" s="41"/>
      <c r="G20" s="37"/>
      <c r="H20" s="37"/>
      <c r="I20" s="41"/>
      <c r="J20" s="41"/>
      <c r="K20" s="41"/>
      <c r="L20" s="41"/>
      <c r="M20" s="83"/>
      <c r="N20" s="37"/>
      <c r="O20" s="37"/>
      <c r="P20" s="41"/>
      <c r="Q20" s="41"/>
      <c r="R20" s="41"/>
      <c r="S20" s="41"/>
      <c r="T20" s="37"/>
      <c r="U20" s="37"/>
      <c r="V20" s="41"/>
      <c r="W20" s="41"/>
      <c r="X20" s="41"/>
      <c r="Y20" s="41"/>
      <c r="AA20" s="37"/>
      <c r="AB20" s="37"/>
      <c r="AC20" s="41"/>
      <c r="AD20" s="41"/>
      <c r="AE20" s="41"/>
      <c r="AF20" s="41"/>
      <c r="AG20" s="37"/>
      <c r="AH20" s="37"/>
      <c r="AI20" s="41"/>
      <c r="AJ20" s="41"/>
      <c r="AK20" s="41"/>
      <c r="AL20" s="41"/>
    </row>
    <row r="21" spans="1:38" ht="11.85" customHeight="1" x14ac:dyDescent="0.2">
      <c r="A21" s="37"/>
      <c r="B21" s="37"/>
      <c r="C21" s="41"/>
      <c r="D21" s="41"/>
      <c r="E21" s="41"/>
      <c r="F21" s="41"/>
      <c r="G21" s="37"/>
      <c r="H21" s="37"/>
      <c r="I21" s="41"/>
      <c r="J21" s="41"/>
      <c r="K21" s="41"/>
      <c r="L21" s="41"/>
      <c r="M21" s="83"/>
      <c r="N21" s="37"/>
      <c r="O21" s="37"/>
      <c r="P21" s="41"/>
      <c r="Q21" s="41"/>
      <c r="R21" s="41"/>
      <c r="S21" s="41"/>
      <c r="T21" s="37"/>
      <c r="U21" s="37"/>
      <c r="V21" s="41"/>
      <c r="W21" s="41"/>
      <c r="X21" s="41"/>
      <c r="Y21" s="41"/>
      <c r="AA21" s="37"/>
      <c r="AB21" s="37"/>
      <c r="AC21" s="41"/>
      <c r="AD21" s="41"/>
      <c r="AE21" s="41"/>
      <c r="AF21" s="41"/>
      <c r="AG21" s="37"/>
      <c r="AH21" s="37"/>
      <c r="AI21" s="41"/>
      <c r="AJ21" s="41"/>
      <c r="AK21" s="41"/>
      <c r="AL21" s="41"/>
    </row>
    <row r="22" spans="1:38" ht="11.85" customHeight="1" x14ac:dyDescent="0.2">
      <c r="A22" s="37"/>
      <c r="B22" s="37"/>
      <c r="C22" s="41"/>
      <c r="D22" s="41"/>
      <c r="E22" s="41"/>
      <c r="F22" s="41"/>
      <c r="G22" s="37"/>
      <c r="H22" s="37"/>
      <c r="I22" s="41"/>
      <c r="J22" s="41"/>
      <c r="K22" s="41"/>
      <c r="L22" s="41"/>
      <c r="M22" s="83"/>
      <c r="N22" s="37"/>
      <c r="O22" s="37"/>
      <c r="P22" s="41"/>
      <c r="Q22" s="41"/>
      <c r="R22" s="41"/>
      <c r="S22" s="41"/>
      <c r="T22" s="37"/>
      <c r="U22" s="37"/>
      <c r="V22" s="41"/>
      <c r="W22" s="41"/>
      <c r="X22" s="41"/>
      <c r="Y22" s="41"/>
      <c r="AA22" s="37"/>
      <c r="AB22" s="37"/>
      <c r="AC22" s="41"/>
      <c r="AD22" s="41"/>
      <c r="AE22" s="41"/>
      <c r="AF22" s="41"/>
      <c r="AG22" s="37"/>
      <c r="AH22" s="37"/>
      <c r="AI22" s="41"/>
      <c r="AJ22" s="41"/>
      <c r="AK22" s="41"/>
      <c r="AL22" s="41"/>
    </row>
    <row r="23" spans="1:38" ht="11.85" customHeight="1" x14ac:dyDescent="0.2">
      <c r="A23" s="37"/>
      <c r="B23" s="37"/>
      <c r="C23" s="41"/>
      <c r="D23" s="41"/>
      <c r="E23" s="41"/>
      <c r="F23" s="41"/>
      <c r="G23" s="37"/>
      <c r="H23" s="37"/>
      <c r="I23" s="41"/>
      <c r="J23" s="41"/>
      <c r="K23" s="41"/>
      <c r="L23" s="41"/>
      <c r="M23" s="83"/>
      <c r="N23" s="37"/>
      <c r="O23" s="37"/>
      <c r="P23" s="41"/>
      <c r="Q23" s="41"/>
      <c r="R23" s="41"/>
      <c r="S23" s="41"/>
      <c r="T23" s="37"/>
      <c r="U23" s="37"/>
      <c r="V23" s="41"/>
      <c r="W23" s="41"/>
      <c r="X23" s="41"/>
      <c r="Y23" s="41"/>
      <c r="AA23" s="37"/>
      <c r="AB23" s="37"/>
      <c r="AC23" s="41"/>
      <c r="AD23" s="41"/>
      <c r="AE23" s="41"/>
      <c r="AF23" s="41"/>
      <c r="AG23" s="37"/>
      <c r="AH23" s="37"/>
      <c r="AI23" s="41"/>
      <c r="AJ23" s="41"/>
      <c r="AK23" s="41"/>
      <c r="AL23" s="41"/>
    </row>
    <row r="24" spans="1:38" ht="11.85" customHeight="1" x14ac:dyDescent="0.2">
      <c r="A24" s="37"/>
      <c r="B24" s="37"/>
      <c r="C24" s="41"/>
      <c r="D24" s="41"/>
      <c r="E24" s="41"/>
      <c r="F24" s="41"/>
      <c r="G24" s="37"/>
      <c r="H24" s="37"/>
      <c r="I24" s="41"/>
      <c r="J24" s="41"/>
      <c r="K24" s="41"/>
      <c r="L24" s="41"/>
      <c r="M24" s="83"/>
      <c r="N24" s="37"/>
      <c r="O24" s="37"/>
      <c r="P24" s="41"/>
      <c r="Q24" s="41"/>
      <c r="R24" s="41"/>
      <c r="S24" s="41"/>
      <c r="T24" s="37"/>
      <c r="U24" s="37"/>
      <c r="V24" s="41"/>
      <c r="W24" s="41"/>
      <c r="X24" s="41"/>
      <c r="Y24" s="41"/>
      <c r="AA24" s="37"/>
      <c r="AB24" s="37"/>
      <c r="AC24" s="41"/>
      <c r="AD24" s="41"/>
      <c r="AE24" s="41"/>
      <c r="AF24" s="41"/>
      <c r="AG24" s="37"/>
      <c r="AH24" s="37"/>
      <c r="AI24" s="41"/>
      <c r="AJ24" s="41"/>
      <c r="AK24" s="41"/>
      <c r="AL24" s="41"/>
    </row>
    <row r="25" spans="1:38" ht="11.85" customHeight="1" x14ac:dyDescent="0.2">
      <c r="A25" s="37"/>
      <c r="B25" s="37"/>
      <c r="C25" s="41"/>
      <c r="D25" s="41"/>
      <c r="E25" s="41"/>
      <c r="F25" s="41"/>
      <c r="G25" s="37"/>
      <c r="H25" s="37"/>
      <c r="I25" s="41"/>
      <c r="J25" s="41"/>
      <c r="K25" s="41"/>
      <c r="L25" s="41"/>
      <c r="M25" s="83"/>
      <c r="N25" s="37"/>
      <c r="O25" s="37"/>
      <c r="P25" s="41"/>
      <c r="Q25" s="41"/>
      <c r="R25" s="41"/>
      <c r="S25" s="41"/>
      <c r="T25" s="37"/>
      <c r="U25" s="37"/>
      <c r="V25" s="41"/>
      <c r="W25" s="41"/>
      <c r="X25" s="41"/>
      <c r="Y25" s="41"/>
      <c r="AA25" s="37"/>
      <c r="AB25" s="37"/>
      <c r="AC25" s="41"/>
      <c r="AD25" s="41"/>
      <c r="AE25" s="41"/>
      <c r="AF25" s="41"/>
      <c r="AG25" s="37"/>
      <c r="AH25" s="37"/>
      <c r="AI25" s="41"/>
      <c r="AJ25" s="41"/>
      <c r="AK25" s="41"/>
      <c r="AL25" s="41"/>
    </row>
    <row r="26" spans="1:38" ht="11.85" customHeight="1" x14ac:dyDescent="0.2">
      <c r="A26" s="37"/>
      <c r="B26" s="37"/>
      <c r="C26" s="41"/>
      <c r="D26" s="41"/>
      <c r="E26" s="41"/>
      <c r="F26" s="41"/>
      <c r="G26" s="37"/>
      <c r="H26" s="37"/>
      <c r="I26" s="41"/>
      <c r="J26" s="41"/>
      <c r="K26" s="41"/>
      <c r="L26" s="41"/>
      <c r="M26" s="83"/>
      <c r="N26" s="37"/>
      <c r="O26" s="37"/>
      <c r="P26" s="41"/>
      <c r="Q26" s="41"/>
      <c r="R26" s="41"/>
      <c r="S26" s="41"/>
      <c r="T26" s="37"/>
      <c r="U26" s="37"/>
      <c r="V26" s="41"/>
      <c r="W26" s="41"/>
      <c r="X26" s="41"/>
      <c r="Y26" s="41"/>
      <c r="AA26" s="37"/>
      <c r="AB26" s="37"/>
      <c r="AC26" s="41"/>
      <c r="AD26" s="41"/>
      <c r="AE26" s="41"/>
      <c r="AF26" s="41"/>
      <c r="AG26" s="37"/>
      <c r="AH26" s="37"/>
      <c r="AI26" s="41"/>
      <c r="AJ26" s="41"/>
      <c r="AK26" s="41"/>
      <c r="AL26" s="41"/>
    </row>
    <row r="27" spans="1:38" ht="11.85" customHeight="1" x14ac:dyDescent="0.2">
      <c r="A27" s="37"/>
      <c r="B27" s="37"/>
      <c r="C27" s="41"/>
      <c r="D27" s="41"/>
      <c r="E27" s="41"/>
      <c r="F27" s="41"/>
      <c r="G27" s="37"/>
      <c r="H27" s="37"/>
      <c r="I27" s="41"/>
      <c r="J27" s="41"/>
      <c r="K27" s="41"/>
      <c r="L27" s="41"/>
      <c r="M27" s="83"/>
      <c r="N27" s="37"/>
      <c r="O27" s="37"/>
      <c r="P27" s="41"/>
      <c r="Q27" s="41"/>
      <c r="R27" s="41"/>
      <c r="S27" s="41"/>
      <c r="T27" s="37"/>
      <c r="U27" s="37"/>
      <c r="V27" s="41"/>
      <c r="W27" s="41"/>
      <c r="X27" s="41"/>
      <c r="Y27" s="41"/>
      <c r="AA27" s="37"/>
      <c r="AB27" s="37"/>
      <c r="AC27" s="41"/>
      <c r="AD27" s="41"/>
      <c r="AE27" s="41"/>
      <c r="AF27" s="41"/>
      <c r="AG27" s="37"/>
      <c r="AH27" s="37"/>
      <c r="AI27" s="41"/>
      <c r="AJ27" s="41"/>
      <c r="AK27" s="41"/>
      <c r="AL27" s="41"/>
    </row>
    <row r="28" spans="1:38" ht="11.85" customHeight="1" x14ac:dyDescent="0.2">
      <c r="A28" s="37"/>
      <c r="B28" s="37"/>
      <c r="C28" s="41"/>
      <c r="D28" s="41"/>
      <c r="E28" s="41"/>
      <c r="F28" s="41"/>
      <c r="G28" s="37"/>
      <c r="H28" s="37"/>
      <c r="I28" s="41"/>
      <c r="J28" s="41"/>
      <c r="K28" s="41"/>
      <c r="L28" s="41"/>
      <c r="M28" s="83"/>
      <c r="N28" s="37"/>
      <c r="O28" s="37"/>
      <c r="P28" s="41"/>
      <c r="Q28" s="41"/>
      <c r="R28" s="41"/>
      <c r="S28" s="41"/>
      <c r="T28" s="37"/>
      <c r="U28" s="37"/>
      <c r="V28" s="41"/>
      <c r="W28" s="41"/>
      <c r="X28" s="41"/>
      <c r="Y28" s="41"/>
      <c r="AA28" s="37"/>
      <c r="AB28" s="37"/>
      <c r="AC28" s="41"/>
      <c r="AD28" s="41"/>
      <c r="AE28" s="41"/>
      <c r="AF28" s="41"/>
      <c r="AG28" s="37"/>
      <c r="AH28" s="37"/>
      <c r="AI28" s="41"/>
      <c r="AJ28" s="41"/>
      <c r="AK28" s="41"/>
      <c r="AL28" s="41"/>
    </row>
    <row r="29" spans="1:38" ht="11.85" customHeight="1" thickBot="1" x14ac:dyDescent="0.25">
      <c r="A29" s="37"/>
      <c r="B29" s="37"/>
      <c r="C29" s="41"/>
      <c r="D29" s="41"/>
      <c r="E29" s="41"/>
      <c r="F29" s="41"/>
      <c r="G29" s="37"/>
      <c r="H29" s="37"/>
      <c r="I29" s="41"/>
      <c r="J29" s="41"/>
      <c r="K29" s="41"/>
      <c r="L29" s="41"/>
      <c r="M29" s="83"/>
      <c r="N29" s="37"/>
      <c r="O29" s="37"/>
      <c r="P29" s="41"/>
      <c r="Q29" s="41"/>
      <c r="R29" s="41"/>
      <c r="S29" s="41"/>
      <c r="T29" s="37"/>
      <c r="U29" s="37"/>
      <c r="V29" s="41"/>
      <c r="W29" s="41"/>
      <c r="X29" s="41"/>
      <c r="Y29" s="41"/>
      <c r="AA29" s="37"/>
      <c r="AB29" s="37"/>
      <c r="AC29" s="41"/>
      <c r="AD29" s="41"/>
      <c r="AE29" s="41"/>
      <c r="AF29" s="41"/>
      <c r="AG29" s="37"/>
      <c r="AH29" s="37"/>
      <c r="AI29" s="41"/>
      <c r="AJ29" s="41"/>
      <c r="AK29" s="41"/>
      <c r="AL29" s="41"/>
    </row>
    <row r="30" spans="1:38" ht="12" customHeight="1" x14ac:dyDescent="0.2">
      <c r="A30" s="58" t="s">
        <v>2</v>
      </c>
      <c r="B30" s="61" t="s">
        <v>27</v>
      </c>
      <c r="C30" s="306" t="s">
        <v>23</v>
      </c>
      <c r="D30" s="306"/>
      <c r="E30" s="302" t="s">
        <v>24</v>
      </c>
      <c r="F30" s="303"/>
      <c r="G30" s="58" t="s">
        <v>3</v>
      </c>
      <c r="H30" s="61" t="s">
        <v>27</v>
      </c>
      <c r="I30" s="306" t="s">
        <v>23</v>
      </c>
      <c r="J30" s="306"/>
      <c r="K30" s="302" t="s">
        <v>24</v>
      </c>
      <c r="L30" s="303"/>
      <c r="M30" s="79"/>
      <c r="N30" s="58" t="s">
        <v>2</v>
      </c>
      <c r="O30" s="61" t="s">
        <v>27</v>
      </c>
      <c r="P30" s="306" t="s">
        <v>23</v>
      </c>
      <c r="Q30" s="306"/>
      <c r="R30" s="302" t="s">
        <v>24</v>
      </c>
      <c r="S30" s="303"/>
      <c r="T30" s="58" t="s">
        <v>3</v>
      </c>
      <c r="U30" s="61" t="s">
        <v>27</v>
      </c>
      <c r="V30" s="306" t="s">
        <v>23</v>
      </c>
      <c r="W30" s="306"/>
      <c r="X30" s="302" t="s">
        <v>24</v>
      </c>
      <c r="Y30" s="303"/>
      <c r="AA30" s="58" t="s">
        <v>2</v>
      </c>
      <c r="AB30" s="61" t="s">
        <v>27</v>
      </c>
      <c r="AC30" s="306" t="s">
        <v>23</v>
      </c>
      <c r="AD30" s="306"/>
      <c r="AE30" s="302" t="s">
        <v>24</v>
      </c>
      <c r="AF30" s="303"/>
      <c r="AG30" s="58" t="s">
        <v>3</v>
      </c>
      <c r="AH30" s="61" t="s">
        <v>27</v>
      </c>
      <c r="AI30" s="306" t="s">
        <v>23</v>
      </c>
      <c r="AJ30" s="306"/>
      <c r="AK30" s="302" t="s">
        <v>24</v>
      </c>
      <c r="AL30" s="303"/>
    </row>
    <row r="31" spans="1:38" ht="12" customHeight="1" x14ac:dyDescent="0.2">
      <c r="A31" s="314">
        <f>MAX(C39:F39)</f>
        <v>31.000000000000007</v>
      </c>
      <c r="B31" s="315"/>
      <c r="C31" s="313">
        <f>MAX(C38:F38)</f>
        <v>0.41471571906354521</v>
      </c>
      <c r="D31" s="313"/>
      <c r="E31" s="304">
        <f>(C33*0.7)/C31</f>
        <v>67.51612903225805</v>
      </c>
      <c r="F31" s="305"/>
      <c r="G31" s="314">
        <f>MAX(I39:L39)</f>
        <v>24.249999999999993</v>
      </c>
      <c r="H31" s="315"/>
      <c r="I31" s="313">
        <f>MAX(I38:L38)</f>
        <v>0.31803278688524583</v>
      </c>
      <c r="J31" s="313"/>
      <c r="K31" s="304">
        <f>(I33*0.7)/I31</f>
        <v>88.041237113402076</v>
      </c>
      <c r="L31" s="305"/>
      <c r="M31" s="80"/>
      <c r="N31" s="314" t="e">
        <f>MAX(P39:S39)</f>
        <v>#DIV/0!</v>
      </c>
      <c r="O31" s="315"/>
      <c r="P31" s="313">
        <f>MAX(P38:S38)</f>
        <v>0</v>
      </c>
      <c r="Q31" s="313"/>
      <c r="R31" s="304" t="e">
        <f>(P33*0.7)/P31</f>
        <v>#DIV/0!</v>
      </c>
      <c r="S31" s="305"/>
      <c r="T31" s="314" t="e">
        <f>MAX(V39:Y39)</f>
        <v>#DIV/0!</v>
      </c>
      <c r="U31" s="315"/>
      <c r="V31" s="313">
        <f>MAX(V38:Y38)</f>
        <v>0</v>
      </c>
      <c r="W31" s="313"/>
      <c r="X31" s="304" t="e">
        <f>(V33*0.7)/V31</f>
        <v>#DIV/0!</v>
      </c>
      <c r="Y31" s="305"/>
      <c r="AA31" s="314">
        <f>MAX(AC39:AF39)</f>
        <v>31.000000000000007</v>
      </c>
      <c r="AB31" s="315"/>
      <c r="AC31" s="313">
        <f>MAX(AC38:AF38)</f>
        <v>0.41471571906354521</v>
      </c>
      <c r="AD31" s="313"/>
      <c r="AE31" s="304">
        <f>(AC33*0.7)/AC31</f>
        <v>67.51612903225805</v>
      </c>
      <c r="AF31" s="305"/>
      <c r="AG31" s="314">
        <f>MAX(AI39:AL39)</f>
        <v>24.249999999999993</v>
      </c>
      <c r="AH31" s="315"/>
      <c r="AI31" s="313">
        <f>MAX(AI38:AL38)</f>
        <v>0.31803278688524583</v>
      </c>
      <c r="AJ31" s="313"/>
      <c r="AK31" s="304">
        <f>(AI33*0.7)/AI31</f>
        <v>88.041237113402076</v>
      </c>
      <c r="AL31" s="305"/>
    </row>
    <row r="32" spans="1:38" ht="12" customHeight="1" thickBot="1" x14ac:dyDescent="0.25">
      <c r="A32" s="307" t="s">
        <v>20</v>
      </c>
      <c r="B32" s="308"/>
      <c r="C32" s="71" t="s">
        <v>31</v>
      </c>
      <c r="D32" s="34" t="s">
        <v>18</v>
      </c>
      <c r="E32" s="34" t="s">
        <v>17</v>
      </c>
      <c r="F32" s="46" t="s">
        <v>16</v>
      </c>
      <c r="G32" s="307" t="s">
        <v>20</v>
      </c>
      <c r="H32" s="308"/>
      <c r="I32" s="71" t="s">
        <v>31</v>
      </c>
      <c r="J32" s="34" t="s">
        <v>18</v>
      </c>
      <c r="K32" s="34" t="s">
        <v>17</v>
      </c>
      <c r="L32" s="46" t="s">
        <v>16</v>
      </c>
      <c r="M32" s="79"/>
      <c r="N32" s="307" t="s">
        <v>20</v>
      </c>
      <c r="O32" s="308"/>
      <c r="P32" s="71" t="s">
        <v>31</v>
      </c>
      <c r="Q32" s="34" t="s">
        <v>18</v>
      </c>
      <c r="R32" s="34" t="s">
        <v>17</v>
      </c>
      <c r="S32" s="46" t="s">
        <v>16</v>
      </c>
      <c r="T32" s="307" t="s">
        <v>20</v>
      </c>
      <c r="U32" s="308"/>
      <c r="V32" s="71" t="s">
        <v>31</v>
      </c>
      <c r="W32" s="34" t="s">
        <v>18</v>
      </c>
      <c r="X32" s="34" t="s">
        <v>17</v>
      </c>
      <c r="Y32" s="46" t="s">
        <v>16</v>
      </c>
      <c r="AA32" s="307" t="s">
        <v>20</v>
      </c>
      <c r="AB32" s="308"/>
      <c r="AC32" s="71" t="s">
        <v>31</v>
      </c>
      <c r="AD32" s="34" t="s">
        <v>18</v>
      </c>
      <c r="AE32" s="34" t="s">
        <v>17</v>
      </c>
      <c r="AF32" s="46" t="s">
        <v>16</v>
      </c>
      <c r="AG32" s="307" t="s">
        <v>20</v>
      </c>
      <c r="AH32" s="308"/>
      <c r="AI32" s="71" t="s">
        <v>31</v>
      </c>
      <c r="AJ32" s="34" t="s">
        <v>18</v>
      </c>
      <c r="AK32" s="34" t="s">
        <v>17</v>
      </c>
      <c r="AL32" s="46" t="s">
        <v>16</v>
      </c>
    </row>
    <row r="33" spans="1:38" ht="11.25" customHeight="1" thickBot="1" x14ac:dyDescent="0.25">
      <c r="A33" s="309" t="str">
        <f>Medidas!B6</f>
        <v>FTS 3</v>
      </c>
      <c r="B33" s="310"/>
      <c r="C33" s="57">
        <f>Medidas!E6</f>
        <v>40</v>
      </c>
      <c r="D33" s="69">
        <f>Medidas!D6</f>
        <v>100</v>
      </c>
      <c r="E33" s="70"/>
      <c r="F33" s="68">
        <f>D33+(C33*Medidas!K3)</f>
        <v>253.4</v>
      </c>
      <c r="G33" s="311" t="str">
        <f>Medidas!B7</f>
        <v>FTS 4</v>
      </c>
      <c r="H33" s="312"/>
      <c r="I33" s="57">
        <f>Medidas!E7</f>
        <v>40</v>
      </c>
      <c r="J33" s="69">
        <f>Medidas!D7</f>
        <v>100</v>
      </c>
      <c r="K33" s="70"/>
      <c r="L33" s="68">
        <f>J33+(I33*Medidas!K3)</f>
        <v>253.4</v>
      </c>
      <c r="M33" s="81"/>
      <c r="N33" s="311" t="str">
        <f>A33</f>
        <v>FTS 3</v>
      </c>
      <c r="O33" s="312"/>
      <c r="P33" s="57">
        <f>Medidas!F6</f>
        <v>0</v>
      </c>
      <c r="Q33" s="69">
        <f>F33</f>
        <v>253.4</v>
      </c>
      <c r="R33" s="70"/>
      <c r="S33" s="68">
        <f>Q33+(P33*Medidas!K3)</f>
        <v>253.4</v>
      </c>
      <c r="T33" s="311" t="str">
        <f>G33</f>
        <v>FTS 4</v>
      </c>
      <c r="U33" s="312"/>
      <c r="V33" s="57">
        <f>Medidas!F7</f>
        <v>0</v>
      </c>
      <c r="W33" s="69">
        <f>L33</f>
        <v>253.4</v>
      </c>
      <c r="X33" s="70"/>
      <c r="Y33" s="68">
        <f>W33+(V33*Medidas!K3)</f>
        <v>253.4</v>
      </c>
      <c r="AA33" s="311" t="str">
        <f>N33</f>
        <v>FTS 3</v>
      </c>
      <c r="AB33" s="312"/>
      <c r="AC33" s="57">
        <f>C33+P33</f>
        <v>40</v>
      </c>
      <c r="AD33" s="69">
        <f>D33</f>
        <v>100</v>
      </c>
      <c r="AE33" s="70"/>
      <c r="AF33" s="68">
        <f>AD33+(AC33*Medidas!K3)</f>
        <v>253.4</v>
      </c>
      <c r="AG33" s="311" t="str">
        <f>T33</f>
        <v>FTS 4</v>
      </c>
      <c r="AH33" s="312"/>
      <c r="AI33" s="57">
        <f>I33+V33</f>
        <v>40</v>
      </c>
      <c r="AJ33" s="69">
        <f>J33</f>
        <v>100</v>
      </c>
      <c r="AK33" s="70"/>
      <c r="AL33" s="68">
        <f>AJ33+(AI33*Medidas!K3)</f>
        <v>253.4</v>
      </c>
    </row>
    <row r="34" spans="1:38" ht="12" hidden="1" customHeight="1" x14ac:dyDescent="0.2">
      <c r="A34" s="45" t="s">
        <v>22</v>
      </c>
      <c r="B34" s="35"/>
      <c r="C34" s="36">
        <f>B45</f>
        <v>2.99</v>
      </c>
      <c r="D34" s="36">
        <f>C45</f>
        <v>2.99</v>
      </c>
      <c r="E34" s="36">
        <f>D45</f>
        <v>2.89</v>
      </c>
      <c r="F34" s="47">
        <f>E45</f>
        <v>2.95</v>
      </c>
      <c r="G34" s="45" t="s">
        <v>22</v>
      </c>
      <c r="H34" s="35"/>
      <c r="I34" s="36">
        <f>E46</f>
        <v>2.73</v>
      </c>
      <c r="J34" s="36">
        <f>D46</f>
        <v>3.02</v>
      </c>
      <c r="K34" s="36">
        <f>C46</f>
        <v>3.1</v>
      </c>
      <c r="L34" s="47">
        <f>B46</f>
        <v>3.05</v>
      </c>
      <c r="M34" s="82"/>
      <c r="N34" s="45" t="s">
        <v>22</v>
      </c>
      <c r="O34" s="35"/>
      <c r="P34" s="36">
        <f>O45</f>
        <v>1.75</v>
      </c>
      <c r="Q34" s="36">
        <f>P45</f>
        <v>2.09</v>
      </c>
      <c r="R34" s="36">
        <f>Q45</f>
        <v>2.1800000000000002</v>
      </c>
      <c r="S34" s="47">
        <f>R45</f>
        <v>1.81</v>
      </c>
      <c r="T34" s="45" t="s">
        <v>22</v>
      </c>
      <c r="U34" s="35"/>
      <c r="V34" s="36">
        <f>R46</f>
        <v>2.39</v>
      </c>
      <c r="W34" s="36">
        <f>Q46</f>
        <v>2.2999999999999998</v>
      </c>
      <c r="X34" s="36">
        <f>P46</f>
        <v>2.27</v>
      </c>
      <c r="Y34" s="47">
        <f>O46</f>
        <v>2.08</v>
      </c>
      <c r="AA34" s="45" t="s">
        <v>22</v>
      </c>
      <c r="AB34" s="35"/>
      <c r="AC34" s="36">
        <f>AB45</f>
        <v>2.99</v>
      </c>
      <c r="AD34" s="36">
        <f>AC45</f>
        <v>2.99</v>
      </c>
      <c r="AE34" s="36">
        <f>AD45</f>
        <v>2.89</v>
      </c>
      <c r="AF34" s="47">
        <f>AE45</f>
        <v>2.95</v>
      </c>
      <c r="AG34" s="45" t="s">
        <v>22</v>
      </c>
      <c r="AH34" s="35"/>
      <c r="AI34" s="36">
        <f>AE46</f>
        <v>2.73</v>
      </c>
      <c r="AJ34" s="36">
        <f>AD46</f>
        <v>3.02</v>
      </c>
      <c r="AK34" s="36">
        <f>AC46</f>
        <v>3.1</v>
      </c>
      <c r="AL34" s="47">
        <f>AB46</f>
        <v>3.05</v>
      </c>
    </row>
    <row r="35" spans="1:38" ht="12" hidden="1" customHeight="1" x14ac:dyDescent="0.2">
      <c r="A35" s="48" t="s">
        <v>4</v>
      </c>
      <c r="B35" s="37"/>
      <c r="C35" s="38">
        <v>1</v>
      </c>
      <c r="D35" s="38">
        <v>2</v>
      </c>
      <c r="E35" s="38">
        <v>3</v>
      </c>
      <c r="F35" s="49">
        <v>4</v>
      </c>
      <c r="G35" s="48" t="s">
        <v>4</v>
      </c>
      <c r="H35" s="37"/>
      <c r="I35" s="38">
        <v>4</v>
      </c>
      <c r="J35" s="38">
        <v>3</v>
      </c>
      <c r="K35" s="38">
        <v>2</v>
      </c>
      <c r="L35" s="49">
        <v>1</v>
      </c>
      <c r="M35" s="81"/>
      <c r="N35" s="48" t="s">
        <v>4</v>
      </c>
      <c r="O35" s="37"/>
      <c r="P35" s="38">
        <v>1</v>
      </c>
      <c r="Q35" s="38">
        <v>2</v>
      </c>
      <c r="R35" s="38">
        <v>3</v>
      </c>
      <c r="S35" s="49">
        <v>4</v>
      </c>
      <c r="T35" s="48" t="s">
        <v>4</v>
      </c>
      <c r="U35" s="37"/>
      <c r="V35" s="38">
        <v>4</v>
      </c>
      <c r="W35" s="38">
        <v>3</v>
      </c>
      <c r="X35" s="38">
        <v>2</v>
      </c>
      <c r="Y35" s="49">
        <v>1</v>
      </c>
      <c r="AA35" s="48" t="s">
        <v>4</v>
      </c>
      <c r="AB35" s="37"/>
      <c r="AC35" s="38">
        <v>1</v>
      </c>
      <c r="AD35" s="38">
        <v>2</v>
      </c>
      <c r="AE35" s="38">
        <v>3</v>
      </c>
      <c r="AF35" s="49">
        <v>4</v>
      </c>
      <c r="AG35" s="48" t="s">
        <v>4</v>
      </c>
      <c r="AH35" s="37"/>
      <c r="AI35" s="38">
        <v>4</v>
      </c>
      <c r="AJ35" s="38">
        <v>3</v>
      </c>
      <c r="AK35" s="38">
        <v>2</v>
      </c>
      <c r="AL35" s="49">
        <v>1</v>
      </c>
    </row>
    <row r="36" spans="1:38" ht="12" hidden="1" customHeight="1" x14ac:dyDescent="0.2">
      <c r="A36" s="39" t="s">
        <v>19</v>
      </c>
      <c r="B36" s="37"/>
      <c r="C36" s="40">
        <f>H45</f>
        <v>1.75</v>
      </c>
      <c r="D36" s="40">
        <f>I45</f>
        <v>2.09</v>
      </c>
      <c r="E36" s="40">
        <f>J45</f>
        <v>2.1800000000000002</v>
      </c>
      <c r="F36" s="50">
        <f>K45</f>
        <v>1.81</v>
      </c>
      <c r="G36" s="39" t="s">
        <v>19</v>
      </c>
      <c r="H36" s="37"/>
      <c r="I36" s="40">
        <f>K46</f>
        <v>2.39</v>
      </c>
      <c r="J36" s="40">
        <f>J46</f>
        <v>2.2999999999999998</v>
      </c>
      <c r="K36" s="40">
        <f>I46</f>
        <v>2.27</v>
      </c>
      <c r="L36" s="50">
        <f>H46</f>
        <v>2.08</v>
      </c>
      <c r="M36" s="82"/>
      <c r="N36" s="39" t="s">
        <v>19</v>
      </c>
      <c r="O36" s="37"/>
      <c r="P36" s="40">
        <f>U45</f>
        <v>1.75</v>
      </c>
      <c r="Q36" s="40">
        <f>V45</f>
        <v>2.09</v>
      </c>
      <c r="R36" s="40">
        <f>W45</f>
        <v>2.1800000000000002</v>
      </c>
      <c r="S36" s="50">
        <f>X45</f>
        <v>1.81</v>
      </c>
      <c r="T36" s="39" t="s">
        <v>19</v>
      </c>
      <c r="U36" s="37"/>
      <c r="V36" s="40">
        <f>X46</f>
        <v>2.39</v>
      </c>
      <c r="W36" s="40">
        <f>W46</f>
        <v>2.2999999999999998</v>
      </c>
      <c r="X36" s="40">
        <f>V46</f>
        <v>2.27</v>
      </c>
      <c r="Y36" s="50">
        <f>U46</f>
        <v>2.08</v>
      </c>
      <c r="AA36" s="39" t="s">
        <v>19</v>
      </c>
      <c r="AB36" s="37"/>
      <c r="AC36" s="40">
        <f>AH45</f>
        <v>1.75</v>
      </c>
      <c r="AD36" s="40">
        <f>AI45</f>
        <v>2.09</v>
      </c>
      <c r="AE36" s="40">
        <f>AJ45</f>
        <v>2.1800000000000002</v>
      </c>
      <c r="AF36" s="50">
        <f>AK45</f>
        <v>1.81</v>
      </c>
      <c r="AG36" s="39" t="s">
        <v>19</v>
      </c>
      <c r="AH36" s="37"/>
      <c r="AI36" s="40">
        <f>AK46</f>
        <v>2.39</v>
      </c>
      <c r="AJ36" s="40">
        <f>AJ46</f>
        <v>2.2999999999999998</v>
      </c>
      <c r="AK36" s="40">
        <f>AI46</f>
        <v>2.27</v>
      </c>
      <c r="AL36" s="50">
        <f>AH46</f>
        <v>2.08</v>
      </c>
    </row>
    <row r="37" spans="1:38" ht="12" customHeight="1" x14ac:dyDescent="0.2">
      <c r="A37" s="59" t="s">
        <v>26</v>
      </c>
      <c r="B37" s="60"/>
      <c r="C37" s="41">
        <f>C34-C36</f>
        <v>1.2400000000000002</v>
      </c>
      <c r="D37" s="41">
        <f>D34-D36</f>
        <v>0.90000000000000036</v>
      </c>
      <c r="E37" s="41">
        <f>E34-E36</f>
        <v>0.71</v>
      </c>
      <c r="F37" s="51">
        <f>F34-F36</f>
        <v>1.1400000000000001</v>
      </c>
      <c r="G37" s="59" t="s">
        <v>26</v>
      </c>
      <c r="H37" s="60"/>
      <c r="I37" s="41">
        <f>I34-I36</f>
        <v>0.33999999999999986</v>
      </c>
      <c r="J37" s="41">
        <f>J34-J36</f>
        <v>0.7200000000000002</v>
      </c>
      <c r="K37" s="41">
        <f>K34-K36</f>
        <v>0.83000000000000007</v>
      </c>
      <c r="L37" s="51">
        <f>L34-L36</f>
        <v>0.96999999999999975</v>
      </c>
      <c r="M37" s="83"/>
      <c r="N37" s="59" t="s">
        <v>26</v>
      </c>
      <c r="O37" s="60"/>
      <c r="P37" s="41">
        <f>P34-P36</f>
        <v>0</v>
      </c>
      <c r="Q37" s="41">
        <f>Q34-Q36</f>
        <v>0</v>
      </c>
      <c r="R37" s="41">
        <f>R34-R36</f>
        <v>0</v>
      </c>
      <c r="S37" s="51">
        <f>S34-S36</f>
        <v>0</v>
      </c>
      <c r="T37" s="59" t="s">
        <v>26</v>
      </c>
      <c r="U37" s="60"/>
      <c r="V37" s="41">
        <f>V34-V36</f>
        <v>0</v>
      </c>
      <c r="W37" s="41">
        <f>W34-W36</f>
        <v>0</v>
      </c>
      <c r="X37" s="41">
        <f>X34-X36</f>
        <v>0</v>
      </c>
      <c r="Y37" s="51">
        <f>Y34-Y36</f>
        <v>0</v>
      </c>
      <c r="AA37" s="59" t="s">
        <v>26</v>
      </c>
      <c r="AB37" s="60"/>
      <c r="AC37" s="41">
        <f>AC34-AC36</f>
        <v>1.2400000000000002</v>
      </c>
      <c r="AD37" s="41">
        <f>AD34-AD36</f>
        <v>0.90000000000000036</v>
      </c>
      <c r="AE37" s="41">
        <f>AE34-AE36</f>
        <v>0.71</v>
      </c>
      <c r="AF37" s="51">
        <f>AF34-AF36</f>
        <v>1.1400000000000001</v>
      </c>
      <c r="AG37" s="59" t="s">
        <v>26</v>
      </c>
      <c r="AH37" s="60"/>
      <c r="AI37" s="41">
        <f>AI34-AI36</f>
        <v>0.33999999999999986</v>
      </c>
      <c r="AJ37" s="41">
        <f>AJ34-AJ36</f>
        <v>0.7200000000000002</v>
      </c>
      <c r="AK37" s="41">
        <f>AK34-AK36</f>
        <v>0.83000000000000007</v>
      </c>
      <c r="AL37" s="51">
        <f>AL34-AL36</f>
        <v>0.96999999999999975</v>
      </c>
    </row>
    <row r="38" spans="1:38" ht="12" customHeight="1" x14ac:dyDescent="0.2">
      <c r="A38" s="39" t="s">
        <v>21</v>
      </c>
      <c r="B38" s="37"/>
      <c r="C38" s="42">
        <f>C37/C34</f>
        <v>0.41471571906354521</v>
      </c>
      <c r="D38" s="42">
        <f>D37/D34</f>
        <v>0.30100334448160543</v>
      </c>
      <c r="E38" s="42">
        <f>E37/E34</f>
        <v>0.24567474048442905</v>
      </c>
      <c r="F38" s="52">
        <f>F37/F34</f>
        <v>0.38644067796610171</v>
      </c>
      <c r="G38" s="39" t="s">
        <v>21</v>
      </c>
      <c r="H38" s="37"/>
      <c r="I38" s="42">
        <f>I37/I34</f>
        <v>0.12454212454212449</v>
      </c>
      <c r="J38" s="42">
        <f>J37/J34</f>
        <v>0.23841059602649012</v>
      </c>
      <c r="K38" s="42">
        <f>K37/K34</f>
        <v>0.26774193548387099</v>
      </c>
      <c r="L38" s="52">
        <f>L37/L34</f>
        <v>0.31803278688524583</v>
      </c>
      <c r="M38" s="84"/>
      <c r="N38" s="39" t="s">
        <v>21</v>
      </c>
      <c r="O38" s="37"/>
      <c r="P38" s="42">
        <f>P37/P34</f>
        <v>0</v>
      </c>
      <c r="Q38" s="42">
        <f>Q37/Q34</f>
        <v>0</v>
      </c>
      <c r="R38" s="42">
        <f>R37/R34</f>
        <v>0</v>
      </c>
      <c r="S38" s="52">
        <f>S37/S34</f>
        <v>0</v>
      </c>
      <c r="T38" s="39" t="s">
        <v>21</v>
      </c>
      <c r="U38" s="37"/>
      <c r="V38" s="42">
        <f>V37/V34</f>
        <v>0</v>
      </c>
      <c r="W38" s="42">
        <f>W37/W34</f>
        <v>0</v>
      </c>
      <c r="X38" s="42">
        <f>X37/X34</f>
        <v>0</v>
      </c>
      <c r="Y38" s="52">
        <f>Y37/Y34</f>
        <v>0</v>
      </c>
      <c r="AA38" s="39" t="s">
        <v>21</v>
      </c>
      <c r="AB38" s="37"/>
      <c r="AC38" s="42">
        <f>AC37/AC34</f>
        <v>0.41471571906354521</v>
      </c>
      <c r="AD38" s="42">
        <f>AD37/AD34</f>
        <v>0.30100334448160543</v>
      </c>
      <c r="AE38" s="42">
        <f>AE37/AE34</f>
        <v>0.24567474048442905</v>
      </c>
      <c r="AF38" s="52">
        <f>AF37/AF34</f>
        <v>0.38644067796610171</v>
      </c>
      <c r="AG38" s="39" t="s">
        <v>21</v>
      </c>
      <c r="AH38" s="37"/>
      <c r="AI38" s="42">
        <f>AI37/AI34</f>
        <v>0.12454212454212449</v>
      </c>
      <c r="AJ38" s="42">
        <f>AJ37/AJ34</f>
        <v>0.23841059602649012</v>
      </c>
      <c r="AK38" s="42">
        <f>AK37/AK34</f>
        <v>0.26774193548387099</v>
      </c>
      <c r="AL38" s="52">
        <f>AL37/AL34</f>
        <v>0.31803278688524583</v>
      </c>
    </row>
    <row r="39" spans="1:38" ht="13.5" customHeight="1" thickBot="1" x14ac:dyDescent="0.35">
      <c r="A39" s="89" t="s">
        <v>25</v>
      </c>
      <c r="B39" s="90"/>
      <c r="C39" s="43">
        <f>(C37*1000)/C33</f>
        <v>31.000000000000007</v>
      </c>
      <c r="D39" s="43">
        <f>(D37*1000)/C33</f>
        <v>22.500000000000007</v>
      </c>
      <c r="E39" s="43">
        <f>(E37*1000)/C33</f>
        <v>17.75</v>
      </c>
      <c r="F39" s="53">
        <f>(F37*1000)/C33</f>
        <v>28.500000000000007</v>
      </c>
      <c r="G39" s="89" t="s">
        <v>25</v>
      </c>
      <c r="H39" s="90"/>
      <c r="I39" s="43">
        <f>(I37*1000)/I33</f>
        <v>8.4999999999999964</v>
      </c>
      <c r="J39" s="43">
        <f>(J37*1000)/I33</f>
        <v>18.000000000000007</v>
      </c>
      <c r="K39" s="43">
        <f>(K37*1000)/I33</f>
        <v>20.750000000000004</v>
      </c>
      <c r="L39" s="53">
        <f>(L37*1000)/I33</f>
        <v>24.249999999999993</v>
      </c>
      <c r="M39" s="83"/>
      <c r="N39" s="89" t="s">
        <v>25</v>
      </c>
      <c r="O39" s="90"/>
      <c r="P39" s="43" t="e">
        <f>(P37*1000)/P33</f>
        <v>#DIV/0!</v>
      </c>
      <c r="Q39" s="43" t="e">
        <f>(Q37*1000)/P33</f>
        <v>#DIV/0!</v>
      </c>
      <c r="R39" s="43" t="e">
        <f>(R37*1000)/P33</f>
        <v>#DIV/0!</v>
      </c>
      <c r="S39" s="53" t="e">
        <f>(S37*1000)/P33</f>
        <v>#DIV/0!</v>
      </c>
      <c r="T39" s="89" t="s">
        <v>25</v>
      </c>
      <c r="U39" s="90"/>
      <c r="V39" s="43" t="e">
        <f>(V37*1000)/V33</f>
        <v>#DIV/0!</v>
      </c>
      <c r="W39" s="43" t="e">
        <f>(W37*1000)/V33</f>
        <v>#DIV/0!</v>
      </c>
      <c r="X39" s="43" t="e">
        <f>(X37*1000)/V33</f>
        <v>#DIV/0!</v>
      </c>
      <c r="Y39" s="53" t="e">
        <f>(Y37*1000)/V33</f>
        <v>#DIV/0!</v>
      </c>
      <c r="AA39" s="89" t="s">
        <v>25</v>
      </c>
      <c r="AB39" s="90"/>
      <c r="AC39" s="43">
        <f>(AC37*1000)/AC33</f>
        <v>31.000000000000007</v>
      </c>
      <c r="AD39" s="43">
        <f>(AD37*1000)/AC33</f>
        <v>22.500000000000007</v>
      </c>
      <c r="AE39" s="43">
        <f>(AE37*1000)/AC33</f>
        <v>17.75</v>
      </c>
      <c r="AF39" s="53">
        <f>(AF37*1000)/AC33</f>
        <v>28.500000000000007</v>
      </c>
      <c r="AG39" s="89" t="s">
        <v>25</v>
      </c>
      <c r="AH39" s="90"/>
      <c r="AI39" s="43">
        <f>(AI37*1000)/AI33</f>
        <v>8.4999999999999964</v>
      </c>
      <c r="AJ39" s="43">
        <f>(AJ37*1000)/AI33</f>
        <v>18.000000000000007</v>
      </c>
      <c r="AK39" s="43">
        <f>(AK37*1000)/AI33</f>
        <v>20.750000000000004</v>
      </c>
      <c r="AL39" s="53">
        <f>(AL37*1000)/AI33</f>
        <v>24.249999999999993</v>
      </c>
    </row>
    <row r="40" spans="1:38" ht="12" thickBot="1" x14ac:dyDescent="0.25"/>
    <row r="41" spans="1:38" ht="12" customHeight="1" x14ac:dyDescent="0.2">
      <c r="A41" s="16"/>
      <c r="B41" s="44" t="s">
        <v>15</v>
      </c>
      <c r="C41" s="44"/>
      <c r="D41" s="44"/>
      <c r="E41" s="44"/>
      <c r="F41" s="54"/>
      <c r="G41" s="16"/>
      <c r="H41" s="318" t="s">
        <v>28</v>
      </c>
      <c r="I41" s="318"/>
      <c r="J41" s="318"/>
      <c r="K41" s="318"/>
      <c r="L41" s="54"/>
      <c r="M41" s="85"/>
      <c r="N41" s="16"/>
      <c r="O41" s="318" t="s">
        <v>28</v>
      </c>
      <c r="P41" s="318"/>
      <c r="Q41" s="318"/>
      <c r="R41" s="318"/>
      <c r="S41" s="54"/>
      <c r="T41" s="16"/>
      <c r="U41" s="318" t="s">
        <v>29</v>
      </c>
      <c r="V41" s="318"/>
      <c r="W41" s="318"/>
      <c r="X41" s="318"/>
      <c r="Y41" s="54"/>
      <c r="AA41" s="16"/>
      <c r="AB41" s="318" t="s">
        <v>30</v>
      </c>
      <c r="AC41" s="318"/>
      <c r="AD41" s="318"/>
      <c r="AE41" s="318"/>
      <c r="AF41" s="54"/>
      <c r="AG41" s="16"/>
      <c r="AH41" s="318" t="s">
        <v>29</v>
      </c>
      <c r="AI41" s="318"/>
      <c r="AJ41" s="318"/>
      <c r="AK41" s="318"/>
      <c r="AL41" s="54"/>
    </row>
    <row r="42" spans="1:38" ht="12" thickBot="1" x14ac:dyDescent="0.25">
      <c r="A42" s="17"/>
      <c r="B42" s="18">
        <v>1</v>
      </c>
      <c r="C42" s="18">
        <v>2</v>
      </c>
      <c r="D42" s="18">
        <v>3</v>
      </c>
      <c r="E42" s="18">
        <v>4</v>
      </c>
      <c r="F42" s="55"/>
      <c r="G42" s="17"/>
      <c r="H42" s="18">
        <v>1</v>
      </c>
      <c r="I42" s="18">
        <v>2</v>
      </c>
      <c r="J42" s="18">
        <v>3</v>
      </c>
      <c r="K42" s="18">
        <v>4</v>
      </c>
      <c r="L42" s="55"/>
      <c r="N42" s="17"/>
      <c r="O42" s="18">
        <v>1</v>
      </c>
      <c r="P42" s="18">
        <v>2</v>
      </c>
      <c r="Q42" s="18">
        <v>3</v>
      </c>
      <c r="R42" s="18">
        <v>4</v>
      </c>
      <c r="S42" s="55"/>
      <c r="T42" s="17"/>
      <c r="U42" s="18">
        <v>1</v>
      </c>
      <c r="V42" s="18">
        <v>2</v>
      </c>
      <c r="W42" s="18">
        <v>3</v>
      </c>
      <c r="X42" s="18">
        <v>4</v>
      </c>
      <c r="Y42" s="55"/>
      <c r="AA42" s="17"/>
      <c r="AB42" s="18">
        <v>1</v>
      </c>
      <c r="AC42" s="18">
        <v>2</v>
      </c>
      <c r="AD42" s="18">
        <v>3</v>
      </c>
      <c r="AE42" s="18">
        <v>4</v>
      </c>
      <c r="AF42" s="55"/>
      <c r="AG42" s="17"/>
      <c r="AH42" s="18">
        <v>1</v>
      </c>
      <c r="AI42" s="18">
        <v>2</v>
      </c>
      <c r="AJ42" s="18">
        <v>3</v>
      </c>
      <c r="AK42" s="18">
        <v>4</v>
      </c>
      <c r="AL42" s="55"/>
    </row>
    <row r="43" spans="1:38" ht="12" x14ac:dyDescent="0.2">
      <c r="A43" s="19" t="s">
        <v>0</v>
      </c>
      <c r="B43" s="20">
        <f>Medidas!M4</f>
        <v>2.92</v>
      </c>
      <c r="C43" s="21">
        <f>Medidas!N4</f>
        <v>2.5299999999999998</v>
      </c>
      <c r="D43" s="21">
        <f>Medidas!O4</f>
        <v>2.97</v>
      </c>
      <c r="E43" s="22">
        <f>Medidas!P4</f>
        <v>2.52</v>
      </c>
      <c r="F43" s="55"/>
      <c r="G43" s="19" t="s">
        <v>0</v>
      </c>
      <c r="H43" s="20">
        <f>Medidas!W4</f>
        <v>1.62</v>
      </c>
      <c r="I43" s="23">
        <f>Medidas!X4</f>
        <v>1.93</v>
      </c>
      <c r="J43" s="21">
        <f>Medidas!Y4</f>
        <v>2</v>
      </c>
      <c r="K43" s="22">
        <f>Medidas!Z4</f>
        <v>1.79</v>
      </c>
      <c r="L43" s="55"/>
      <c r="M43" s="86"/>
      <c r="N43" s="19" t="s">
        <v>0</v>
      </c>
      <c r="O43" s="20">
        <f>H43</f>
        <v>1.62</v>
      </c>
      <c r="P43" s="21">
        <f t="shared" ref="P43:R43" si="0">I43</f>
        <v>1.93</v>
      </c>
      <c r="Q43" s="21">
        <f t="shared" si="0"/>
        <v>2</v>
      </c>
      <c r="R43" s="22">
        <f t="shared" si="0"/>
        <v>1.79</v>
      </c>
      <c r="S43" s="55"/>
      <c r="T43" s="19" t="s">
        <v>0</v>
      </c>
      <c r="U43" s="20">
        <f>Medidas!AH4</f>
        <v>1.62</v>
      </c>
      <c r="V43" s="23">
        <f>Medidas!AI4</f>
        <v>1.93</v>
      </c>
      <c r="W43" s="21">
        <f>Medidas!AJ4</f>
        <v>2</v>
      </c>
      <c r="X43" s="22">
        <f>Medidas!AK4</f>
        <v>1.79</v>
      </c>
      <c r="Y43" s="55"/>
      <c r="AA43" s="19" t="s">
        <v>0</v>
      </c>
      <c r="AB43" s="20">
        <f>B43</f>
        <v>2.92</v>
      </c>
      <c r="AC43" s="21">
        <f t="shared" ref="AC43:AE43" si="1">C43</f>
        <v>2.5299999999999998</v>
      </c>
      <c r="AD43" s="21">
        <f t="shared" si="1"/>
        <v>2.97</v>
      </c>
      <c r="AE43" s="22">
        <f t="shared" si="1"/>
        <v>2.52</v>
      </c>
      <c r="AF43" s="55"/>
      <c r="AG43" s="19" t="s">
        <v>0</v>
      </c>
      <c r="AH43" s="20">
        <f>U43</f>
        <v>1.62</v>
      </c>
      <c r="AI43" s="21">
        <f t="shared" ref="AI43:AK43" si="2">V43</f>
        <v>1.93</v>
      </c>
      <c r="AJ43" s="21">
        <f t="shared" si="2"/>
        <v>2</v>
      </c>
      <c r="AK43" s="22">
        <f t="shared" si="2"/>
        <v>1.79</v>
      </c>
      <c r="AL43" s="55"/>
    </row>
    <row r="44" spans="1:38" ht="12" x14ac:dyDescent="0.2">
      <c r="A44" s="19" t="s">
        <v>1</v>
      </c>
      <c r="B44" s="24">
        <f>Medidas!M5</f>
        <v>3.06</v>
      </c>
      <c r="C44" s="25">
        <f>Medidas!N5</f>
        <v>3.09</v>
      </c>
      <c r="D44" s="25">
        <f>Medidas!O5</f>
        <v>3.86</v>
      </c>
      <c r="E44" s="26">
        <f>Medidas!P5</f>
        <v>3.76</v>
      </c>
      <c r="F44" s="55"/>
      <c r="G44" s="19" t="s">
        <v>1</v>
      </c>
      <c r="H44" s="27">
        <f>Medidas!W5</f>
        <v>2.2799999999999998</v>
      </c>
      <c r="I44" s="25">
        <f>Medidas!X5</f>
        <v>2.35</v>
      </c>
      <c r="J44" s="25">
        <f>Medidas!Y5</f>
        <v>1.95</v>
      </c>
      <c r="K44" s="26">
        <f>Medidas!Z5</f>
        <v>1.98</v>
      </c>
      <c r="L44" s="55"/>
      <c r="M44" s="86"/>
      <c r="N44" s="19" t="s">
        <v>1</v>
      </c>
      <c r="O44" s="24">
        <f t="shared" ref="O44:O46" si="3">H44</f>
        <v>2.2799999999999998</v>
      </c>
      <c r="P44" s="25">
        <f t="shared" ref="P44:P46" si="4">I44</f>
        <v>2.35</v>
      </c>
      <c r="Q44" s="25">
        <f t="shared" ref="Q44:Q46" si="5">J44</f>
        <v>1.95</v>
      </c>
      <c r="R44" s="26">
        <f t="shared" ref="R44:R46" si="6">K44</f>
        <v>1.98</v>
      </c>
      <c r="S44" s="55"/>
      <c r="T44" s="19" t="s">
        <v>1</v>
      </c>
      <c r="U44" s="27">
        <f>Medidas!AH5</f>
        <v>2.2799999999999998</v>
      </c>
      <c r="V44" s="25">
        <f>Medidas!AI5</f>
        <v>2.35</v>
      </c>
      <c r="W44" s="25">
        <f>Medidas!AJ5</f>
        <v>1.95</v>
      </c>
      <c r="X44" s="26">
        <f>Medidas!AK5</f>
        <v>1.98</v>
      </c>
      <c r="Y44" s="55"/>
      <c r="AA44" s="19" t="s">
        <v>1</v>
      </c>
      <c r="AB44" s="24">
        <f t="shared" ref="AB44:AB46" si="7">B44</f>
        <v>3.06</v>
      </c>
      <c r="AC44" s="25">
        <f t="shared" ref="AC44:AC46" si="8">C44</f>
        <v>3.09</v>
      </c>
      <c r="AD44" s="25">
        <f t="shared" ref="AD44:AD46" si="9">D44</f>
        <v>3.86</v>
      </c>
      <c r="AE44" s="26">
        <f t="shared" ref="AE44:AE46" si="10">E44</f>
        <v>3.76</v>
      </c>
      <c r="AF44" s="55"/>
      <c r="AG44" s="19" t="s">
        <v>1</v>
      </c>
      <c r="AH44" s="24">
        <f t="shared" ref="AH44:AH46" si="11">U44</f>
        <v>2.2799999999999998</v>
      </c>
      <c r="AI44" s="25">
        <f t="shared" ref="AI44:AI46" si="12">V44</f>
        <v>2.35</v>
      </c>
      <c r="AJ44" s="25">
        <f t="shared" ref="AJ44:AJ46" si="13">W44</f>
        <v>1.95</v>
      </c>
      <c r="AK44" s="26">
        <f t="shared" ref="AK44:AK46" si="14">X44</f>
        <v>1.98</v>
      </c>
      <c r="AL44" s="55"/>
    </row>
    <row r="45" spans="1:38" ht="12" x14ac:dyDescent="0.2">
      <c r="A45" s="19" t="s">
        <v>2</v>
      </c>
      <c r="B45" s="24">
        <f>Medidas!M6</f>
        <v>2.99</v>
      </c>
      <c r="C45" s="25">
        <f>Medidas!N6</f>
        <v>2.99</v>
      </c>
      <c r="D45" s="25">
        <f>Medidas!O6</f>
        <v>2.89</v>
      </c>
      <c r="E45" s="26">
        <f>Medidas!P6</f>
        <v>2.95</v>
      </c>
      <c r="F45" s="55"/>
      <c r="G45" s="19" t="s">
        <v>2</v>
      </c>
      <c r="H45" s="24">
        <f>Medidas!W6</f>
        <v>1.75</v>
      </c>
      <c r="I45" s="25">
        <f>Medidas!X6</f>
        <v>2.09</v>
      </c>
      <c r="J45" s="25">
        <f>Medidas!Y6</f>
        <v>2.1800000000000002</v>
      </c>
      <c r="K45" s="26">
        <f>Medidas!Z6</f>
        <v>1.81</v>
      </c>
      <c r="L45" s="55"/>
      <c r="M45" s="86"/>
      <c r="N45" s="19" t="s">
        <v>2</v>
      </c>
      <c r="O45" s="24">
        <f t="shared" si="3"/>
        <v>1.75</v>
      </c>
      <c r="P45" s="25">
        <f t="shared" si="4"/>
        <v>2.09</v>
      </c>
      <c r="Q45" s="25">
        <f t="shared" si="5"/>
        <v>2.1800000000000002</v>
      </c>
      <c r="R45" s="26">
        <f t="shared" si="6"/>
        <v>1.81</v>
      </c>
      <c r="S45" s="55"/>
      <c r="T45" s="19" t="s">
        <v>2</v>
      </c>
      <c r="U45" s="24">
        <f>Medidas!AH6</f>
        <v>1.75</v>
      </c>
      <c r="V45" s="25">
        <f>Medidas!AI6</f>
        <v>2.09</v>
      </c>
      <c r="W45" s="25">
        <f>Medidas!AJ6</f>
        <v>2.1800000000000002</v>
      </c>
      <c r="X45" s="26">
        <f>Medidas!AK6</f>
        <v>1.81</v>
      </c>
      <c r="Y45" s="55"/>
      <c r="AA45" s="19" t="s">
        <v>2</v>
      </c>
      <c r="AB45" s="24">
        <f t="shared" si="7"/>
        <v>2.99</v>
      </c>
      <c r="AC45" s="25">
        <f t="shared" si="8"/>
        <v>2.99</v>
      </c>
      <c r="AD45" s="25">
        <f t="shared" si="9"/>
        <v>2.89</v>
      </c>
      <c r="AE45" s="26">
        <f t="shared" si="10"/>
        <v>2.95</v>
      </c>
      <c r="AF45" s="55"/>
      <c r="AG45" s="19" t="s">
        <v>2</v>
      </c>
      <c r="AH45" s="24">
        <f t="shared" si="11"/>
        <v>1.75</v>
      </c>
      <c r="AI45" s="25">
        <f t="shared" si="12"/>
        <v>2.09</v>
      </c>
      <c r="AJ45" s="25">
        <f t="shared" si="13"/>
        <v>2.1800000000000002</v>
      </c>
      <c r="AK45" s="26">
        <f t="shared" si="14"/>
        <v>1.81</v>
      </c>
      <c r="AL45" s="55"/>
    </row>
    <row r="46" spans="1:38" ht="12.6" thickBot="1" x14ac:dyDescent="0.25">
      <c r="A46" s="19" t="s">
        <v>3</v>
      </c>
      <c r="B46" s="28">
        <f>Medidas!M7</f>
        <v>3.05</v>
      </c>
      <c r="C46" s="29">
        <f>Medidas!N7</f>
        <v>3.1</v>
      </c>
      <c r="D46" s="29">
        <f>Medidas!O7</f>
        <v>3.02</v>
      </c>
      <c r="E46" s="30">
        <f>Medidas!P7</f>
        <v>2.73</v>
      </c>
      <c r="F46" s="55"/>
      <c r="G46" s="19" t="s">
        <v>3</v>
      </c>
      <c r="H46" s="28">
        <f>Medidas!W7</f>
        <v>2.08</v>
      </c>
      <c r="I46" s="29">
        <f>Medidas!X7</f>
        <v>2.27</v>
      </c>
      <c r="J46" s="29">
        <f>Medidas!Y7</f>
        <v>2.2999999999999998</v>
      </c>
      <c r="K46" s="30">
        <f>Medidas!Z7</f>
        <v>2.39</v>
      </c>
      <c r="L46" s="55"/>
      <c r="M46" s="86"/>
      <c r="N46" s="19" t="s">
        <v>3</v>
      </c>
      <c r="O46" s="28">
        <f t="shared" si="3"/>
        <v>2.08</v>
      </c>
      <c r="P46" s="29">
        <f t="shared" si="4"/>
        <v>2.27</v>
      </c>
      <c r="Q46" s="29">
        <f t="shared" si="5"/>
        <v>2.2999999999999998</v>
      </c>
      <c r="R46" s="30">
        <f t="shared" si="6"/>
        <v>2.39</v>
      </c>
      <c r="S46" s="55"/>
      <c r="T46" s="19" t="s">
        <v>3</v>
      </c>
      <c r="U46" s="28">
        <f>Medidas!AH7</f>
        <v>2.08</v>
      </c>
      <c r="V46" s="29">
        <f>Medidas!AI7</f>
        <v>2.27</v>
      </c>
      <c r="W46" s="29">
        <f>Medidas!AJ7</f>
        <v>2.2999999999999998</v>
      </c>
      <c r="X46" s="30">
        <f>Medidas!AK7</f>
        <v>2.39</v>
      </c>
      <c r="Y46" s="55"/>
      <c r="AA46" s="19" t="s">
        <v>3</v>
      </c>
      <c r="AB46" s="28">
        <f t="shared" si="7"/>
        <v>3.05</v>
      </c>
      <c r="AC46" s="29">
        <f t="shared" si="8"/>
        <v>3.1</v>
      </c>
      <c r="AD46" s="29">
        <f t="shared" si="9"/>
        <v>3.02</v>
      </c>
      <c r="AE46" s="30">
        <f t="shared" si="10"/>
        <v>2.73</v>
      </c>
      <c r="AF46" s="55"/>
      <c r="AG46" s="19" t="s">
        <v>3</v>
      </c>
      <c r="AH46" s="28">
        <f t="shared" si="11"/>
        <v>2.08</v>
      </c>
      <c r="AI46" s="29">
        <f t="shared" si="12"/>
        <v>2.27</v>
      </c>
      <c r="AJ46" s="29">
        <f t="shared" si="13"/>
        <v>2.2999999999999998</v>
      </c>
      <c r="AK46" s="30">
        <f t="shared" si="14"/>
        <v>2.39</v>
      </c>
      <c r="AL46" s="55"/>
    </row>
    <row r="47" spans="1:38" ht="12" thickBot="1" x14ac:dyDescent="0.25">
      <c r="A47" s="31"/>
      <c r="B47" s="32"/>
      <c r="C47" s="32"/>
      <c r="D47" s="32"/>
      <c r="E47" s="32"/>
      <c r="F47" s="56"/>
      <c r="G47" s="33"/>
      <c r="H47" s="32"/>
      <c r="I47" s="32"/>
      <c r="J47" s="32"/>
      <c r="K47" s="32"/>
      <c r="L47" s="56"/>
      <c r="N47" s="31"/>
      <c r="O47" s="32"/>
      <c r="P47" s="32"/>
      <c r="Q47" s="32"/>
      <c r="R47" s="32"/>
      <c r="S47" s="56"/>
      <c r="T47" s="33"/>
      <c r="U47" s="32"/>
      <c r="V47" s="32"/>
      <c r="W47" s="32"/>
      <c r="X47" s="32"/>
      <c r="Y47" s="56"/>
      <c r="AA47" s="31"/>
      <c r="AB47" s="32"/>
      <c r="AC47" s="32"/>
      <c r="AD47" s="32"/>
      <c r="AE47" s="32"/>
      <c r="AF47" s="56"/>
      <c r="AG47" s="33"/>
      <c r="AH47" s="32"/>
      <c r="AI47" s="32"/>
      <c r="AJ47" s="32"/>
      <c r="AK47" s="32"/>
      <c r="AL47" s="56"/>
    </row>
  </sheetData>
  <mergeCells count="89">
    <mergeCell ref="AG32:AH32"/>
    <mergeCell ref="AA33:AB33"/>
    <mergeCell ref="AG33:AH33"/>
    <mergeCell ref="H41:K41"/>
    <mergeCell ref="O41:R41"/>
    <mergeCell ref="U41:X41"/>
    <mergeCell ref="AB41:AE41"/>
    <mergeCell ref="AH41:AK41"/>
    <mergeCell ref="T32:U32"/>
    <mergeCell ref="N33:O33"/>
    <mergeCell ref="T33:U33"/>
    <mergeCell ref="AA32:AB32"/>
    <mergeCell ref="N32:O32"/>
    <mergeCell ref="AI30:AJ30"/>
    <mergeCell ref="AK30:AL30"/>
    <mergeCell ref="AA31:AB31"/>
    <mergeCell ref="AC31:AD31"/>
    <mergeCell ref="AE31:AF31"/>
    <mergeCell ref="AG31:AH31"/>
    <mergeCell ref="AI31:AJ31"/>
    <mergeCell ref="AK31:AL31"/>
    <mergeCell ref="AG4:AH4"/>
    <mergeCell ref="AA5:AB5"/>
    <mergeCell ref="AG5:AH5"/>
    <mergeCell ref="AC30:AD30"/>
    <mergeCell ref="AE30:AF30"/>
    <mergeCell ref="AA4:AB4"/>
    <mergeCell ref="AI2:AJ2"/>
    <mergeCell ref="AK2:AL2"/>
    <mergeCell ref="AA3:AB3"/>
    <mergeCell ref="AC3:AD3"/>
    <mergeCell ref="AE3:AF3"/>
    <mergeCell ref="AG3:AH3"/>
    <mergeCell ref="AI3:AJ3"/>
    <mergeCell ref="AK3:AL3"/>
    <mergeCell ref="AC2:AD2"/>
    <mergeCell ref="AE2:AF2"/>
    <mergeCell ref="V30:W30"/>
    <mergeCell ref="X30:Y30"/>
    <mergeCell ref="N31:O31"/>
    <mergeCell ref="P31:Q31"/>
    <mergeCell ref="R31:S31"/>
    <mergeCell ref="T31:U31"/>
    <mergeCell ref="V31:W31"/>
    <mergeCell ref="X31:Y31"/>
    <mergeCell ref="N4:O4"/>
    <mergeCell ref="T4:U4"/>
    <mergeCell ref="T5:U5"/>
    <mergeCell ref="P30:Q30"/>
    <mergeCell ref="R30:S30"/>
    <mergeCell ref="N5:O5"/>
    <mergeCell ref="P2:Q2"/>
    <mergeCell ref="R2:S2"/>
    <mergeCell ref="V2:W2"/>
    <mergeCell ref="X2:Y2"/>
    <mergeCell ref="N3:O3"/>
    <mergeCell ref="P3:Q3"/>
    <mergeCell ref="R3:S3"/>
    <mergeCell ref="T3:U3"/>
    <mergeCell ref="V3:W3"/>
    <mergeCell ref="X3:Y3"/>
    <mergeCell ref="A3:B3"/>
    <mergeCell ref="G3:H3"/>
    <mergeCell ref="I3:J3"/>
    <mergeCell ref="C3:D3"/>
    <mergeCell ref="C30:D30"/>
    <mergeCell ref="I30:J30"/>
    <mergeCell ref="A5:B5"/>
    <mergeCell ref="G5:H5"/>
    <mergeCell ref="A4:B4"/>
    <mergeCell ref="G4:H4"/>
    <mergeCell ref="A32:B32"/>
    <mergeCell ref="A33:B33"/>
    <mergeCell ref="G33:H33"/>
    <mergeCell ref="K30:L30"/>
    <mergeCell ref="G32:H32"/>
    <mergeCell ref="E31:F31"/>
    <mergeCell ref="E30:F30"/>
    <mergeCell ref="K31:L31"/>
    <mergeCell ref="C31:D31"/>
    <mergeCell ref="I31:J31"/>
    <mergeCell ref="A31:B31"/>
    <mergeCell ref="G31:H31"/>
    <mergeCell ref="E2:F2"/>
    <mergeCell ref="E3:F3"/>
    <mergeCell ref="I2:J2"/>
    <mergeCell ref="C2:D2"/>
    <mergeCell ref="K2:L2"/>
    <mergeCell ref="K3:L3"/>
  </mergeCells>
  <pageMargins left="0.31496062992125984" right="0.15748031496062992" top="0.81" bottom="0.27559055118110237" header="0.72" footer="0.31496062992125984"/>
  <pageSetup paperSize="9" scale="75" orientation="landscape" horizontalDpi="0" verticalDpi="0" r:id="rId1"/>
  <ignoredErrors>
    <ignoredError sqref="E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7"/>
  <sheetViews>
    <sheetView topLeftCell="A23" workbookViewId="0">
      <selection activeCell="AI44" sqref="AI44"/>
    </sheetView>
  </sheetViews>
  <sheetFormatPr defaultColWidth="11.44140625" defaultRowHeight="11.4" x14ac:dyDescent="0.2"/>
  <cols>
    <col min="1" max="1" width="3.44140625" style="14" customWidth="1"/>
    <col min="2" max="2" width="4.88671875" style="14" customWidth="1"/>
    <col min="3" max="3" width="5.6640625" style="15" customWidth="1"/>
    <col min="4" max="6" width="5.6640625" style="14" customWidth="1"/>
    <col min="7" max="7" width="3.44140625" style="14" customWidth="1"/>
    <col min="8" max="8" width="4.88671875" style="14" customWidth="1"/>
    <col min="9" max="12" width="5.6640625" style="14" customWidth="1"/>
    <col min="13" max="13" width="0.88671875" style="78" customWidth="1"/>
    <col min="14" max="14" width="3.44140625" style="14" customWidth="1"/>
    <col min="15" max="15" width="4.88671875" style="14" customWidth="1"/>
    <col min="16" max="16" width="5.6640625" style="15" customWidth="1"/>
    <col min="17" max="18" width="5.6640625" style="14" customWidth="1"/>
    <col min="19" max="19" width="6" style="14" customWidth="1"/>
    <col min="20" max="20" width="3.44140625" style="14" customWidth="1"/>
    <col min="21" max="21" width="4.88671875" style="14" customWidth="1"/>
    <col min="22" max="25" width="5.6640625" style="14" customWidth="1"/>
    <col min="26" max="26" width="0.6640625" style="78" customWidth="1"/>
    <col min="27" max="27" width="3.44140625" style="14" customWidth="1"/>
    <col min="28" max="28" width="4.88671875" style="14" customWidth="1"/>
    <col min="29" max="29" width="5.6640625" style="15" customWidth="1"/>
    <col min="30" max="32" width="5.6640625" style="14" customWidth="1"/>
    <col min="33" max="33" width="3.44140625" style="14" customWidth="1"/>
    <col min="34" max="34" width="4.88671875" style="14" customWidth="1"/>
    <col min="35" max="38" width="5.6640625" style="14" customWidth="1"/>
    <col min="39" max="203" width="11.44140625" style="14"/>
    <col min="204" max="204" width="0" style="14" hidden="1" customWidth="1"/>
    <col min="205" max="206" width="6.6640625" style="14" customWidth="1"/>
    <col min="207" max="207" width="7.6640625" style="14" customWidth="1"/>
    <col min="208" max="211" width="6.6640625" style="14" customWidth="1"/>
    <col min="212" max="212" width="7.6640625" style="14" customWidth="1"/>
    <col min="213" max="213" width="5.6640625" style="14" customWidth="1"/>
    <col min="214" max="215" width="6.6640625" style="14" customWidth="1"/>
    <col min="216" max="216" width="7.6640625" style="14" customWidth="1"/>
    <col min="217" max="220" width="6.6640625" style="14" customWidth="1"/>
    <col min="221" max="221" width="8" style="14" customWidth="1"/>
    <col min="222" max="222" width="6.6640625" style="14" customWidth="1"/>
    <col min="223" max="459" width="11.44140625" style="14"/>
    <col min="460" max="460" width="0" style="14" hidden="1" customWidth="1"/>
    <col min="461" max="462" width="6.6640625" style="14" customWidth="1"/>
    <col min="463" max="463" width="7.6640625" style="14" customWidth="1"/>
    <col min="464" max="467" width="6.6640625" style="14" customWidth="1"/>
    <col min="468" max="468" width="7.6640625" style="14" customWidth="1"/>
    <col min="469" max="469" width="5.6640625" style="14" customWidth="1"/>
    <col min="470" max="471" width="6.6640625" style="14" customWidth="1"/>
    <col min="472" max="472" width="7.6640625" style="14" customWidth="1"/>
    <col min="473" max="476" width="6.6640625" style="14" customWidth="1"/>
    <col min="477" max="477" width="8" style="14" customWidth="1"/>
    <col min="478" max="478" width="6.6640625" style="14" customWidth="1"/>
    <col min="479" max="715" width="11.44140625" style="14"/>
    <col min="716" max="716" width="0" style="14" hidden="1" customWidth="1"/>
    <col min="717" max="718" width="6.6640625" style="14" customWidth="1"/>
    <col min="719" max="719" width="7.6640625" style="14" customWidth="1"/>
    <col min="720" max="723" width="6.6640625" style="14" customWidth="1"/>
    <col min="724" max="724" width="7.6640625" style="14" customWidth="1"/>
    <col min="725" max="725" width="5.6640625" style="14" customWidth="1"/>
    <col min="726" max="727" width="6.6640625" style="14" customWidth="1"/>
    <col min="728" max="728" width="7.6640625" style="14" customWidth="1"/>
    <col min="729" max="732" width="6.6640625" style="14" customWidth="1"/>
    <col min="733" max="733" width="8" style="14" customWidth="1"/>
    <col min="734" max="734" width="6.6640625" style="14" customWidth="1"/>
    <col min="735" max="971" width="11.44140625" style="14"/>
    <col min="972" max="972" width="0" style="14" hidden="1" customWidth="1"/>
    <col min="973" max="974" width="6.6640625" style="14" customWidth="1"/>
    <col min="975" max="975" width="7.6640625" style="14" customWidth="1"/>
    <col min="976" max="979" width="6.6640625" style="14" customWidth="1"/>
    <col min="980" max="980" width="7.6640625" style="14" customWidth="1"/>
    <col min="981" max="981" width="5.6640625" style="14" customWidth="1"/>
    <col min="982" max="983" width="6.6640625" style="14" customWidth="1"/>
    <col min="984" max="984" width="7.6640625" style="14" customWidth="1"/>
    <col min="985" max="988" width="6.6640625" style="14" customWidth="1"/>
    <col min="989" max="989" width="8" style="14" customWidth="1"/>
    <col min="990" max="990" width="6.6640625" style="14" customWidth="1"/>
    <col min="991" max="1227" width="11.44140625" style="14"/>
    <col min="1228" max="1228" width="0" style="14" hidden="1" customWidth="1"/>
    <col min="1229" max="1230" width="6.6640625" style="14" customWidth="1"/>
    <col min="1231" max="1231" width="7.6640625" style="14" customWidth="1"/>
    <col min="1232" max="1235" width="6.6640625" style="14" customWidth="1"/>
    <col min="1236" max="1236" width="7.6640625" style="14" customWidth="1"/>
    <col min="1237" max="1237" width="5.6640625" style="14" customWidth="1"/>
    <col min="1238" max="1239" width="6.6640625" style="14" customWidth="1"/>
    <col min="1240" max="1240" width="7.6640625" style="14" customWidth="1"/>
    <col min="1241" max="1244" width="6.6640625" style="14" customWidth="1"/>
    <col min="1245" max="1245" width="8" style="14" customWidth="1"/>
    <col min="1246" max="1246" width="6.6640625" style="14" customWidth="1"/>
    <col min="1247" max="1483" width="11.44140625" style="14"/>
    <col min="1484" max="1484" width="0" style="14" hidden="1" customWidth="1"/>
    <col min="1485" max="1486" width="6.6640625" style="14" customWidth="1"/>
    <col min="1487" max="1487" width="7.6640625" style="14" customWidth="1"/>
    <col min="1488" max="1491" width="6.6640625" style="14" customWidth="1"/>
    <col min="1492" max="1492" width="7.6640625" style="14" customWidth="1"/>
    <col min="1493" max="1493" width="5.6640625" style="14" customWidth="1"/>
    <col min="1494" max="1495" width="6.6640625" style="14" customWidth="1"/>
    <col min="1496" max="1496" width="7.6640625" style="14" customWidth="1"/>
    <col min="1497" max="1500" width="6.6640625" style="14" customWidth="1"/>
    <col min="1501" max="1501" width="8" style="14" customWidth="1"/>
    <col min="1502" max="1502" width="6.6640625" style="14" customWidth="1"/>
    <col min="1503" max="1739" width="11.44140625" style="14"/>
    <col min="1740" max="1740" width="0" style="14" hidden="1" customWidth="1"/>
    <col min="1741" max="1742" width="6.6640625" style="14" customWidth="1"/>
    <col min="1743" max="1743" width="7.6640625" style="14" customWidth="1"/>
    <col min="1744" max="1747" width="6.6640625" style="14" customWidth="1"/>
    <col min="1748" max="1748" width="7.6640625" style="14" customWidth="1"/>
    <col min="1749" max="1749" width="5.6640625" style="14" customWidth="1"/>
    <col min="1750" max="1751" width="6.6640625" style="14" customWidth="1"/>
    <col min="1752" max="1752" width="7.6640625" style="14" customWidth="1"/>
    <col min="1753" max="1756" width="6.6640625" style="14" customWidth="1"/>
    <col min="1757" max="1757" width="8" style="14" customWidth="1"/>
    <col min="1758" max="1758" width="6.6640625" style="14" customWidth="1"/>
    <col min="1759" max="1995" width="11.44140625" style="14"/>
    <col min="1996" max="1996" width="0" style="14" hidden="1" customWidth="1"/>
    <col min="1997" max="1998" width="6.6640625" style="14" customWidth="1"/>
    <col min="1999" max="1999" width="7.6640625" style="14" customWidth="1"/>
    <col min="2000" max="2003" width="6.6640625" style="14" customWidth="1"/>
    <col min="2004" max="2004" width="7.6640625" style="14" customWidth="1"/>
    <col min="2005" max="2005" width="5.6640625" style="14" customWidth="1"/>
    <col min="2006" max="2007" width="6.6640625" style="14" customWidth="1"/>
    <col min="2008" max="2008" width="7.6640625" style="14" customWidth="1"/>
    <col min="2009" max="2012" width="6.6640625" style="14" customWidth="1"/>
    <col min="2013" max="2013" width="8" style="14" customWidth="1"/>
    <col min="2014" max="2014" width="6.6640625" style="14" customWidth="1"/>
    <col min="2015" max="2251" width="11.44140625" style="14"/>
    <col min="2252" max="2252" width="0" style="14" hidden="1" customWidth="1"/>
    <col min="2253" max="2254" width="6.6640625" style="14" customWidth="1"/>
    <col min="2255" max="2255" width="7.6640625" style="14" customWidth="1"/>
    <col min="2256" max="2259" width="6.6640625" style="14" customWidth="1"/>
    <col min="2260" max="2260" width="7.6640625" style="14" customWidth="1"/>
    <col min="2261" max="2261" width="5.6640625" style="14" customWidth="1"/>
    <col min="2262" max="2263" width="6.6640625" style="14" customWidth="1"/>
    <col min="2264" max="2264" width="7.6640625" style="14" customWidth="1"/>
    <col min="2265" max="2268" width="6.6640625" style="14" customWidth="1"/>
    <col min="2269" max="2269" width="8" style="14" customWidth="1"/>
    <col min="2270" max="2270" width="6.6640625" style="14" customWidth="1"/>
    <col min="2271" max="2507" width="11.44140625" style="14"/>
    <col min="2508" max="2508" width="0" style="14" hidden="1" customWidth="1"/>
    <col min="2509" max="2510" width="6.6640625" style="14" customWidth="1"/>
    <col min="2511" max="2511" width="7.6640625" style="14" customWidth="1"/>
    <col min="2512" max="2515" width="6.6640625" style="14" customWidth="1"/>
    <col min="2516" max="2516" width="7.6640625" style="14" customWidth="1"/>
    <col min="2517" max="2517" width="5.6640625" style="14" customWidth="1"/>
    <col min="2518" max="2519" width="6.6640625" style="14" customWidth="1"/>
    <col min="2520" max="2520" width="7.6640625" style="14" customWidth="1"/>
    <col min="2521" max="2524" width="6.6640625" style="14" customWidth="1"/>
    <col min="2525" max="2525" width="8" style="14" customWidth="1"/>
    <col min="2526" max="2526" width="6.6640625" style="14" customWidth="1"/>
    <col min="2527" max="2763" width="11.44140625" style="14"/>
    <col min="2764" max="2764" width="0" style="14" hidden="1" customWidth="1"/>
    <col min="2765" max="2766" width="6.6640625" style="14" customWidth="1"/>
    <col min="2767" max="2767" width="7.6640625" style="14" customWidth="1"/>
    <col min="2768" max="2771" width="6.6640625" style="14" customWidth="1"/>
    <col min="2772" max="2772" width="7.6640625" style="14" customWidth="1"/>
    <col min="2773" max="2773" width="5.6640625" style="14" customWidth="1"/>
    <col min="2774" max="2775" width="6.6640625" style="14" customWidth="1"/>
    <col min="2776" max="2776" width="7.6640625" style="14" customWidth="1"/>
    <col min="2777" max="2780" width="6.6640625" style="14" customWidth="1"/>
    <col min="2781" max="2781" width="8" style="14" customWidth="1"/>
    <col min="2782" max="2782" width="6.6640625" style="14" customWidth="1"/>
    <col min="2783" max="3019" width="11.44140625" style="14"/>
    <col min="3020" max="3020" width="0" style="14" hidden="1" customWidth="1"/>
    <col min="3021" max="3022" width="6.6640625" style="14" customWidth="1"/>
    <col min="3023" max="3023" width="7.6640625" style="14" customWidth="1"/>
    <col min="3024" max="3027" width="6.6640625" style="14" customWidth="1"/>
    <col min="3028" max="3028" width="7.6640625" style="14" customWidth="1"/>
    <col min="3029" max="3029" width="5.6640625" style="14" customWidth="1"/>
    <col min="3030" max="3031" width="6.6640625" style="14" customWidth="1"/>
    <col min="3032" max="3032" width="7.6640625" style="14" customWidth="1"/>
    <col min="3033" max="3036" width="6.6640625" style="14" customWidth="1"/>
    <col min="3037" max="3037" width="8" style="14" customWidth="1"/>
    <col min="3038" max="3038" width="6.6640625" style="14" customWidth="1"/>
    <col min="3039" max="3275" width="11.44140625" style="14"/>
    <col min="3276" max="3276" width="0" style="14" hidden="1" customWidth="1"/>
    <col min="3277" max="3278" width="6.6640625" style="14" customWidth="1"/>
    <col min="3279" max="3279" width="7.6640625" style="14" customWidth="1"/>
    <col min="3280" max="3283" width="6.6640625" style="14" customWidth="1"/>
    <col min="3284" max="3284" width="7.6640625" style="14" customWidth="1"/>
    <col min="3285" max="3285" width="5.6640625" style="14" customWidth="1"/>
    <col min="3286" max="3287" width="6.6640625" style="14" customWidth="1"/>
    <col min="3288" max="3288" width="7.6640625" style="14" customWidth="1"/>
    <col min="3289" max="3292" width="6.6640625" style="14" customWidth="1"/>
    <col min="3293" max="3293" width="8" style="14" customWidth="1"/>
    <col min="3294" max="3294" width="6.6640625" style="14" customWidth="1"/>
    <col min="3295" max="3531" width="11.44140625" style="14"/>
    <col min="3532" max="3532" width="0" style="14" hidden="1" customWidth="1"/>
    <col min="3533" max="3534" width="6.6640625" style="14" customWidth="1"/>
    <col min="3535" max="3535" width="7.6640625" style="14" customWidth="1"/>
    <col min="3536" max="3539" width="6.6640625" style="14" customWidth="1"/>
    <col min="3540" max="3540" width="7.6640625" style="14" customWidth="1"/>
    <col min="3541" max="3541" width="5.6640625" style="14" customWidth="1"/>
    <col min="3542" max="3543" width="6.6640625" style="14" customWidth="1"/>
    <col min="3544" max="3544" width="7.6640625" style="14" customWidth="1"/>
    <col min="3545" max="3548" width="6.6640625" style="14" customWidth="1"/>
    <col min="3549" max="3549" width="8" style="14" customWidth="1"/>
    <col min="3550" max="3550" width="6.6640625" style="14" customWidth="1"/>
    <col min="3551" max="3787" width="11.44140625" style="14"/>
    <col min="3788" max="3788" width="0" style="14" hidden="1" customWidth="1"/>
    <col min="3789" max="3790" width="6.6640625" style="14" customWidth="1"/>
    <col min="3791" max="3791" width="7.6640625" style="14" customWidth="1"/>
    <col min="3792" max="3795" width="6.6640625" style="14" customWidth="1"/>
    <col min="3796" max="3796" width="7.6640625" style="14" customWidth="1"/>
    <col min="3797" max="3797" width="5.6640625" style="14" customWidth="1"/>
    <col min="3798" max="3799" width="6.6640625" style="14" customWidth="1"/>
    <col min="3800" max="3800" width="7.6640625" style="14" customWidth="1"/>
    <col min="3801" max="3804" width="6.6640625" style="14" customWidth="1"/>
    <col min="3805" max="3805" width="8" style="14" customWidth="1"/>
    <col min="3806" max="3806" width="6.6640625" style="14" customWidth="1"/>
    <col min="3807" max="4043" width="11.44140625" style="14"/>
    <col min="4044" max="4044" width="0" style="14" hidden="1" customWidth="1"/>
    <col min="4045" max="4046" width="6.6640625" style="14" customWidth="1"/>
    <col min="4047" max="4047" width="7.6640625" style="14" customWidth="1"/>
    <col min="4048" max="4051" width="6.6640625" style="14" customWidth="1"/>
    <col min="4052" max="4052" width="7.6640625" style="14" customWidth="1"/>
    <col min="4053" max="4053" width="5.6640625" style="14" customWidth="1"/>
    <col min="4054" max="4055" width="6.6640625" style="14" customWidth="1"/>
    <col min="4056" max="4056" width="7.6640625" style="14" customWidth="1"/>
    <col min="4057" max="4060" width="6.6640625" style="14" customWidth="1"/>
    <col min="4061" max="4061" width="8" style="14" customWidth="1"/>
    <col min="4062" max="4062" width="6.6640625" style="14" customWidth="1"/>
    <col min="4063" max="4299" width="11.44140625" style="14"/>
    <col min="4300" max="4300" width="0" style="14" hidden="1" customWidth="1"/>
    <col min="4301" max="4302" width="6.6640625" style="14" customWidth="1"/>
    <col min="4303" max="4303" width="7.6640625" style="14" customWidth="1"/>
    <col min="4304" max="4307" width="6.6640625" style="14" customWidth="1"/>
    <col min="4308" max="4308" width="7.6640625" style="14" customWidth="1"/>
    <col min="4309" max="4309" width="5.6640625" style="14" customWidth="1"/>
    <col min="4310" max="4311" width="6.6640625" style="14" customWidth="1"/>
    <col min="4312" max="4312" width="7.6640625" style="14" customWidth="1"/>
    <col min="4313" max="4316" width="6.6640625" style="14" customWidth="1"/>
    <col min="4317" max="4317" width="8" style="14" customWidth="1"/>
    <col min="4318" max="4318" width="6.6640625" style="14" customWidth="1"/>
    <col min="4319" max="4555" width="11.44140625" style="14"/>
    <col min="4556" max="4556" width="0" style="14" hidden="1" customWidth="1"/>
    <col min="4557" max="4558" width="6.6640625" style="14" customWidth="1"/>
    <col min="4559" max="4559" width="7.6640625" style="14" customWidth="1"/>
    <col min="4560" max="4563" width="6.6640625" style="14" customWidth="1"/>
    <col min="4564" max="4564" width="7.6640625" style="14" customWidth="1"/>
    <col min="4565" max="4565" width="5.6640625" style="14" customWidth="1"/>
    <col min="4566" max="4567" width="6.6640625" style="14" customWidth="1"/>
    <col min="4568" max="4568" width="7.6640625" style="14" customWidth="1"/>
    <col min="4569" max="4572" width="6.6640625" style="14" customWidth="1"/>
    <col min="4573" max="4573" width="8" style="14" customWidth="1"/>
    <col min="4574" max="4574" width="6.6640625" style="14" customWidth="1"/>
    <col min="4575" max="4811" width="11.44140625" style="14"/>
    <col min="4812" max="4812" width="0" style="14" hidden="1" customWidth="1"/>
    <col min="4813" max="4814" width="6.6640625" style="14" customWidth="1"/>
    <col min="4815" max="4815" width="7.6640625" style="14" customWidth="1"/>
    <col min="4816" max="4819" width="6.6640625" style="14" customWidth="1"/>
    <col min="4820" max="4820" width="7.6640625" style="14" customWidth="1"/>
    <col min="4821" max="4821" width="5.6640625" style="14" customWidth="1"/>
    <col min="4822" max="4823" width="6.6640625" style="14" customWidth="1"/>
    <col min="4824" max="4824" width="7.6640625" style="14" customWidth="1"/>
    <col min="4825" max="4828" width="6.6640625" style="14" customWidth="1"/>
    <col min="4829" max="4829" width="8" style="14" customWidth="1"/>
    <col min="4830" max="4830" width="6.6640625" style="14" customWidth="1"/>
    <col min="4831" max="5067" width="11.44140625" style="14"/>
    <col min="5068" max="5068" width="0" style="14" hidden="1" customWidth="1"/>
    <col min="5069" max="5070" width="6.6640625" style="14" customWidth="1"/>
    <col min="5071" max="5071" width="7.6640625" style="14" customWidth="1"/>
    <col min="5072" max="5075" width="6.6640625" style="14" customWidth="1"/>
    <col min="5076" max="5076" width="7.6640625" style="14" customWidth="1"/>
    <col min="5077" max="5077" width="5.6640625" style="14" customWidth="1"/>
    <col min="5078" max="5079" width="6.6640625" style="14" customWidth="1"/>
    <col min="5080" max="5080" width="7.6640625" style="14" customWidth="1"/>
    <col min="5081" max="5084" width="6.6640625" style="14" customWidth="1"/>
    <col min="5085" max="5085" width="8" style="14" customWidth="1"/>
    <col min="5086" max="5086" width="6.6640625" style="14" customWidth="1"/>
    <col min="5087" max="5323" width="11.44140625" style="14"/>
    <col min="5324" max="5324" width="0" style="14" hidden="1" customWidth="1"/>
    <col min="5325" max="5326" width="6.6640625" style="14" customWidth="1"/>
    <col min="5327" max="5327" width="7.6640625" style="14" customWidth="1"/>
    <col min="5328" max="5331" width="6.6640625" style="14" customWidth="1"/>
    <col min="5332" max="5332" width="7.6640625" style="14" customWidth="1"/>
    <col min="5333" max="5333" width="5.6640625" style="14" customWidth="1"/>
    <col min="5334" max="5335" width="6.6640625" style="14" customWidth="1"/>
    <col min="5336" max="5336" width="7.6640625" style="14" customWidth="1"/>
    <col min="5337" max="5340" width="6.6640625" style="14" customWidth="1"/>
    <col min="5341" max="5341" width="8" style="14" customWidth="1"/>
    <col min="5342" max="5342" width="6.6640625" style="14" customWidth="1"/>
    <col min="5343" max="5579" width="11.44140625" style="14"/>
    <col min="5580" max="5580" width="0" style="14" hidden="1" customWidth="1"/>
    <col min="5581" max="5582" width="6.6640625" style="14" customWidth="1"/>
    <col min="5583" max="5583" width="7.6640625" style="14" customWidth="1"/>
    <col min="5584" max="5587" width="6.6640625" style="14" customWidth="1"/>
    <col min="5588" max="5588" width="7.6640625" style="14" customWidth="1"/>
    <col min="5589" max="5589" width="5.6640625" style="14" customWidth="1"/>
    <col min="5590" max="5591" width="6.6640625" style="14" customWidth="1"/>
    <col min="5592" max="5592" width="7.6640625" style="14" customWidth="1"/>
    <col min="5593" max="5596" width="6.6640625" style="14" customWidth="1"/>
    <col min="5597" max="5597" width="8" style="14" customWidth="1"/>
    <col min="5598" max="5598" width="6.6640625" style="14" customWidth="1"/>
    <col min="5599" max="5835" width="11.44140625" style="14"/>
    <col min="5836" max="5836" width="0" style="14" hidden="1" customWidth="1"/>
    <col min="5837" max="5838" width="6.6640625" style="14" customWidth="1"/>
    <col min="5839" max="5839" width="7.6640625" style="14" customWidth="1"/>
    <col min="5840" max="5843" width="6.6640625" style="14" customWidth="1"/>
    <col min="5844" max="5844" width="7.6640625" style="14" customWidth="1"/>
    <col min="5845" max="5845" width="5.6640625" style="14" customWidth="1"/>
    <col min="5846" max="5847" width="6.6640625" style="14" customWidth="1"/>
    <col min="5848" max="5848" width="7.6640625" style="14" customWidth="1"/>
    <col min="5849" max="5852" width="6.6640625" style="14" customWidth="1"/>
    <col min="5853" max="5853" width="8" style="14" customWidth="1"/>
    <col min="5854" max="5854" width="6.6640625" style="14" customWidth="1"/>
    <col min="5855" max="6091" width="11.44140625" style="14"/>
    <col min="6092" max="6092" width="0" style="14" hidden="1" customWidth="1"/>
    <col min="6093" max="6094" width="6.6640625" style="14" customWidth="1"/>
    <col min="6095" max="6095" width="7.6640625" style="14" customWidth="1"/>
    <col min="6096" max="6099" width="6.6640625" style="14" customWidth="1"/>
    <col min="6100" max="6100" width="7.6640625" style="14" customWidth="1"/>
    <col min="6101" max="6101" width="5.6640625" style="14" customWidth="1"/>
    <col min="6102" max="6103" width="6.6640625" style="14" customWidth="1"/>
    <col min="6104" max="6104" width="7.6640625" style="14" customWidth="1"/>
    <col min="6105" max="6108" width="6.6640625" style="14" customWidth="1"/>
    <col min="6109" max="6109" width="8" style="14" customWidth="1"/>
    <col min="6110" max="6110" width="6.6640625" style="14" customWidth="1"/>
    <col min="6111" max="6347" width="11.44140625" style="14"/>
    <col min="6348" max="6348" width="0" style="14" hidden="1" customWidth="1"/>
    <col min="6349" max="6350" width="6.6640625" style="14" customWidth="1"/>
    <col min="6351" max="6351" width="7.6640625" style="14" customWidth="1"/>
    <col min="6352" max="6355" width="6.6640625" style="14" customWidth="1"/>
    <col min="6356" max="6356" width="7.6640625" style="14" customWidth="1"/>
    <col min="6357" max="6357" width="5.6640625" style="14" customWidth="1"/>
    <col min="6358" max="6359" width="6.6640625" style="14" customWidth="1"/>
    <col min="6360" max="6360" width="7.6640625" style="14" customWidth="1"/>
    <col min="6361" max="6364" width="6.6640625" style="14" customWidth="1"/>
    <col min="6365" max="6365" width="8" style="14" customWidth="1"/>
    <col min="6366" max="6366" width="6.6640625" style="14" customWidth="1"/>
    <col min="6367" max="6603" width="11.44140625" style="14"/>
    <col min="6604" max="6604" width="0" style="14" hidden="1" customWidth="1"/>
    <col min="6605" max="6606" width="6.6640625" style="14" customWidth="1"/>
    <col min="6607" max="6607" width="7.6640625" style="14" customWidth="1"/>
    <col min="6608" max="6611" width="6.6640625" style="14" customWidth="1"/>
    <col min="6612" max="6612" width="7.6640625" style="14" customWidth="1"/>
    <col min="6613" max="6613" width="5.6640625" style="14" customWidth="1"/>
    <col min="6614" max="6615" width="6.6640625" style="14" customWidth="1"/>
    <col min="6616" max="6616" width="7.6640625" style="14" customWidth="1"/>
    <col min="6617" max="6620" width="6.6640625" style="14" customWidth="1"/>
    <col min="6621" max="6621" width="8" style="14" customWidth="1"/>
    <col min="6622" max="6622" width="6.6640625" style="14" customWidth="1"/>
    <col min="6623" max="6859" width="11.44140625" style="14"/>
    <col min="6860" max="6860" width="0" style="14" hidden="1" customWidth="1"/>
    <col min="6861" max="6862" width="6.6640625" style="14" customWidth="1"/>
    <col min="6863" max="6863" width="7.6640625" style="14" customWidth="1"/>
    <col min="6864" max="6867" width="6.6640625" style="14" customWidth="1"/>
    <col min="6868" max="6868" width="7.6640625" style="14" customWidth="1"/>
    <col min="6869" max="6869" width="5.6640625" style="14" customWidth="1"/>
    <col min="6870" max="6871" width="6.6640625" style="14" customWidth="1"/>
    <col min="6872" max="6872" width="7.6640625" style="14" customWidth="1"/>
    <col min="6873" max="6876" width="6.6640625" style="14" customWidth="1"/>
    <col min="6877" max="6877" width="8" style="14" customWidth="1"/>
    <col min="6878" max="6878" width="6.6640625" style="14" customWidth="1"/>
    <col min="6879" max="7115" width="11.44140625" style="14"/>
    <col min="7116" max="7116" width="0" style="14" hidden="1" customWidth="1"/>
    <col min="7117" max="7118" width="6.6640625" style="14" customWidth="1"/>
    <col min="7119" max="7119" width="7.6640625" style="14" customWidth="1"/>
    <col min="7120" max="7123" width="6.6640625" style="14" customWidth="1"/>
    <col min="7124" max="7124" width="7.6640625" style="14" customWidth="1"/>
    <col min="7125" max="7125" width="5.6640625" style="14" customWidth="1"/>
    <col min="7126" max="7127" width="6.6640625" style="14" customWidth="1"/>
    <col min="7128" max="7128" width="7.6640625" style="14" customWidth="1"/>
    <col min="7129" max="7132" width="6.6640625" style="14" customWidth="1"/>
    <col min="7133" max="7133" width="8" style="14" customWidth="1"/>
    <col min="7134" max="7134" width="6.6640625" style="14" customWidth="1"/>
    <col min="7135" max="7371" width="11.44140625" style="14"/>
    <col min="7372" max="7372" width="0" style="14" hidden="1" customWidth="1"/>
    <col min="7373" max="7374" width="6.6640625" style="14" customWidth="1"/>
    <col min="7375" max="7375" width="7.6640625" style="14" customWidth="1"/>
    <col min="7376" max="7379" width="6.6640625" style="14" customWidth="1"/>
    <col min="7380" max="7380" width="7.6640625" style="14" customWidth="1"/>
    <col min="7381" max="7381" width="5.6640625" style="14" customWidth="1"/>
    <col min="7382" max="7383" width="6.6640625" style="14" customWidth="1"/>
    <col min="7384" max="7384" width="7.6640625" style="14" customWidth="1"/>
    <col min="7385" max="7388" width="6.6640625" style="14" customWidth="1"/>
    <col min="7389" max="7389" width="8" style="14" customWidth="1"/>
    <col min="7390" max="7390" width="6.6640625" style="14" customWidth="1"/>
    <col min="7391" max="7627" width="11.44140625" style="14"/>
    <col min="7628" max="7628" width="0" style="14" hidden="1" customWidth="1"/>
    <col min="7629" max="7630" width="6.6640625" style="14" customWidth="1"/>
    <col min="7631" max="7631" width="7.6640625" style="14" customWidth="1"/>
    <col min="7632" max="7635" width="6.6640625" style="14" customWidth="1"/>
    <col min="7636" max="7636" width="7.6640625" style="14" customWidth="1"/>
    <col min="7637" max="7637" width="5.6640625" style="14" customWidth="1"/>
    <col min="7638" max="7639" width="6.6640625" style="14" customWidth="1"/>
    <col min="7640" max="7640" width="7.6640625" style="14" customWidth="1"/>
    <col min="7641" max="7644" width="6.6640625" style="14" customWidth="1"/>
    <col min="7645" max="7645" width="8" style="14" customWidth="1"/>
    <col min="7646" max="7646" width="6.6640625" style="14" customWidth="1"/>
    <col min="7647" max="7883" width="11.44140625" style="14"/>
    <col min="7884" max="7884" width="0" style="14" hidden="1" customWidth="1"/>
    <col min="7885" max="7886" width="6.6640625" style="14" customWidth="1"/>
    <col min="7887" max="7887" width="7.6640625" style="14" customWidth="1"/>
    <col min="7888" max="7891" width="6.6640625" style="14" customWidth="1"/>
    <col min="7892" max="7892" width="7.6640625" style="14" customWidth="1"/>
    <col min="7893" max="7893" width="5.6640625" style="14" customWidth="1"/>
    <col min="7894" max="7895" width="6.6640625" style="14" customWidth="1"/>
    <col min="7896" max="7896" width="7.6640625" style="14" customWidth="1"/>
    <col min="7897" max="7900" width="6.6640625" style="14" customWidth="1"/>
    <col min="7901" max="7901" width="8" style="14" customWidth="1"/>
    <col min="7902" max="7902" width="6.6640625" style="14" customWidth="1"/>
    <col min="7903" max="8139" width="11.44140625" style="14"/>
    <col min="8140" max="8140" width="0" style="14" hidden="1" customWidth="1"/>
    <col min="8141" max="8142" width="6.6640625" style="14" customWidth="1"/>
    <col min="8143" max="8143" width="7.6640625" style="14" customWidth="1"/>
    <col min="8144" max="8147" width="6.6640625" style="14" customWidth="1"/>
    <col min="8148" max="8148" width="7.6640625" style="14" customWidth="1"/>
    <col min="8149" max="8149" width="5.6640625" style="14" customWidth="1"/>
    <col min="8150" max="8151" width="6.6640625" style="14" customWidth="1"/>
    <col min="8152" max="8152" width="7.6640625" style="14" customWidth="1"/>
    <col min="8153" max="8156" width="6.6640625" style="14" customWidth="1"/>
    <col min="8157" max="8157" width="8" style="14" customWidth="1"/>
    <col min="8158" max="8158" width="6.6640625" style="14" customWidth="1"/>
    <col min="8159" max="8395" width="11.44140625" style="14"/>
    <col min="8396" max="8396" width="0" style="14" hidden="1" customWidth="1"/>
    <col min="8397" max="8398" width="6.6640625" style="14" customWidth="1"/>
    <col min="8399" max="8399" width="7.6640625" style="14" customWidth="1"/>
    <col min="8400" max="8403" width="6.6640625" style="14" customWidth="1"/>
    <col min="8404" max="8404" width="7.6640625" style="14" customWidth="1"/>
    <col min="8405" max="8405" width="5.6640625" style="14" customWidth="1"/>
    <col min="8406" max="8407" width="6.6640625" style="14" customWidth="1"/>
    <col min="8408" max="8408" width="7.6640625" style="14" customWidth="1"/>
    <col min="8409" max="8412" width="6.6640625" style="14" customWidth="1"/>
    <col min="8413" max="8413" width="8" style="14" customWidth="1"/>
    <col min="8414" max="8414" width="6.6640625" style="14" customWidth="1"/>
    <col min="8415" max="8651" width="11.44140625" style="14"/>
    <col min="8652" max="8652" width="0" style="14" hidden="1" customWidth="1"/>
    <col min="8653" max="8654" width="6.6640625" style="14" customWidth="1"/>
    <col min="8655" max="8655" width="7.6640625" style="14" customWidth="1"/>
    <col min="8656" max="8659" width="6.6640625" style="14" customWidth="1"/>
    <col min="8660" max="8660" width="7.6640625" style="14" customWidth="1"/>
    <col min="8661" max="8661" width="5.6640625" style="14" customWidth="1"/>
    <col min="8662" max="8663" width="6.6640625" style="14" customWidth="1"/>
    <col min="8664" max="8664" width="7.6640625" style="14" customWidth="1"/>
    <col min="8665" max="8668" width="6.6640625" style="14" customWidth="1"/>
    <col min="8669" max="8669" width="8" style="14" customWidth="1"/>
    <col min="8670" max="8670" width="6.6640625" style="14" customWidth="1"/>
    <col min="8671" max="8907" width="11.44140625" style="14"/>
    <col min="8908" max="8908" width="0" style="14" hidden="1" customWidth="1"/>
    <col min="8909" max="8910" width="6.6640625" style="14" customWidth="1"/>
    <col min="8911" max="8911" width="7.6640625" style="14" customWidth="1"/>
    <col min="8912" max="8915" width="6.6640625" style="14" customWidth="1"/>
    <col min="8916" max="8916" width="7.6640625" style="14" customWidth="1"/>
    <col min="8917" max="8917" width="5.6640625" style="14" customWidth="1"/>
    <col min="8918" max="8919" width="6.6640625" style="14" customWidth="1"/>
    <col min="8920" max="8920" width="7.6640625" style="14" customWidth="1"/>
    <col min="8921" max="8924" width="6.6640625" style="14" customWidth="1"/>
    <col min="8925" max="8925" width="8" style="14" customWidth="1"/>
    <col min="8926" max="8926" width="6.6640625" style="14" customWidth="1"/>
    <col min="8927" max="9163" width="11.44140625" style="14"/>
    <col min="9164" max="9164" width="0" style="14" hidden="1" customWidth="1"/>
    <col min="9165" max="9166" width="6.6640625" style="14" customWidth="1"/>
    <col min="9167" max="9167" width="7.6640625" style="14" customWidth="1"/>
    <col min="9168" max="9171" width="6.6640625" style="14" customWidth="1"/>
    <col min="9172" max="9172" width="7.6640625" style="14" customWidth="1"/>
    <col min="9173" max="9173" width="5.6640625" style="14" customWidth="1"/>
    <col min="9174" max="9175" width="6.6640625" style="14" customWidth="1"/>
    <col min="9176" max="9176" width="7.6640625" style="14" customWidth="1"/>
    <col min="9177" max="9180" width="6.6640625" style="14" customWidth="1"/>
    <col min="9181" max="9181" width="8" style="14" customWidth="1"/>
    <col min="9182" max="9182" width="6.6640625" style="14" customWidth="1"/>
    <col min="9183" max="9419" width="11.44140625" style="14"/>
    <col min="9420" max="9420" width="0" style="14" hidden="1" customWidth="1"/>
    <col min="9421" max="9422" width="6.6640625" style="14" customWidth="1"/>
    <col min="9423" max="9423" width="7.6640625" style="14" customWidth="1"/>
    <col min="9424" max="9427" width="6.6640625" style="14" customWidth="1"/>
    <col min="9428" max="9428" width="7.6640625" style="14" customWidth="1"/>
    <col min="9429" max="9429" width="5.6640625" style="14" customWidth="1"/>
    <col min="9430" max="9431" width="6.6640625" style="14" customWidth="1"/>
    <col min="9432" max="9432" width="7.6640625" style="14" customWidth="1"/>
    <col min="9433" max="9436" width="6.6640625" style="14" customWidth="1"/>
    <col min="9437" max="9437" width="8" style="14" customWidth="1"/>
    <col min="9438" max="9438" width="6.6640625" style="14" customWidth="1"/>
    <col min="9439" max="9675" width="11.44140625" style="14"/>
    <col min="9676" max="9676" width="0" style="14" hidden="1" customWidth="1"/>
    <col min="9677" max="9678" width="6.6640625" style="14" customWidth="1"/>
    <col min="9679" max="9679" width="7.6640625" style="14" customWidth="1"/>
    <col min="9680" max="9683" width="6.6640625" style="14" customWidth="1"/>
    <col min="9684" max="9684" width="7.6640625" style="14" customWidth="1"/>
    <col min="9685" max="9685" width="5.6640625" style="14" customWidth="1"/>
    <col min="9686" max="9687" width="6.6640625" style="14" customWidth="1"/>
    <col min="9688" max="9688" width="7.6640625" style="14" customWidth="1"/>
    <col min="9689" max="9692" width="6.6640625" style="14" customWidth="1"/>
    <col min="9693" max="9693" width="8" style="14" customWidth="1"/>
    <col min="9694" max="9694" width="6.6640625" style="14" customWidth="1"/>
    <col min="9695" max="9931" width="11.44140625" style="14"/>
    <col min="9932" max="9932" width="0" style="14" hidden="1" customWidth="1"/>
    <col min="9933" max="9934" width="6.6640625" style="14" customWidth="1"/>
    <col min="9935" max="9935" width="7.6640625" style="14" customWidth="1"/>
    <col min="9936" max="9939" width="6.6640625" style="14" customWidth="1"/>
    <col min="9940" max="9940" width="7.6640625" style="14" customWidth="1"/>
    <col min="9941" max="9941" width="5.6640625" style="14" customWidth="1"/>
    <col min="9942" max="9943" width="6.6640625" style="14" customWidth="1"/>
    <col min="9944" max="9944" width="7.6640625" style="14" customWidth="1"/>
    <col min="9945" max="9948" width="6.6640625" style="14" customWidth="1"/>
    <col min="9949" max="9949" width="8" style="14" customWidth="1"/>
    <col min="9950" max="9950" width="6.6640625" style="14" customWidth="1"/>
    <col min="9951" max="10187" width="11.44140625" style="14"/>
    <col min="10188" max="10188" width="0" style="14" hidden="1" customWidth="1"/>
    <col min="10189" max="10190" width="6.6640625" style="14" customWidth="1"/>
    <col min="10191" max="10191" width="7.6640625" style="14" customWidth="1"/>
    <col min="10192" max="10195" width="6.6640625" style="14" customWidth="1"/>
    <col min="10196" max="10196" width="7.6640625" style="14" customWidth="1"/>
    <col min="10197" max="10197" width="5.6640625" style="14" customWidth="1"/>
    <col min="10198" max="10199" width="6.6640625" style="14" customWidth="1"/>
    <col min="10200" max="10200" width="7.6640625" style="14" customWidth="1"/>
    <col min="10201" max="10204" width="6.6640625" style="14" customWidth="1"/>
    <col min="10205" max="10205" width="8" style="14" customWidth="1"/>
    <col min="10206" max="10206" width="6.6640625" style="14" customWidth="1"/>
    <col min="10207" max="10443" width="11.44140625" style="14"/>
    <col min="10444" max="10444" width="0" style="14" hidden="1" customWidth="1"/>
    <col min="10445" max="10446" width="6.6640625" style="14" customWidth="1"/>
    <col min="10447" max="10447" width="7.6640625" style="14" customWidth="1"/>
    <col min="10448" max="10451" width="6.6640625" style="14" customWidth="1"/>
    <col min="10452" max="10452" width="7.6640625" style="14" customWidth="1"/>
    <col min="10453" max="10453" width="5.6640625" style="14" customWidth="1"/>
    <col min="10454" max="10455" width="6.6640625" style="14" customWidth="1"/>
    <col min="10456" max="10456" width="7.6640625" style="14" customWidth="1"/>
    <col min="10457" max="10460" width="6.6640625" style="14" customWidth="1"/>
    <col min="10461" max="10461" width="8" style="14" customWidth="1"/>
    <col min="10462" max="10462" width="6.6640625" style="14" customWidth="1"/>
    <col min="10463" max="10699" width="11.44140625" style="14"/>
    <col min="10700" max="10700" width="0" style="14" hidden="1" customWidth="1"/>
    <col min="10701" max="10702" width="6.6640625" style="14" customWidth="1"/>
    <col min="10703" max="10703" width="7.6640625" style="14" customWidth="1"/>
    <col min="10704" max="10707" width="6.6640625" style="14" customWidth="1"/>
    <col min="10708" max="10708" width="7.6640625" style="14" customWidth="1"/>
    <col min="10709" max="10709" width="5.6640625" style="14" customWidth="1"/>
    <col min="10710" max="10711" width="6.6640625" style="14" customWidth="1"/>
    <col min="10712" max="10712" width="7.6640625" style="14" customWidth="1"/>
    <col min="10713" max="10716" width="6.6640625" style="14" customWidth="1"/>
    <col min="10717" max="10717" width="8" style="14" customWidth="1"/>
    <col min="10718" max="10718" width="6.6640625" style="14" customWidth="1"/>
    <col min="10719" max="10955" width="11.44140625" style="14"/>
    <col min="10956" max="10956" width="0" style="14" hidden="1" customWidth="1"/>
    <col min="10957" max="10958" width="6.6640625" style="14" customWidth="1"/>
    <col min="10959" max="10959" width="7.6640625" style="14" customWidth="1"/>
    <col min="10960" max="10963" width="6.6640625" style="14" customWidth="1"/>
    <col min="10964" max="10964" width="7.6640625" style="14" customWidth="1"/>
    <col min="10965" max="10965" width="5.6640625" style="14" customWidth="1"/>
    <col min="10966" max="10967" width="6.6640625" style="14" customWidth="1"/>
    <col min="10968" max="10968" width="7.6640625" style="14" customWidth="1"/>
    <col min="10969" max="10972" width="6.6640625" style="14" customWidth="1"/>
    <col min="10973" max="10973" width="8" style="14" customWidth="1"/>
    <col min="10974" max="10974" width="6.6640625" style="14" customWidth="1"/>
    <col min="10975" max="11211" width="11.44140625" style="14"/>
    <col min="11212" max="11212" width="0" style="14" hidden="1" customWidth="1"/>
    <col min="11213" max="11214" width="6.6640625" style="14" customWidth="1"/>
    <col min="11215" max="11215" width="7.6640625" style="14" customWidth="1"/>
    <col min="11216" max="11219" width="6.6640625" style="14" customWidth="1"/>
    <col min="11220" max="11220" width="7.6640625" style="14" customWidth="1"/>
    <col min="11221" max="11221" width="5.6640625" style="14" customWidth="1"/>
    <col min="11222" max="11223" width="6.6640625" style="14" customWidth="1"/>
    <col min="11224" max="11224" width="7.6640625" style="14" customWidth="1"/>
    <col min="11225" max="11228" width="6.6640625" style="14" customWidth="1"/>
    <col min="11229" max="11229" width="8" style="14" customWidth="1"/>
    <col min="11230" max="11230" width="6.6640625" style="14" customWidth="1"/>
    <col min="11231" max="11467" width="11.44140625" style="14"/>
    <col min="11468" max="11468" width="0" style="14" hidden="1" customWidth="1"/>
    <col min="11469" max="11470" width="6.6640625" style="14" customWidth="1"/>
    <col min="11471" max="11471" width="7.6640625" style="14" customWidth="1"/>
    <col min="11472" max="11475" width="6.6640625" style="14" customWidth="1"/>
    <col min="11476" max="11476" width="7.6640625" style="14" customWidth="1"/>
    <col min="11477" max="11477" width="5.6640625" style="14" customWidth="1"/>
    <col min="11478" max="11479" width="6.6640625" style="14" customWidth="1"/>
    <col min="11480" max="11480" width="7.6640625" style="14" customWidth="1"/>
    <col min="11481" max="11484" width="6.6640625" style="14" customWidth="1"/>
    <col min="11485" max="11485" width="8" style="14" customWidth="1"/>
    <col min="11486" max="11486" width="6.6640625" style="14" customWidth="1"/>
    <col min="11487" max="11723" width="11.44140625" style="14"/>
    <col min="11724" max="11724" width="0" style="14" hidden="1" customWidth="1"/>
    <col min="11725" max="11726" width="6.6640625" style="14" customWidth="1"/>
    <col min="11727" max="11727" width="7.6640625" style="14" customWidth="1"/>
    <col min="11728" max="11731" width="6.6640625" style="14" customWidth="1"/>
    <col min="11732" max="11732" width="7.6640625" style="14" customWidth="1"/>
    <col min="11733" max="11733" width="5.6640625" style="14" customWidth="1"/>
    <col min="11734" max="11735" width="6.6640625" style="14" customWidth="1"/>
    <col min="11736" max="11736" width="7.6640625" style="14" customWidth="1"/>
    <col min="11737" max="11740" width="6.6640625" style="14" customWidth="1"/>
    <col min="11741" max="11741" width="8" style="14" customWidth="1"/>
    <col min="11742" max="11742" width="6.6640625" style="14" customWidth="1"/>
    <col min="11743" max="11979" width="11.44140625" style="14"/>
    <col min="11980" max="11980" width="0" style="14" hidden="1" customWidth="1"/>
    <col min="11981" max="11982" width="6.6640625" style="14" customWidth="1"/>
    <col min="11983" max="11983" width="7.6640625" style="14" customWidth="1"/>
    <col min="11984" max="11987" width="6.6640625" style="14" customWidth="1"/>
    <col min="11988" max="11988" width="7.6640625" style="14" customWidth="1"/>
    <col min="11989" max="11989" width="5.6640625" style="14" customWidth="1"/>
    <col min="11990" max="11991" width="6.6640625" style="14" customWidth="1"/>
    <col min="11992" max="11992" width="7.6640625" style="14" customWidth="1"/>
    <col min="11993" max="11996" width="6.6640625" style="14" customWidth="1"/>
    <col min="11997" max="11997" width="8" style="14" customWidth="1"/>
    <col min="11998" max="11998" width="6.6640625" style="14" customWidth="1"/>
    <col min="11999" max="12235" width="11.44140625" style="14"/>
    <col min="12236" max="12236" width="0" style="14" hidden="1" customWidth="1"/>
    <col min="12237" max="12238" width="6.6640625" style="14" customWidth="1"/>
    <col min="12239" max="12239" width="7.6640625" style="14" customWidth="1"/>
    <col min="12240" max="12243" width="6.6640625" style="14" customWidth="1"/>
    <col min="12244" max="12244" width="7.6640625" style="14" customWidth="1"/>
    <col min="12245" max="12245" width="5.6640625" style="14" customWidth="1"/>
    <col min="12246" max="12247" width="6.6640625" style="14" customWidth="1"/>
    <col min="12248" max="12248" width="7.6640625" style="14" customWidth="1"/>
    <col min="12249" max="12252" width="6.6640625" style="14" customWidth="1"/>
    <col min="12253" max="12253" width="8" style="14" customWidth="1"/>
    <col min="12254" max="12254" width="6.6640625" style="14" customWidth="1"/>
    <col min="12255" max="12491" width="11.44140625" style="14"/>
    <col min="12492" max="12492" width="0" style="14" hidden="1" customWidth="1"/>
    <col min="12493" max="12494" width="6.6640625" style="14" customWidth="1"/>
    <col min="12495" max="12495" width="7.6640625" style="14" customWidth="1"/>
    <col min="12496" max="12499" width="6.6640625" style="14" customWidth="1"/>
    <col min="12500" max="12500" width="7.6640625" style="14" customWidth="1"/>
    <col min="12501" max="12501" width="5.6640625" style="14" customWidth="1"/>
    <col min="12502" max="12503" width="6.6640625" style="14" customWidth="1"/>
    <col min="12504" max="12504" width="7.6640625" style="14" customWidth="1"/>
    <col min="12505" max="12508" width="6.6640625" style="14" customWidth="1"/>
    <col min="12509" max="12509" width="8" style="14" customWidth="1"/>
    <col min="12510" max="12510" width="6.6640625" style="14" customWidth="1"/>
    <col min="12511" max="12747" width="11.44140625" style="14"/>
    <col min="12748" max="12748" width="0" style="14" hidden="1" customWidth="1"/>
    <col min="12749" max="12750" width="6.6640625" style="14" customWidth="1"/>
    <col min="12751" max="12751" width="7.6640625" style="14" customWidth="1"/>
    <col min="12752" max="12755" width="6.6640625" style="14" customWidth="1"/>
    <col min="12756" max="12756" width="7.6640625" style="14" customWidth="1"/>
    <col min="12757" max="12757" width="5.6640625" style="14" customWidth="1"/>
    <col min="12758" max="12759" width="6.6640625" style="14" customWidth="1"/>
    <col min="12760" max="12760" width="7.6640625" style="14" customWidth="1"/>
    <col min="12761" max="12764" width="6.6640625" style="14" customWidth="1"/>
    <col min="12765" max="12765" width="8" style="14" customWidth="1"/>
    <col min="12766" max="12766" width="6.6640625" style="14" customWidth="1"/>
    <col min="12767" max="13003" width="11.44140625" style="14"/>
    <col min="13004" max="13004" width="0" style="14" hidden="1" customWidth="1"/>
    <col min="13005" max="13006" width="6.6640625" style="14" customWidth="1"/>
    <col min="13007" max="13007" width="7.6640625" style="14" customWidth="1"/>
    <col min="13008" max="13011" width="6.6640625" style="14" customWidth="1"/>
    <col min="13012" max="13012" width="7.6640625" style="14" customWidth="1"/>
    <col min="13013" max="13013" width="5.6640625" style="14" customWidth="1"/>
    <col min="13014" max="13015" width="6.6640625" style="14" customWidth="1"/>
    <col min="13016" max="13016" width="7.6640625" style="14" customWidth="1"/>
    <col min="13017" max="13020" width="6.6640625" style="14" customWidth="1"/>
    <col min="13021" max="13021" width="8" style="14" customWidth="1"/>
    <col min="13022" max="13022" width="6.6640625" style="14" customWidth="1"/>
    <col min="13023" max="13259" width="11.44140625" style="14"/>
    <col min="13260" max="13260" width="0" style="14" hidden="1" customWidth="1"/>
    <col min="13261" max="13262" width="6.6640625" style="14" customWidth="1"/>
    <col min="13263" max="13263" width="7.6640625" style="14" customWidth="1"/>
    <col min="13264" max="13267" width="6.6640625" style="14" customWidth="1"/>
    <col min="13268" max="13268" width="7.6640625" style="14" customWidth="1"/>
    <col min="13269" max="13269" width="5.6640625" style="14" customWidth="1"/>
    <col min="13270" max="13271" width="6.6640625" style="14" customWidth="1"/>
    <col min="13272" max="13272" width="7.6640625" style="14" customWidth="1"/>
    <col min="13273" max="13276" width="6.6640625" style="14" customWidth="1"/>
    <col min="13277" max="13277" width="8" style="14" customWidth="1"/>
    <col min="13278" max="13278" width="6.6640625" style="14" customWidth="1"/>
    <col min="13279" max="13515" width="11.44140625" style="14"/>
    <col min="13516" max="13516" width="0" style="14" hidden="1" customWidth="1"/>
    <col min="13517" max="13518" width="6.6640625" style="14" customWidth="1"/>
    <col min="13519" max="13519" width="7.6640625" style="14" customWidth="1"/>
    <col min="13520" max="13523" width="6.6640625" style="14" customWidth="1"/>
    <col min="13524" max="13524" width="7.6640625" style="14" customWidth="1"/>
    <col min="13525" max="13525" width="5.6640625" style="14" customWidth="1"/>
    <col min="13526" max="13527" width="6.6640625" style="14" customWidth="1"/>
    <col min="13528" max="13528" width="7.6640625" style="14" customWidth="1"/>
    <col min="13529" max="13532" width="6.6640625" style="14" customWidth="1"/>
    <col min="13533" max="13533" width="8" style="14" customWidth="1"/>
    <col min="13534" max="13534" width="6.6640625" style="14" customWidth="1"/>
    <col min="13535" max="13771" width="11.44140625" style="14"/>
    <col min="13772" max="13772" width="0" style="14" hidden="1" customWidth="1"/>
    <col min="13773" max="13774" width="6.6640625" style="14" customWidth="1"/>
    <col min="13775" max="13775" width="7.6640625" style="14" customWidth="1"/>
    <col min="13776" max="13779" width="6.6640625" style="14" customWidth="1"/>
    <col min="13780" max="13780" width="7.6640625" style="14" customWidth="1"/>
    <col min="13781" max="13781" width="5.6640625" style="14" customWidth="1"/>
    <col min="13782" max="13783" width="6.6640625" style="14" customWidth="1"/>
    <col min="13784" max="13784" width="7.6640625" style="14" customWidth="1"/>
    <col min="13785" max="13788" width="6.6640625" style="14" customWidth="1"/>
    <col min="13789" max="13789" width="8" style="14" customWidth="1"/>
    <col min="13790" max="13790" width="6.6640625" style="14" customWidth="1"/>
    <col min="13791" max="14027" width="11.44140625" style="14"/>
    <col min="14028" max="14028" width="0" style="14" hidden="1" customWidth="1"/>
    <col min="14029" max="14030" width="6.6640625" style="14" customWidth="1"/>
    <col min="14031" max="14031" width="7.6640625" style="14" customWidth="1"/>
    <col min="14032" max="14035" width="6.6640625" style="14" customWidth="1"/>
    <col min="14036" max="14036" width="7.6640625" style="14" customWidth="1"/>
    <col min="14037" max="14037" width="5.6640625" style="14" customWidth="1"/>
    <col min="14038" max="14039" width="6.6640625" style="14" customWidth="1"/>
    <col min="14040" max="14040" width="7.6640625" style="14" customWidth="1"/>
    <col min="14041" max="14044" width="6.6640625" style="14" customWidth="1"/>
    <col min="14045" max="14045" width="8" style="14" customWidth="1"/>
    <col min="14046" max="14046" width="6.6640625" style="14" customWidth="1"/>
    <col min="14047" max="14283" width="11.44140625" style="14"/>
    <col min="14284" max="14284" width="0" style="14" hidden="1" customWidth="1"/>
    <col min="14285" max="14286" width="6.6640625" style="14" customWidth="1"/>
    <col min="14287" max="14287" width="7.6640625" style="14" customWidth="1"/>
    <col min="14288" max="14291" width="6.6640625" style="14" customWidth="1"/>
    <col min="14292" max="14292" width="7.6640625" style="14" customWidth="1"/>
    <col min="14293" max="14293" width="5.6640625" style="14" customWidth="1"/>
    <col min="14294" max="14295" width="6.6640625" style="14" customWidth="1"/>
    <col min="14296" max="14296" width="7.6640625" style="14" customWidth="1"/>
    <col min="14297" max="14300" width="6.6640625" style="14" customWidth="1"/>
    <col min="14301" max="14301" width="8" style="14" customWidth="1"/>
    <col min="14302" max="14302" width="6.6640625" style="14" customWidth="1"/>
    <col min="14303" max="14539" width="11.44140625" style="14"/>
    <col min="14540" max="14540" width="0" style="14" hidden="1" customWidth="1"/>
    <col min="14541" max="14542" width="6.6640625" style="14" customWidth="1"/>
    <col min="14543" max="14543" width="7.6640625" style="14" customWidth="1"/>
    <col min="14544" max="14547" width="6.6640625" style="14" customWidth="1"/>
    <col min="14548" max="14548" width="7.6640625" style="14" customWidth="1"/>
    <col min="14549" max="14549" width="5.6640625" style="14" customWidth="1"/>
    <col min="14550" max="14551" width="6.6640625" style="14" customWidth="1"/>
    <col min="14552" max="14552" width="7.6640625" style="14" customWidth="1"/>
    <col min="14553" max="14556" width="6.6640625" style="14" customWidth="1"/>
    <col min="14557" max="14557" width="8" style="14" customWidth="1"/>
    <col min="14558" max="14558" width="6.6640625" style="14" customWidth="1"/>
    <col min="14559" max="14795" width="11.44140625" style="14"/>
    <col min="14796" max="14796" width="0" style="14" hidden="1" customWidth="1"/>
    <col min="14797" max="14798" width="6.6640625" style="14" customWidth="1"/>
    <col min="14799" max="14799" width="7.6640625" style="14" customWidth="1"/>
    <col min="14800" max="14803" width="6.6640625" style="14" customWidth="1"/>
    <col min="14804" max="14804" width="7.6640625" style="14" customWidth="1"/>
    <col min="14805" max="14805" width="5.6640625" style="14" customWidth="1"/>
    <col min="14806" max="14807" width="6.6640625" style="14" customWidth="1"/>
    <col min="14808" max="14808" width="7.6640625" style="14" customWidth="1"/>
    <col min="14809" max="14812" width="6.6640625" style="14" customWidth="1"/>
    <col min="14813" max="14813" width="8" style="14" customWidth="1"/>
    <col min="14814" max="14814" width="6.6640625" style="14" customWidth="1"/>
    <col min="14815" max="15051" width="11.44140625" style="14"/>
    <col min="15052" max="15052" width="0" style="14" hidden="1" customWidth="1"/>
    <col min="15053" max="15054" width="6.6640625" style="14" customWidth="1"/>
    <col min="15055" max="15055" width="7.6640625" style="14" customWidth="1"/>
    <col min="15056" max="15059" width="6.6640625" style="14" customWidth="1"/>
    <col min="15060" max="15060" width="7.6640625" style="14" customWidth="1"/>
    <col min="15061" max="15061" width="5.6640625" style="14" customWidth="1"/>
    <col min="15062" max="15063" width="6.6640625" style="14" customWidth="1"/>
    <col min="15064" max="15064" width="7.6640625" style="14" customWidth="1"/>
    <col min="15065" max="15068" width="6.6640625" style="14" customWidth="1"/>
    <col min="15069" max="15069" width="8" style="14" customWidth="1"/>
    <col min="15070" max="15070" width="6.6640625" style="14" customWidth="1"/>
    <col min="15071" max="15307" width="11.44140625" style="14"/>
    <col min="15308" max="15308" width="0" style="14" hidden="1" customWidth="1"/>
    <col min="15309" max="15310" width="6.6640625" style="14" customWidth="1"/>
    <col min="15311" max="15311" width="7.6640625" style="14" customWidth="1"/>
    <col min="15312" max="15315" width="6.6640625" style="14" customWidth="1"/>
    <col min="15316" max="15316" width="7.6640625" style="14" customWidth="1"/>
    <col min="15317" max="15317" width="5.6640625" style="14" customWidth="1"/>
    <col min="15318" max="15319" width="6.6640625" style="14" customWidth="1"/>
    <col min="15320" max="15320" width="7.6640625" style="14" customWidth="1"/>
    <col min="15321" max="15324" width="6.6640625" style="14" customWidth="1"/>
    <col min="15325" max="15325" width="8" style="14" customWidth="1"/>
    <col min="15326" max="15326" width="6.6640625" style="14" customWidth="1"/>
    <col min="15327" max="15563" width="11.44140625" style="14"/>
    <col min="15564" max="15564" width="0" style="14" hidden="1" customWidth="1"/>
    <col min="15565" max="15566" width="6.6640625" style="14" customWidth="1"/>
    <col min="15567" max="15567" width="7.6640625" style="14" customWidth="1"/>
    <col min="15568" max="15571" width="6.6640625" style="14" customWidth="1"/>
    <col min="15572" max="15572" width="7.6640625" style="14" customWidth="1"/>
    <col min="15573" max="15573" width="5.6640625" style="14" customWidth="1"/>
    <col min="15574" max="15575" width="6.6640625" style="14" customWidth="1"/>
    <col min="15576" max="15576" width="7.6640625" style="14" customWidth="1"/>
    <col min="15577" max="15580" width="6.6640625" style="14" customWidth="1"/>
    <col min="15581" max="15581" width="8" style="14" customWidth="1"/>
    <col min="15582" max="15582" width="6.6640625" style="14" customWidth="1"/>
    <col min="15583" max="15819" width="11.44140625" style="14"/>
    <col min="15820" max="15820" width="0" style="14" hidden="1" customWidth="1"/>
    <col min="15821" max="15822" width="6.6640625" style="14" customWidth="1"/>
    <col min="15823" max="15823" width="7.6640625" style="14" customWidth="1"/>
    <col min="15824" max="15827" width="6.6640625" style="14" customWidth="1"/>
    <col min="15828" max="15828" width="7.6640625" style="14" customWidth="1"/>
    <col min="15829" max="15829" width="5.6640625" style="14" customWidth="1"/>
    <col min="15830" max="15831" width="6.6640625" style="14" customWidth="1"/>
    <col min="15832" max="15832" width="7.6640625" style="14" customWidth="1"/>
    <col min="15833" max="15836" width="6.6640625" style="14" customWidth="1"/>
    <col min="15837" max="15837" width="8" style="14" customWidth="1"/>
    <col min="15838" max="15838" width="6.6640625" style="14" customWidth="1"/>
    <col min="15839" max="16075" width="11.44140625" style="14"/>
    <col min="16076" max="16076" width="0" style="14" hidden="1" customWidth="1"/>
    <col min="16077" max="16078" width="6.6640625" style="14" customWidth="1"/>
    <col min="16079" max="16079" width="7.6640625" style="14" customWidth="1"/>
    <col min="16080" max="16083" width="6.6640625" style="14" customWidth="1"/>
    <col min="16084" max="16084" width="7.6640625" style="14" customWidth="1"/>
    <col min="16085" max="16085" width="5.6640625" style="14" customWidth="1"/>
    <col min="16086" max="16087" width="6.6640625" style="14" customWidth="1"/>
    <col min="16088" max="16088" width="7.6640625" style="14" customWidth="1"/>
    <col min="16089" max="16092" width="6.6640625" style="14" customWidth="1"/>
    <col min="16093" max="16093" width="8" style="14" customWidth="1"/>
    <col min="16094" max="16094" width="6.6640625" style="14" customWidth="1"/>
    <col min="16095" max="16384" width="11.44140625" style="14"/>
  </cols>
  <sheetData>
    <row r="1" spans="1:38" ht="2.25" customHeight="1" thickBot="1" x14ac:dyDescent="0.25"/>
    <row r="2" spans="1:38" x14ac:dyDescent="0.2">
      <c r="A2" s="58" t="s">
        <v>0</v>
      </c>
      <c r="B2" s="91" t="s">
        <v>27</v>
      </c>
      <c r="C2" s="306" t="s">
        <v>23</v>
      </c>
      <c r="D2" s="306"/>
      <c r="E2" s="302" t="s">
        <v>24</v>
      </c>
      <c r="F2" s="303"/>
      <c r="G2" s="58" t="s">
        <v>1</v>
      </c>
      <c r="H2" s="92" t="s">
        <v>27</v>
      </c>
      <c r="I2" s="306" t="s">
        <v>23</v>
      </c>
      <c r="J2" s="306"/>
      <c r="K2" s="302" t="s">
        <v>24</v>
      </c>
      <c r="L2" s="303"/>
      <c r="M2" s="79"/>
      <c r="N2" s="58" t="s">
        <v>0</v>
      </c>
      <c r="O2" s="91" t="s">
        <v>27</v>
      </c>
      <c r="P2" s="306" t="s">
        <v>23</v>
      </c>
      <c r="Q2" s="306"/>
      <c r="R2" s="302" t="s">
        <v>24</v>
      </c>
      <c r="S2" s="303"/>
      <c r="T2" s="58" t="s">
        <v>1</v>
      </c>
      <c r="U2" s="91" t="s">
        <v>27</v>
      </c>
      <c r="V2" s="306" t="s">
        <v>23</v>
      </c>
      <c r="W2" s="306"/>
      <c r="X2" s="302" t="s">
        <v>24</v>
      </c>
      <c r="Y2" s="303"/>
      <c r="AA2" s="58" t="s">
        <v>0</v>
      </c>
      <c r="AB2" s="91" t="s">
        <v>27</v>
      </c>
      <c r="AC2" s="306" t="s">
        <v>23</v>
      </c>
      <c r="AD2" s="306"/>
      <c r="AE2" s="302" t="s">
        <v>24</v>
      </c>
      <c r="AF2" s="303"/>
      <c r="AG2" s="58" t="s">
        <v>1</v>
      </c>
      <c r="AH2" s="91" t="s">
        <v>27</v>
      </c>
      <c r="AI2" s="306" t="s">
        <v>23</v>
      </c>
      <c r="AJ2" s="306"/>
      <c r="AK2" s="302" t="s">
        <v>24</v>
      </c>
      <c r="AL2" s="303"/>
    </row>
    <row r="3" spans="1:38" x14ac:dyDescent="0.2">
      <c r="A3" s="314">
        <f>MAX(C11:F11)</f>
        <v>20.999999999999996</v>
      </c>
      <c r="B3" s="315"/>
      <c r="C3" s="313">
        <f>MAX(C10:F10)</f>
        <v>0.12612612612612611</v>
      </c>
      <c r="D3" s="313"/>
      <c r="E3" s="304">
        <f>(C5*0.7)/C3</f>
        <v>111.00000000000001</v>
      </c>
      <c r="F3" s="305"/>
      <c r="G3" s="314">
        <f>MAX(I11:L11)</f>
        <v>20.500000000000007</v>
      </c>
      <c r="H3" s="315"/>
      <c r="I3" s="313">
        <f>MAX(I10:L10)</f>
        <v>0.12386706948640487</v>
      </c>
      <c r="J3" s="313"/>
      <c r="K3" s="304">
        <f>(I5*0.7)/I3</f>
        <v>113.0243902439024</v>
      </c>
      <c r="L3" s="305"/>
      <c r="M3" s="80"/>
      <c r="N3" s="314">
        <f>MAX(P11:S11)</f>
        <v>0</v>
      </c>
      <c r="O3" s="315"/>
      <c r="P3" s="313">
        <f>MAX(P10:S10)</f>
        <v>0</v>
      </c>
      <c r="Q3" s="313"/>
      <c r="R3" s="304" t="e">
        <f>(P5*0.7)/P3</f>
        <v>#DIV/0!</v>
      </c>
      <c r="S3" s="305"/>
      <c r="T3" s="314">
        <f>MAX(V11:Y11)</f>
        <v>22.000000000000004</v>
      </c>
      <c r="U3" s="315"/>
      <c r="V3" s="313">
        <f>MAX(V10:Y10)</f>
        <v>0.1137931034482759</v>
      </c>
      <c r="W3" s="313"/>
      <c r="X3" s="304">
        <f>(V5*0.7)/V3</f>
        <v>92.272727272727252</v>
      </c>
      <c r="Y3" s="305"/>
      <c r="AA3" s="314">
        <f>MAX(AC11:AF11)</f>
        <v>11.999999999999998</v>
      </c>
      <c r="AB3" s="315"/>
      <c r="AC3" s="313">
        <f>MAX(AC10:AF10)</f>
        <v>0.12612612612612611</v>
      </c>
      <c r="AD3" s="313"/>
      <c r="AE3" s="304">
        <f>(AC5*0.7)/AC3</f>
        <v>194.25000000000003</v>
      </c>
      <c r="AF3" s="305"/>
      <c r="AG3" s="314">
        <f>MAX(AI11:AL11)</f>
        <v>21.142857142857149</v>
      </c>
      <c r="AH3" s="315"/>
      <c r="AI3" s="313">
        <f>MAX(AI10:AL10)</f>
        <v>0.22356495468277951</v>
      </c>
      <c r="AJ3" s="313"/>
      <c r="AK3" s="304">
        <f>(AI5*0.7)/AI3</f>
        <v>109.58783783783781</v>
      </c>
      <c r="AL3" s="305"/>
    </row>
    <row r="4" spans="1:38" ht="12" customHeight="1" thickBot="1" x14ac:dyDescent="0.25">
      <c r="A4" s="307" t="s">
        <v>20</v>
      </c>
      <c r="B4" s="308"/>
      <c r="C4" s="71" t="s">
        <v>31</v>
      </c>
      <c r="D4" s="34" t="s">
        <v>18</v>
      </c>
      <c r="E4" s="34" t="s">
        <v>17</v>
      </c>
      <c r="F4" s="46" t="s">
        <v>16</v>
      </c>
      <c r="G4" s="307" t="s">
        <v>20</v>
      </c>
      <c r="H4" s="308"/>
      <c r="I4" s="71" t="s">
        <v>31</v>
      </c>
      <c r="J4" s="34" t="s">
        <v>18</v>
      </c>
      <c r="K4" s="34" t="s">
        <v>17</v>
      </c>
      <c r="L4" s="46" t="s">
        <v>16</v>
      </c>
      <c r="M4" s="79"/>
      <c r="N4" s="307" t="s">
        <v>20</v>
      </c>
      <c r="O4" s="308"/>
      <c r="P4" s="71" t="s">
        <v>31</v>
      </c>
      <c r="Q4" s="34" t="s">
        <v>18</v>
      </c>
      <c r="R4" s="34" t="s">
        <v>17</v>
      </c>
      <c r="S4" s="46" t="s">
        <v>16</v>
      </c>
      <c r="T4" s="307" t="s">
        <v>20</v>
      </c>
      <c r="U4" s="308"/>
      <c r="V4" s="71" t="s">
        <v>31</v>
      </c>
      <c r="W4" s="34" t="s">
        <v>18</v>
      </c>
      <c r="X4" s="34" t="s">
        <v>17</v>
      </c>
      <c r="Y4" s="46" t="s">
        <v>16</v>
      </c>
      <c r="AA4" s="307" t="s">
        <v>20</v>
      </c>
      <c r="AB4" s="308"/>
      <c r="AC4" s="71" t="s">
        <v>31</v>
      </c>
      <c r="AD4" s="34" t="s">
        <v>18</v>
      </c>
      <c r="AE4" s="34" t="s">
        <v>17</v>
      </c>
      <c r="AF4" s="46" t="s">
        <v>16</v>
      </c>
      <c r="AG4" s="307" t="s">
        <v>20</v>
      </c>
      <c r="AH4" s="308"/>
      <c r="AI4" s="71" t="s">
        <v>31</v>
      </c>
      <c r="AJ4" s="34" t="s">
        <v>18</v>
      </c>
      <c r="AK4" s="34" t="s">
        <v>17</v>
      </c>
      <c r="AL4" s="46" t="s">
        <v>16</v>
      </c>
    </row>
    <row r="5" spans="1:38" ht="12" thickBot="1" x14ac:dyDescent="0.25">
      <c r="A5" s="316" t="str">
        <f>Medidas!B8</f>
        <v>FTS 5</v>
      </c>
      <c r="B5" s="317"/>
      <c r="C5" s="57">
        <f>Medidas!E8</f>
        <v>20</v>
      </c>
      <c r="D5" s="69">
        <f>Medidas!D8</f>
        <v>50</v>
      </c>
      <c r="E5" s="70"/>
      <c r="F5" s="68">
        <f>D5+(C5*Medidas!K3)</f>
        <v>126.7</v>
      </c>
      <c r="G5" s="311" t="str">
        <f>Medidas!B9</f>
        <v>FTS 6</v>
      </c>
      <c r="H5" s="312"/>
      <c r="I5" s="57">
        <f>Medidas!E9</f>
        <v>20</v>
      </c>
      <c r="J5" s="69">
        <f>Medidas!D9</f>
        <v>50</v>
      </c>
      <c r="K5" s="70"/>
      <c r="L5" s="68">
        <f>J5+(I5*Medidas!K3)</f>
        <v>126.7</v>
      </c>
      <c r="M5" s="81"/>
      <c r="N5" s="311" t="str">
        <f>A5</f>
        <v>FTS 5</v>
      </c>
      <c r="O5" s="312"/>
      <c r="P5" s="57">
        <f>Medidas!F8</f>
        <v>15</v>
      </c>
      <c r="Q5" s="69">
        <f>F5</f>
        <v>126.7</v>
      </c>
      <c r="R5" s="70"/>
      <c r="S5" s="68">
        <f>Q5+(P5*Medidas!K3)</f>
        <v>184.22499999999999</v>
      </c>
      <c r="T5" s="311" t="str">
        <f>G5</f>
        <v>FTS 6</v>
      </c>
      <c r="U5" s="312"/>
      <c r="V5" s="57">
        <f>Medidas!F9</f>
        <v>15</v>
      </c>
      <c r="W5" s="69">
        <f>L5</f>
        <v>126.7</v>
      </c>
      <c r="X5" s="70"/>
      <c r="Y5" s="68">
        <f>W5+(V5*Medidas!K3)</f>
        <v>184.22499999999999</v>
      </c>
      <c r="AA5" s="311" t="str">
        <f>N5</f>
        <v>FTS 5</v>
      </c>
      <c r="AB5" s="312"/>
      <c r="AC5" s="57">
        <f>C5+P5</f>
        <v>35</v>
      </c>
      <c r="AD5" s="69">
        <f>D5</f>
        <v>50</v>
      </c>
      <c r="AE5" s="70"/>
      <c r="AF5" s="68">
        <f>AD5+(AC5*Medidas!K3)</f>
        <v>184.22499999999999</v>
      </c>
      <c r="AG5" s="311" t="str">
        <f>T5</f>
        <v>FTS 6</v>
      </c>
      <c r="AH5" s="312"/>
      <c r="AI5" s="57">
        <f>I5+V5</f>
        <v>35</v>
      </c>
      <c r="AJ5" s="69">
        <f>J5</f>
        <v>50</v>
      </c>
      <c r="AK5" s="70"/>
      <c r="AL5" s="68">
        <f>AJ5+(AI5*Medidas!K3)</f>
        <v>184.22499999999999</v>
      </c>
    </row>
    <row r="6" spans="1:38" hidden="1" x14ac:dyDescent="0.2">
      <c r="A6" s="45" t="s">
        <v>22</v>
      </c>
      <c r="B6" s="35"/>
      <c r="C6" s="36">
        <f>B43</f>
        <v>3.3</v>
      </c>
      <c r="D6" s="36">
        <f>C43</f>
        <v>3.31</v>
      </c>
      <c r="E6" s="36">
        <f>D43</f>
        <v>3.32</v>
      </c>
      <c r="F6" s="47">
        <f>E43</f>
        <v>3.33</v>
      </c>
      <c r="G6" s="45" t="s">
        <v>22</v>
      </c>
      <c r="H6" s="35"/>
      <c r="I6" s="36">
        <f>E44</f>
        <v>3.31</v>
      </c>
      <c r="J6" s="36">
        <f>D44</f>
        <v>3.3</v>
      </c>
      <c r="K6" s="36">
        <f>C44</f>
        <v>3.31</v>
      </c>
      <c r="L6" s="47">
        <f>B44</f>
        <v>3.3</v>
      </c>
      <c r="M6" s="82"/>
      <c r="N6" s="45" t="s">
        <v>22</v>
      </c>
      <c r="O6" s="35"/>
      <c r="P6" s="36">
        <f>O43</f>
        <v>3.05</v>
      </c>
      <c r="Q6" s="36">
        <f>P43</f>
        <v>3.11</v>
      </c>
      <c r="R6" s="36">
        <f>Q43</f>
        <v>3.2</v>
      </c>
      <c r="S6" s="47">
        <f>R43</f>
        <v>2.91</v>
      </c>
      <c r="T6" s="45" t="s">
        <v>22</v>
      </c>
      <c r="U6" s="35"/>
      <c r="V6" s="36">
        <f>R44</f>
        <v>2.9</v>
      </c>
      <c r="W6" s="36">
        <f>Q44</f>
        <v>3.08</v>
      </c>
      <c r="X6" s="36">
        <f>P44</f>
        <v>3.1</v>
      </c>
      <c r="Y6" s="47">
        <f>O44</f>
        <v>3</v>
      </c>
      <c r="AA6" s="45" t="s">
        <v>22</v>
      </c>
      <c r="AB6" s="35"/>
      <c r="AC6" s="36">
        <f>AB43</f>
        <v>3.3</v>
      </c>
      <c r="AD6" s="36">
        <f>AC43</f>
        <v>3.31</v>
      </c>
      <c r="AE6" s="36">
        <f>AD43</f>
        <v>3.32</v>
      </c>
      <c r="AF6" s="47">
        <f>AE43</f>
        <v>3.33</v>
      </c>
      <c r="AG6" s="45" t="s">
        <v>22</v>
      </c>
      <c r="AH6" s="35"/>
      <c r="AI6" s="36">
        <f>AE44</f>
        <v>3.31</v>
      </c>
      <c r="AJ6" s="36">
        <f>AD44</f>
        <v>3.3</v>
      </c>
      <c r="AK6" s="36">
        <f>AC44</f>
        <v>3.31</v>
      </c>
      <c r="AL6" s="47">
        <f>AB44</f>
        <v>3.3</v>
      </c>
    </row>
    <row r="7" spans="1:38" hidden="1" x14ac:dyDescent="0.2">
      <c r="A7" s="48" t="s">
        <v>4</v>
      </c>
      <c r="B7" s="37"/>
      <c r="C7" s="38">
        <v>1</v>
      </c>
      <c r="D7" s="38">
        <v>2</v>
      </c>
      <c r="E7" s="38">
        <v>3</v>
      </c>
      <c r="F7" s="49">
        <v>4</v>
      </c>
      <c r="G7" s="48" t="s">
        <v>4</v>
      </c>
      <c r="H7" s="37"/>
      <c r="I7" s="38">
        <v>4</v>
      </c>
      <c r="J7" s="38">
        <v>3</v>
      </c>
      <c r="K7" s="38">
        <v>2</v>
      </c>
      <c r="L7" s="49">
        <v>1</v>
      </c>
      <c r="M7" s="81"/>
      <c r="N7" s="48" t="s">
        <v>4</v>
      </c>
      <c r="O7" s="37"/>
      <c r="P7" s="38">
        <v>1</v>
      </c>
      <c r="Q7" s="38">
        <v>2</v>
      </c>
      <c r="R7" s="38">
        <v>3</v>
      </c>
      <c r="S7" s="49">
        <v>4</v>
      </c>
      <c r="T7" s="48" t="s">
        <v>4</v>
      </c>
      <c r="U7" s="37"/>
      <c r="V7" s="38">
        <v>4</v>
      </c>
      <c r="W7" s="38">
        <v>3</v>
      </c>
      <c r="X7" s="38">
        <v>2</v>
      </c>
      <c r="Y7" s="49">
        <v>1</v>
      </c>
      <c r="AA7" s="48" t="s">
        <v>4</v>
      </c>
      <c r="AB7" s="37"/>
      <c r="AC7" s="38">
        <v>1</v>
      </c>
      <c r="AD7" s="38">
        <v>2</v>
      </c>
      <c r="AE7" s="38">
        <v>3</v>
      </c>
      <c r="AF7" s="49">
        <v>4</v>
      </c>
      <c r="AG7" s="48" t="s">
        <v>4</v>
      </c>
      <c r="AH7" s="37"/>
      <c r="AI7" s="38">
        <v>4</v>
      </c>
      <c r="AJ7" s="38">
        <v>3</v>
      </c>
      <c r="AK7" s="38">
        <v>2</v>
      </c>
      <c r="AL7" s="49">
        <v>1</v>
      </c>
    </row>
    <row r="8" spans="1:38" hidden="1" x14ac:dyDescent="0.2">
      <c r="A8" s="39" t="s">
        <v>19</v>
      </c>
      <c r="B8" s="37"/>
      <c r="C8" s="40">
        <f>H43</f>
        <v>3.05</v>
      </c>
      <c r="D8" s="40">
        <f>I43</f>
        <v>3.11</v>
      </c>
      <c r="E8" s="40">
        <f>J43</f>
        <v>3.2</v>
      </c>
      <c r="F8" s="50">
        <f>K43</f>
        <v>2.91</v>
      </c>
      <c r="G8" s="39" t="s">
        <v>19</v>
      </c>
      <c r="H8" s="37"/>
      <c r="I8" s="40">
        <f>K44</f>
        <v>2.9</v>
      </c>
      <c r="J8" s="40">
        <f>J44</f>
        <v>3.08</v>
      </c>
      <c r="K8" s="40">
        <f>I44</f>
        <v>3.1</v>
      </c>
      <c r="L8" s="50">
        <f>H44</f>
        <v>3</v>
      </c>
      <c r="M8" s="82"/>
      <c r="N8" s="39" t="s">
        <v>19</v>
      </c>
      <c r="O8" s="37"/>
      <c r="P8" s="40">
        <f>U43</f>
        <v>3.05</v>
      </c>
      <c r="Q8" s="40">
        <f>V43</f>
        <v>3.11</v>
      </c>
      <c r="R8" s="40">
        <f>W43</f>
        <v>3.2</v>
      </c>
      <c r="S8" s="50">
        <f>X43</f>
        <v>2.91</v>
      </c>
      <c r="T8" s="39" t="s">
        <v>19</v>
      </c>
      <c r="U8" s="37"/>
      <c r="V8" s="40">
        <f>X44</f>
        <v>2.57</v>
      </c>
      <c r="W8" s="40">
        <f>W44</f>
        <v>2.8</v>
      </c>
      <c r="X8" s="40">
        <f>V44</f>
        <v>2.83</v>
      </c>
      <c r="Y8" s="50">
        <f>U44</f>
        <v>2.97</v>
      </c>
      <c r="AA8" s="39" t="s">
        <v>19</v>
      </c>
      <c r="AB8" s="37"/>
      <c r="AC8" s="40">
        <f>AH43</f>
        <v>3.05</v>
      </c>
      <c r="AD8" s="40">
        <f>AI43</f>
        <v>3.11</v>
      </c>
      <c r="AE8" s="40">
        <f>AJ43</f>
        <v>3.2</v>
      </c>
      <c r="AF8" s="50">
        <f>AK43</f>
        <v>2.91</v>
      </c>
      <c r="AG8" s="39" t="s">
        <v>19</v>
      </c>
      <c r="AH8" s="37"/>
      <c r="AI8" s="40">
        <f>AK44</f>
        <v>2.57</v>
      </c>
      <c r="AJ8" s="40">
        <f>AJ44</f>
        <v>2.8</v>
      </c>
      <c r="AK8" s="40">
        <f>AI44</f>
        <v>2.83</v>
      </c>
      <c r="AL8" s="50">
        <f>AH44</f>
        <v>2.97</v>
      </c>
    </row>
    <row r="9" spans="1:38" x14ac:dyDescent="0.2">
      <c r="A9" s="59" t="s">
        <v>26</v>
      </c>
      <c r="B9" s="60"/>
      <c r="C9" s="41">
        <f>C6-C8</f>
        <v>0.25</v>
      </c>
      <c r="D9" s="41">
        <f>D6-D8</f>
        <v>0.20000000000000018</v>
      </c>
      <c r="E9" s="41">
        <f>E6-E8</f>
        <v>0.11999999999999966</v>
      </c>
      <c r="F9" s="51">
        <f>F6-F8</f>
        <v>0.41999999999999993</v>
      </c>
      <c r="G9" s="59" t="s">
        <v>26</v>
      </c>
      <c r="H9" s="60"/>
      <c r="I9" s="41">
        <f>I6-I8</f>
        <v>0.41000000000000014</v>
      </c>
      <c r="J9" s="41">
        <f>J6-J8</f>
        <v>0.21999999999999975</v>
      </c>
      <c r="K9" s="41">
        <f>K6-K8</f>
        <v>0.20999999999999996</v>
      </c>
      <c r="L9" s="51">
        <f>L6-L8</f>
        <v>0.29999999999999982</v>
      </c>
      <c r="M9" s="83"/>
      <c r="N9" s="59" t="s">
        <v>26</v>
      </c>
      <c r="O9" s="60"/>
      <c r="P9" s="41">
        <f>P6-P8</f>
        <v>0</v>
      </c>
      <c r="Q9" s="41">
        <f>Q6-Q8</f>
        <v>0</v>
      </c>
      <c r="R9" s="41">
        <f>R6-R8</f>
        <v>0</v>
      </c>
      <c r="S9" s="51">
        <f>S6-S8</f>
        <v>0</v>
      </c>
      <c r="T9" s="59" t="s">
        <v>26</v>
      </c>
      <c r="U9" s="60"/>
      <c r="V9" s="41">
        <f>V6-V8</f>
        <v>0.33000000000000007</v>
      </c>
      <c r="W9" s="41">
        <f>W6-W8</f>
        <v>0.28000000000000025</v>
      </c>
      <c r="X9" s="41">
        <f>X6-X8</f>
        <v>0.27</v>
      </c>
      <c r="Y9" s="51">
        <f>Y6-Y8</f>
        <v>2.9999999999999805E-2</v>
      </c>
      <c r="AA9" s="59" t="s">
        <v>26</v>
      </c>
      <c r="AB9" s="60"/>
      <c r="AC9" s="41">
        <f>AC6-AC8</f>
        <v>0.25</v>
      </c>
      <c r="AD9" s="41">
        <f>AD6-AD8</f>
        <v>0.20000000000000018</v>
      </c>
      <c r="AE9" s="41">
        <f>AE6-AE8</f>
        <v>0.11999999999999966</v>
      </c>
      <c r="AF9" s="51">
        <f>AF6-AF8</f>
        <v>0.41999999999999993</v>
      </c>
      <c r="AG9" s="59" t="s">
        <v>26</v>
      </c>
      <c r="AH9" s="60"/>
      <c r="AI9" s="41">
        <f>AI6-AI8</f>
        <v>0.74000000000000021</v>
      </c>
      <c r="AJ9" s="41">
        <f>AJ6-AJ8</f>
        <v>0.5</v>
      </c>
      <c r="AK9" s="41">
        <f>AK6-AK8</f>
        <v>0.48</v>
      </c>
      <c r="AL9" s="51">
        <f>AL6-AL8</f>
        <v>0.32999999999999963</v>
      </c>
    </row>
    <row r="10" spans="1:38" x14ac:dyDescent="0.2">
      <c r="A10" s="59" t="s">
        <v>21</v>
      </c>
      <c r="B10" s="60"/>
      <c r="C10" s="62">
        <f>C9/C6</f>
        <v>7.575757575757576E-2</v>
      </c>
      <c r="D10" s="62">
        <f>D9/D6</f>
        <v>6.0422960725075581E-2</v>
      </c>
      <c r="E10" s="62">
        <f>E9/E6</f>
        <v>3.6144578313252913E-2</v>
      </c>
      <c r="F10" s="63">
        <f>F9/F6</f>
        <v>0.12612612612612611</v>
      </c>
      <c r="G10" s="59" t="s">
        <v>21</v>
      </c>
      <c r="H10" s="60"/>
      <c r="I10" s="62">
        <f>I9/I6</f>
        <v>0.12386706948640487</v>
      </c>
      <c r="J10" s="62">
        <f>J9/J6</f>
        <v>6.6666666666666596E-2</v>
      </c>
      <c r="K10" s="62">
        <f>K9/K6</f>
        <v>6.344410876132929E-2</v>
      </c>
      <c r="L10" s="63">
        <f>L9/L6</f>
        <v>9.0909090909090856E-2</v>
      </c>
      <c r="M10" s="84"/>
      <c r="N10" s="59" t="s">
        <v>21</v>
      </c>
      <c r="O10" s="60"/>
      <c r="P10" s="62">
        <f>P9/P6</f>
        <v>0</v>
      </c>
      <c r="Q10" s="62">
        <f>Q9/Q6</f>
        <v>0</v>
      </c>
      <c r="R10" s="62">
        <f>R9/R6</f>
        <v>0</v>
      </c>
      <c r="S10" s="63">
        <f>S9/S6</f>
        <v>0</v>
      </c>
      <c r="T10" s="59" t="s">
        <v>21</v>
      </c>
      <c r="U10" s="60"/>
      <c r="V10" s="62">
        <f>V9/V6</f>
        <v>0.1137931034482759</v>
      </c>
      <c r="W10" s="62">
        <f>W9/W6</f>
        <v>9.0909090909090981E-2</v>
      </c>
      <c r="X10" s="62">
        <f>X9/X6</f>
        <v>8.7096774193548387E-2</v>
      </c>
      <c r="Y10" s="63">
        <f>Y9/Y6</f>
        <v>9.9999999999999343E-3</v>
      </c>
      <c r="AA10" s="59" t="s">
        <v>21</v>
      </c>
      <c r="AB10" s="60"/>
      <c r="AC10" s="62">
        <f>AC9/AC6</f>
        <v>7.575757575757576E-2</v>
      </c>
      <c r="AD10" s="62">
        <f>AD9/AD6</f>
        <v>6.0422960725075581E-2</v>
      </c>
      <c r="AE10" s="62">
        <f>AE9/AE6</f>
        <v>3.6144578313252913E-2</v>
      </c>
      <c r="AF10" s="63">
        <f>AF9/AF6</f>
        <v>0.12612612612612611</v>
      </c>
      <c r="AG10" s="59" t="s">
        <v>21</v>
      </c>
      <c r="AH10" s="60"/>
      <c r="AI10" s="62">
        <f>AI9/AI6</f>
        <v>0.22356495468277951</v>
      </c>
      <c r="AJ10" s="62">
        <f>AJ9/AJ6</f>
        <v>0.15151515151515152</v>
      </c>
      <c r="AK10" s="62">
        <f>AK9/AK6</f>
        <v>0.14501510574018125</v>
      </c>
      <c r="AL10" s="63">
        <f>AL9/AL6</f>
        <v>9.9999999999999895E-2</v>
      </c>
    </row>
    <row r="11" spans="1:38" ht="12" thickBot="1" x14ac:dyDescent="0.25">
      <c r="A11" s="87" t="s">
        <v>25</v>
      </c>
      <c r="B11" s="88"/>
      <c r="C11" s="66">
        <f>(C9*1000)/C5</f>
        <v>12.5</v>
      </c>
      <c r="D11" s="66">
        <f>(D9*1000)/C5</f>
        <v>10.000000000000009</v>
      </c>
      <c r="E11" s="66">
        <f>(E9*1000)/C5</f>
        <v>5.9999999999999831</v>
      </c>
      <c r="F11" s="67">
        <f>(F9*1000)/C5</f>
        <v>20.999999999999996</v>
      </c>
      <c r="G11" s="87" t="s">
        <v>25</v>
      </c>
      <c r="H11" s="88"/>
      <c r="I11" s="66">
        <f>(I9*1000)/I5</f>
        <v>20.500000000000007</v>
      </c>
      <c r="J11" s="66">
        <f>(J9*1000)/I5</f>
        <v>10.999999999999988</v>
      </c>
      <c r="K11" s="66">
        <f>(K9*1000)/I5</f>
        <v>10.499999999999998</v>
      </c>
      <c r="L11" s="67">
        <f>(L9*1000)/I5</f>
        <v>14.999999999999991</v>
      </c>
      <c r="M11" s="83"/>
      <c r="N11" s="87" t="s">
        <v>25</v>
      </c>
      <c r="O11" s="88"/>
      <c r="P11" s="66">
        <f>(P9*1000)/P5</f>
        <v>0</v>
      </c>
      <c r="Q11" s="66">
        <f>(Q9*1000)/P5</f>
        <v>0</v>
      </c>
      <c r="R11" s="66">
        <f>(R9*1000)/P5</f>
        <v>0</v>
      </c>
      <c r="S11" s="67">
        <f>(S9*1000)/P5</f>
        <v>0</v>
      </c>
      <c r="T11" s="64" t="s">
        <v>25</v>
      </c>
      <c r="U11" s="65"/>
      <c r="V11" s="66">
        <f>(V9*1000)/V5</f>
        <v>22.000000000000004</v>
      </c>
      <c r="W11" s="66">
        <f>(W9*1000)/V5</f>
        <v>18.666666666666682</v>
      </c>
      <c r="X11" s="66">
        <f>(X9*1000)/V5</f>
        <v>18</v>
      </c>
      <c r="Y11" s="67">
        <f>(Y9*1000)/V5</f>
        <v>1.9999999999999869</v>
      </c>
      <c r="AA11" s="87" t="s">
        <v>25</v>
      </c>
      <c r="AB11" s="88"/>
      <c r="AC11" s="66">
        <f>(AC9*1000)/AC5</f>
        <v>7.1428571428571432</v>
      </c>
      <c r="AD11" s="66">
        <f>(AD9*1000)/AC5</f>
        <v>5.7142857142857189</v>
      </c>
      <c r="AE11" s="66">
        <f>(AE9*1000)/AC5</f>
        <v>3.4285714285714186</v>
      </c>
      <c r="AF11" s="67">
        <f>(AF9*1000)/AC5</f>
        <v>11.999999999999998</v>
      </c>
      <c r="AG11" s="87" t="s">
        <v>25</v>
      </c>
      <c r="AH11" s="88"/>
      <c r="AI11" s="66">
        <f>(AI9*1000)/AI5</f>
        <v>21.142857142857149</v>
      </c>
      <c r="AJ11" s="66">
        <f>(AJ9*1000)/AI5</f>
        <v>14.285714285714286</v>
      </c>
      <c r="AK11" s="66">
        <f>(AK9*1000)/AI5</f>
        <v>13.714285714285714</v>
      </c>
      <c r="AL11" s="67">
        <f>(AL9*1000)/AI5</f>
        <v>9.4285714285714164</v>
      </c>
    </row>
    <row r="12" spans="1:38" ht="11.25" customHeight="1" x14ac:dyDescent="0.2">
      <c r="A12" s="37"/>
      <c r="B12" s="37"/>
      <c r="C12" s="41"/>
      <c r="D12" s="41"/>
      <c r="E12" s="41"/>
      <c r="F12" s="41"/>
      <c r="G12" s="37"/>
      <c r="H12" s="37"/>
      <c r="I12" s="41"/>
      <c r="J12" s="41"/>
      <c r="K12" s="41"/>
      <c r="L12" s="41"/>
      <c r="M12" s="83"/>
      <c r="N12" s="37"/>
      <c r="O12" s="37"/>
      <c r="P12" s="41"/>
      <c r="Q12" s="41"/>
      <c r="R12" s="41"/>
      <c r="S12" s="41"/>
      <c r="T12" s="37"/>
      <c r="U12" s="37"/>
      <c r="V12" s="41"/>
      <c r="W12" s="41"/>
      <c r="X12" s="41"/>
      <c r="Y12" s="41"/>
      <c r="AA12" s="37"/>
      <c r="AB12" s="37"/>
      <c r="AC12" s="41"/>
      <c r="AD12" s="41"/>
      <c r="AE12" s="41"/>
      <c r="AF12" s="41"/>
      <c r="AG12" s="37"/>
      <c r="AH12" s="37"/>
      <c r="AI12" s="41"/>
      <c r="AJ12" s="41"/>
      <c r="AK12" s="41"/>
      <c r="AL12" s="41"/>
    </row>
    <row r="13" spans="1:38" ht="11.25" customHeight="1" x14ac:dyDescent="0.2">
      <c r="A13" s="37"/>
      <c r="B13" s="37"/>
      <c r="C13" s="41"/>
      <c r="D13" s="41"/>
      <c r="E13" s="41"/>
      <c r="F13" s="41"/>
      <c r="G13" s="37"/>
      <c r="H13" s="37"/>
      <c r="I13" s="41"/>
      <c r="J13" s="41"/>
      <c r="K13" s="41"/>
      <c r="L13" s="41"/>
      <c r="M13" s="83"/>
      <c r="N13" s="37"/>
      <c r="O13" s="37"/>
      <c r="P13" s="41"/>
      <c r="Q13" s="41"/>
      <c r="R13" s="41"/>
      <c r="S13" s="41"/>
      <c r="T13" s="37"/>
      <c r="U13" s="37"/>
      <c r="V13" s="41"/>
      <c r="W13" s="41"/>
      <c r="X13" s="41"/>
      <c r="Y13" s="41"/>
      <c r="AA13" s="37"/>
      <c r="AB13" s="37"/>
      <c r="AC13" s="41"/>
      <c r="AD13" s="41"/>
      <c r="AE13" s="41"/>
      <c r="AF13" s="41"/>
      <c r="AG13" s="37"/>
      <c r="AH13" s="37"/>
      <c r="AI13" s="41"/>
      <c r="AJ13" s="41"/>
      <c r="AK13" s="41"/>
      <c r="AL13" s="41"/>
    </row>
    <row r="14" spans="1:38" ht="11.25" customHeight="1" x14ac:dyDescent="0.2">
      <c r="A14" s="37"/>
      <c r="B14" s="37"/>
      <c r="C14" s="41"/>
      <c r="D14" s="41"/>
      <c r="E14" s="41"/>
      <c r="F14" s="41"/>
      <c r="G14" s="37"/>
      <c r="H14" s="37"/>
      <c r="I14" s="41"/>
      <c r="J14" s="41"/>
      <c r="K14" s="41"/>
      <c r="L14" s="41"/>
      <c r="M14" s="83"/>
      <c r="N14" s="37"/>
      <c r="O14" s="37"/>
      <c r="P14" s="41"/>
      <c r="Q14" s="41"/>
      <c r="R14" s="41"/>
      <c r="S14" s="41"/>
      <c r="T14" s="37"/>
      <c r="U14" s="37"/>
      <c r="V14" s="41"/>
      <c r="W14" s="41"/>
      <c r="X14" s="41"/>
      <c r="Y14" s="41"/>
      <c r="AA14" s="37"/>
      <c r="AB14" s="37"/>
      <c r="AC14" s="41"/>
      <c r="AD14" s="41"/>
      <c r="AE14" s="41"/>
      <c r="AF14" s="41"/>
      <c r="AG14" s="37"/>
      <c r="AH14" s="37"/>
      <c r="AI14" s="41"/>
      <c r="AJ14" s="41"/>
      <c r="AK14" s="41"/>
      <c r="AL14" s="41"/>
    </row>
    <row r="15" spans="1:38" ht="11.25" customHeight="1" x14ac:dyDescent="0.2">
      <c r="A15" s="37"/>
      <c r="B15" s="37"/>
      <c r="C15" s="41"/>
      <c r="D15" s="41"/>
      <c r="E15" s="41"/>
      <c r="F15" s="41"/>
      <c r="G15" s="37"/>
      <c r="H15" s="37"/>
      <c r="I15" s="41"/>
      <c r="J15" s="41"/>
      <c r="K15" s="41"/>
      <c r="L15" s="41"/>
      <c r="M15" s="83"/>
      <c r="N15" s="37"/>
      <c r="O15" s="37"/>
      <c r="P15" s="41"/>
      <c r="Q15" s="41"/>
      <c r="R15" s="41"/>
      <c r="S15" s="41"/>
      <c r="T15" s="37"/>
      <c r="U15" s="37"/>
      <c r="V15" s="41"/>
      <c r="W15" s="41"/>
      <c r="X15" s="41"/>
      <c r="Y15" s="41"/>
      <c r="AA15" s="37"/>
      <c r="AB15" s="37"/>
      <c r="AC15" s="41"/>
      <c r="AD15" s="41"/>
      <c r="AE15" s="41"/>
      <c r="AF15" s="41"/>
      <c r="AG15" s="37"/>
      <c r="AH15" s="37"/>
      <c r="AI15" s="41"/>
      <c r="AJ15" s="41"/>
      <c r="AK15" s="41"/>
      <c r="AL15" s="41"/>
    </row>
    <row r="16" spans="1:38" ht="11.25" customHeight="1" x14ac:dyDescent="0.2">
      <c r="A16" s="37"/>
      <c r="B16" s="37"/>
      <c r="C16" s="41"/>
      <c r="D16" s="41"/>
      <c r="E16" s="41"/>
      <c r="F16" s="41"/>
      <c r="G16" s="37"/>
      <c r="H16" s="37"/>
      <c r="I16" s="41"/>
      <c r="J16" s="41"/>
      <c r="K16" s="41"/>
      <c r="L16" s="41"/>
      <c r="M16" s="83"/>
      <c r="N16" s="37"/>
      <c r="O16" s="37"/>
      <c r="P16" s="41"/>
      <c r="Q16" s="41"/>
      <c r="R16" s="41"/>
      <c r="S16" s="41"/>
      <c r="T16" s="37"/>
      <c r="U16" s="37"/>
      <c r="V16" s="41"/>
      <c r="W16" s="41"/>
      <c r="X16" s="41"/>
      <c r="Y16" s="41"/>
      <c r="AA16" s="37"/>
      <c r="AB16" s="37"/>
      <c r="AC16" s="41"/>
      <c r="AD16" s="41"/>
      <c r="AE16" s="41"/>
      <c r="AF16" s="41"/>
      <c r="AG16" s="37"/>
      <c r="AH16" s="37"/>
      <c r="AI16" s="41"/>
      <c r="AJ16" s="41"/>
      <c r="AK16" s="41"/>
      <c r="AL16" s="41"/>
    </row>
    <row r="17" spans="1:38" ht="11.25" customHeight="1" x14ac:dyDescent="0.2">
      <c r="A17" s="37"/>
      <c r="B17" s="37"/>
      <c r="C17" s="41"/>
      <c r="D17" s="41"/>
      <c r="E17" s="41"/>
      <c r="F17" s="41"/>
      <c r="G17" s="37"/>
      <c r="H17" s="37"/>
      <c r="I17" s="41"/>
      <c r="J17" s="41"/>
      <c r="K17" s="41"/>
      <c r="L17" s="41"/>
      <c r="M17" s="83"/>
      <c r="N17" s="37"/>
      <c r="O17" s="37"/>
      <c r="P17" s="41"/>
      <c r="Q17" s="41"/>
      <c r="R17" s="41"/>
      <c r="S17" s="41"/>
      <c r="T17" s="37"/>
      <c r="U17" s="37"/>
      <c r="V17" s="41"/>
      <c r="W17" s="41"/>
      <c r="X17" s="41"/>
      <c r="Y17" s="41"/>
      <c r="AA17" s="37"/>
      <c r="AB17" s="37"/>
      <c r="AC17" s="41"/>
      <c r="AD17" s="41"/>
      <c r="AE17" s="41"/>
      <c r="AF17" s="41"/>
      <c r="AG17" s="37"/>
      <c r="AH17" s="37"/>
      <c r="AI17" s="41"/>
      <c r="AJ17" s="41"/>
      <c r="AK17" s="41"/>
      <c r="AL17" s="41"/>
    </row>
    <row r="18" spans="1:38" ht="11.25" customHeight="1" x14ac:dyDescent="0.2">
      <c r="A18" s="37"/>
      <c r="B18" s="37"/>
      <c r="C18" s="41"/>
      <c r="D18" s="41"/>
      <c r="E18" s="41"/>
      <c r="F18" s="41"/>
      <c r="G18" s="37"/>
      <c r="H18" s="37"/>
      <c r="I18" s="41"/>
      <c r="J18" s="41"/>
      <c r="K18" s="41"/>
      <c r="L18" s="41"/>
      <c r="M18" s="83"/>
      <c r="N18" s="37"/>
      <c r="O18" s="37"/>
      <c r="P18" s="41"/>
      <c r="Q18" s="41"/>
      <c r="R18" s="41"/>
      <c r="S18" s="41"/>
      <c r="T18" s="37"/>
      <c r="U18" s="37"/>
      <c r="V18" s="41"/>
      <c r="W18" s="41"/>
      <c r="X18" s="41"/>
      <c r="Y18" s="41"/>
      <c r="AA18" s="37"/>
      <c r="AB18" s="37"/>
      <c r="AC18" s="41"/>
      <c r="AD18" s="41"/>
      <c r="AE18" s="41"/>
      <c r="AF18" s="41"/>
      <c r="AG18" s="37"/>
      <c r="AH18" s="37"/>
      <c r="AI18" s="41"/>
      <c r="AJ18" s="41"/>
      <c r="AK18" s="41"/>
      <c r="AL18" s="41"/>
    </row>
    <row r="19" spans="1:38" ht="11.25" customHeight="1" x14ac:dyDescent="0.2">
      <c r="A19" s="37"/>
      <c r="B19" s="37"/>
      <c r="C19" s="41"/>
      <c r="D19" s="41"/>
      <c r="E19" s="41"/>
      <c r="F19" s="41"/>
      <c r="G19" s="37"/>
      <c r="H19" s="37"/>
      <c r="I19" s="41"/>
      <c r="J19" s="41"/>
      <c r="K19" s="41"/>
      <c r="L19" s="41"/>
      <c r="M19" s="83"/>
      <c r="N19" s="37"/>
      <c r="O19" s="37"/>
      <c r="P19" s="41"/>
      <c r="Q19" s="41"/>
      <c r="R19" s="41"/>
      <c r="S19" s="41"/>
      <c r="T19" s="37"/>
      <c r="U19" s="37"/>
      <c r="V19" s="41"/>
      <c r="W19" s="41"/>
      <c r="X19" s="41"/>
      <c r="Y19" s="41"/>
      <c r="AA19" s="37"/>
      <c r="AB19" s="37"/>
      <c r="AC19" s="41"/>
      <c r="AD19" s="41"/>
      <c r="AE19" s="41"/>
      <c r="AF19" s="41"/>
      <c r="AG19" s="37"/>
      <c r="AH19" s="37"/>
      <c r="AI19" s="41"/>
      <c r="AJ19" s="41"/>
      <c r="AK19" s="41"/>
      <c r="AL19" s="41"/>
    </row>
    <row r="20" spans="1:38" ht="11.25" customHeight="1" x14ac:dyDescent="0.2">
      <c r="A20" s="37"/>
      <c r="B20" s="37"/>
      <c r="C20" s="41"/>
      <c r="D20" s="41"/>
      <c r="E20" s="41"/>
      <c r="F20" s="41"/>
      <c r="G20" s="37"/>
      <c r="H20" s="37"/>
      <c r="I20" s="41"/>
      <c r="J20" s="41"/>
      <c r="K20" s="41"/>
      <c r="L20" s="41"/>
      <c r="M20" s="83"/>
      <c r="N20" s="37"/>
      <c r="O20" s="37"/>
      <c r="P20" s="41"/>
      <c r="Q20" s="41"/>
      <c r="R20" s="41"/>
      <c r="S20" s="41"/>
      <c r="T20" s="37"/>
      <c r="U20" s="37"/>
      <c r="V20" s="41"/>
      <c r="W20" s="41"/>
      <c r="X20" s="41"/>
      <c r="Y20" s="41"/>
      <c r="AA20" s="37"/>
      <c r="AB20" s="37"/>
      <c r="AC20" s="41"/>
      <c r="AD20" s="41"/>
      <c r="AE20" s="41"/>
      <c r="AF20" s="41"/>
      <c r="AG20" s="37"/>
      <c r="AH20" s="37"/>
      <c r="AI20" s="41"/>
      <c r="AJ20" s="41"/>
      <c r="AK20" s="41"/>
      <c r="AL20" s="41"/>
    </row>
    <row r="21" spans="1:38" ht="11.25" customHeight="1" x14ac:dyDescent="0.2">
      <c r="A21" s="37"/>
      <c r="B21" s="37"/>
      <c r="C21" s="41"/>
      <c r="D21" s="41"/>
      <c r="E21" s="41"/>
      <c r="F21" s="41"/>
      <c r="G21" s="37"/>
      <c r="H21" s="37"/>
      <c r="I21" s="41"/>
      <c r="J21" s="41"/>
      <c r="K21" s="41"/>
      <c r="L21" s="41"/>
      <c r="M21" s="83"/>
      <c r="N21" s="37"/>
      <c r="O21" s="37"/>
      <c r="P21" s="41"/>
      <c r="Q21" s="41"/>
      <c r="R21" s="41"/>
      <c r="S21" s="41"/>
      <c r="T21" s="37"/>
      <c r="U21" s="37"/>
      <c r="V21" s="41"/>
      <c r="W21" s="41"/>
      <c r="X21" s="41"/>
      <c r="Y21" s="41"/>
      <c r="AA21" s="37"/>
      <c r="AB21" s="37"/>
      <c r="AC21" s="41"/>
      <c r="AD21" s="41"/>
      <c r="AE21" s="41"/>
      <c r="AF21" s="41"/>
      <c r="AG21" s="37"/>
      <c r="AH21" s="37"/>
      <c r="AI21" s="41"/>
      <c r="AJ21" s="41"/>
      <c r="AK21" s="41"/>
      <c r="AL21" s="41"/>
    </row>
    <row r="22" spans="1:38" ht="11.25" customHeight="1" x14ac:dyDescent="0.2">
      <c r="A22" s="37"/>
      <c r="B22" s="37"/>
      <c r="C22" s="41"/>
      <c r="D22" s="41"/>
      <c r="E22" s="41"/>
      <c r="F22" s="41"/>
      <c r="G22" s="37"/>
      <c r="H22" s="37"/>
      <c r="I22" s="41"/>
      <c r="J22" s="41"/>
      <c r="K22" s="41"/>
      <c r="L22" s="41"/>
      <c r="M22" s="83"/>
      <c r="N22" s="37"/>
      <c r="O22" s="37"/>
      <c r="P22" s="41"/>
      <c r="Q22" s="41"/>
      <c r="R22" s="41"/>
      <c r="S22" s="41"/>
      <c r="T22" s="37"/>
      <c r="U22" s="37"/>
      <c r="V22" s="41"/>
      <c r="W22" s="41"/>
      <c r="X22" s="41"/>
      <c r="Y22" s="41"/>
      <c r="AA22" s="37"/>
      <c r="AB22" s="37"/>
      <c r="AC22" s="41"/>
      <c r="AD22" s="41"/>
      <c r="AE22" s="41"/>
      <c r="AF22" s="41"/>
      <c r="AG22" s="37"/>
      <c r="AH22" s="37"/>
      <c r="AI22" s="41"/>
      <c r="AJ22" s="41"/>
      <c r="AK22" s="41"/>
      <c r="AL22" s="41"/>
    </row>
    <row r="23" spans="1:38" ht="11.25" customHeight="1" x14ac:dyDescent="0.2">
      <c r="A23" s="37"/>
      <c r="B23" s="37"/>
      <c r="C23" s="41"/>
      <c r="D23" s="41"/>
      <c r="E23" s="41"/>
      <c r="F23" s="41"/>
      <c r="G23" s="37"/>
      <c r="H23" s="37"/>
      <c r="I23" s="41"/>
      <c r="J23" s="41"/>
      <c r="K23" s="41"/>
      <c r="L23" s="41"/>
      <c r="M23" s="83"/>
      <c r="N23" s="37"/>
      <c r="O23" s="37"/>
      <c r="P23" s="41"/>
      <c r="Q23" s="41"/>
      <c r="R23" s="41"/>
      <c r="S23" s="41"/>
      <c r="T23" s="37"/>
      <c r="U23" s="37"/>
      <c r="V23" s="41"/>
      <c r="W23" s="41"/>
      <c r="X23" s="41"/>
      <c r="Y23" s="41"/>
      <c r="AA23" s="37"/>
      <c r="AB23" s="37"/>
      <c r="AC23" s="41"/>
      <c r="AD23" s="41"/>
      <c r="AE23" s="41"/>
      <c r="AF23" s="41"/>
      <c r="AG23" s="37"/>
      <c r="AH23" s="37"/>
      <c r="AI23" s="41"/>
      <c r="AJ23" s="41"/>
      <c r="AK23" s="41"/>
      <c r="AL23" s="41"/>
    </row>
    <row r="24" spans="1:38" ht="11.25" customHeight="1" x14ac:dyDescent="0.2">
      <c r="A24" s="37"/>
      <c r="B24" s="37"/>
      <c r="C24" s="41"/>
      <c r="D24" s="41"/>
      <c r="E24" s="41"/>
      <c r="F24" s="41"/>
      <c r="G24" s="37"/>
      <c r="H24" s="37"/>
      <c r="I24" s="41"/>
      <c r="J24" s="41"/>
      <c r="K24" s="41"/>
      <c r="L24" s="41"/>
      <c r="M24" s="83"/>
      <c r="N24" s="37"/>
      <c r="O24" s="37"/>
      <c r="P24" s="41"/>
      <c r="Q24" s="41"/>
      <c r="R24" s="41"/>
      <c r="S24" s="41"/>
      <c r="T24" s="37"/>
      <c r="U24" s="37"/>
      <c r="V24" s="41"/>
      <c r="W24" s="41"/>
      <c r="X24" s="41"/>
      <c r="Y24" s="41"/>
      <c r="AA24" s="37"/>
      <c r="AB24" s="37"/>
      <c r="AC24" s="41"/>
      <c r="AD24" s="41"/>
      <c r="AE24" s="41"/>
      <c r="AF24" s="41"/>
      <c r="AG24" s="37"/>
      <c r="AH24" s="37"/>
      <c r="AI24" s="41"/>
      <c r="AJ24" s="41"/>
      <c r="AK24" s="41"/>
      <c r="AL24" s="41"/>
    </row>
    <row r="25" spans="1:38" ht="11.25" customHeight="1" x14ac:dyDescent="0.2">
      <c r="A25" s="37"/>
      <c r="B25" s="37"/>
      <c r="C25" s="41"/>
      <c r="D25" s="41"/>
      <c r="E25" s="41"/>
      <c r="F25" s="41"/>
      <c r="G25" s="37"/>
      <c r="H25" s="37"/>
      <c r="I25" s="41"/>
      <c r="J25" s="41"/>
      <c r="K25" s="41"/>
      <c r="L25" s="41"/>
      <c r="M25" s="83"/>
      <c r="N25" s="37"/>
      <c r="O25" s="37"/>
      <c r="P25" s="41"/>
      <c r="Q25" s="41"/>
      <c r="R25" s="41"/>
      <c r="S25" s="41"/>
      <c r="T25" s="37"/>
      <c r="U25" s="37"/>
      <c r="V25" s="41"/>
      <c r="W25" s="41"/>
      <c r="X25" s="41"/>
      <c r="Y25" s="41"/>
      <c r="AA25" s="37"/>
      <c r="AB25" s="37"/>
      <c r="AC25" s="41"/>
      <c r="AD25" s="41"/>
      <c r="AE25" s="41"/>
      <c r="AF25" s="41"/>
      <c r="AG25" s="37"/>
      <c r="AH25" s="37"/>
      <c r="AI25" s="41"/>
      <c r="AJ25" s="41"/>
      <c r="AK25" s="41"/>
      <c r="AL25" s="41"/>
    </row>
    <row r="26" spans="1:38" ht="11.25" customHeight="1" x14ac:dyDescent="0.2">
      <c r="A26" s="37"/>
      <c r="B26" s="37"/>
      <c r="C26" s="41"/>
      <c r="D26" s="41"/>
      <c r="E26" s="41"/>
      <c r="F26" s="41"/>
      <c r="G26" s="37"/>
      <c r="H26" s="37"/>
      <c r="I26" s="41"/>
      <c r="J26" s="41"/>
      <c r="K26" s="41"/>
      <c r="L26" s="41"/>
      <c r="M26" s="83"/>
      <c r="N26" s="37"/>
      <c r="O26" s="37"/>
      <c r="P26" s="41"/>
      <c r="Q26" s="41"/>
      <c r="R26" s="41"/>
      <c r="S26" s="41"/>
      <c r="T26" s="37"/>
      <c r="U26" s="37"/>
      <c r="V26" s="41"/>
      <c r="W26" s="41"/>
      <c r="X26" s="41"/>
      <c r="Y26" s="41"/>
      <c r="AA26" s="37"/>
      <c r="AB26" s="37"/>
      <c r="AC26" s="41"/>
      <c r="AD26" s="41"/>
      <c r="AE26" s="41"/>
      <c r="AF26" s="41"/>
      <c r="AG26" s="37"/>
      <c r="AH26" s="37"/>
      <c r="AI26" s="41"/>
      <c r="AJ26" s="41"/>
      <c r="AK26" s="41"/>
      <c r="AL26" s="41"/>
    </row>
    <row r="27" spans="1:38" ht="11.25" customHeight="1" x14ac:dyDescent="0.2">
      <c r="A27" s="37"/>
      <c r="B27" s="37"/>
      <c r="C27" s="41"/>
      <c r="D27" s="41"/>
      <c r="E27" s="41"/>
      <c r="F27" s="41"/>
      <c r="G27" s="37"/>
      <c r="H27" s="37"/>
      <c r="I27" s="41"/>
      <c r="J27" s="41"/>
      <c r="K27" s="41"/>
      <c r="L27" s="41"/>
      <c r="M27" s="83"/>
      <c r="N27" s="37"/>
      <c r="O27" s="37"/>
      <c r="P27" s="41"/>
      <c r="Q27" s="41"/>
      <c r="R27" s="41"/>
      <c r="S27" s="41"/>
      <c r="T27" s="37"/>
      <c r="U27" s="37"/>
      <c r="V27" s="41"/>
      <c r="W27" s="41"/>
      <c r="X27" s="41"/>
      <c r="Y27" s="41"/>
      <c r="AA27" s="37"/>
      <c r="AB27" s="37"/>
      <c r="AC27" s="41"/>
      <c r="AD27" s="41"/>
      <c r="AE27" s="41"/>
      <c r="AF27" s="41"/>
      <c r="AG27" s="37"/>
      <c r="AH27" s="37"/>
      <c r="AI27" s="41"/>
      <c r="AJ27" s="41"/>
      <c r="AK27" s="41"/>
      <c r="AL27" s="41"/>
    </row>
    <row r="28" spans="1:38" ht="11.25" customHeight="1" x14ac:dyDescent="0.2">
      <c r="A28" s="37"/>
      <c r="B28" s="37"/>
      <c r="C28" s="41"/>
      <c r="D28" s="41"/>
      <c r="E28" s="41"/>
      <c r="F28" s="41"/>
      <c r="G28" s="37"/>
      <c r="H28" s="37"/>
      <c r="I28" s="41"/>
      <c r="J28" s="41"/>
      <c r="K28" s="41"/>
      <c r="L28" s="41"/>
      <c r="M28" s="83"/>
      <c r="N28" s="37"/>
      <c r="O28" s="37"/>
      <c r="P28" s="41"/>
      <c r="Q28" s="41"/>
      <c r="R28" s="41"/>
      <c r="S28" s="41"/>
      <c r="T28" s="37"/>
      <c r="U28" s="37"/>
      <c r="V28" s="41"/>
      <c r="W28" s="41"/>
      <c r="X28" s="41"/>
      <c r="Y28" s="41"/>
      <c r="AA28" s="37"/>
      <c r="AB28" s="37"/>
      <c r="AC28" s="41"/>
      <c r="AD28" s="41"/>
      <c r="AE28" s="41"/>
      <c r="AF28" s="41"/>
      <c r="AG28" s="37"/>
      <c r="AH28" s="37"/>
      <c r="AI28" s="41"/>
      <c r="AJ28" s="41"/>
      <c r="AK28" s="41"/>
      <c r="AL28" s="41"/>
    </row>
    <row r="29" spans="1:38" ht="11.25" customHeight="1" thickBot="1" x14ac:dyDescent="0.25">
      <c r="A29" s="37"/>
      <c r="B29" s="37"/>
      <c r="C29" s="41"/>
      <c r="D29" s="41"/>
      <c r="E29" s="41"/>
      <c r="F29" s="41"/>
      <c r="G29" s="37"/>
      <c r="H29" s="37"/>
      <c r="I29" s="41"/>
      <c r="J29" s="41"/>
      <c r="K29" s="41"/>
      <c r="L29" s="41"/>
      <c r="M29" s="83"/>
      <c r="N29" s="37"/>
      <c r="O29" s="37"/>
      <c r="P29" s="41"/>
      <c r="Q29" s="41"/>
      <c r="R29" s="41"/>
      <c r="S29" s="41"/>
      <c r="T29" s="37"/>
      <c r="U29" s="37"/>
      <c r="V29" s="41"/>
      <c r="W29" s="41"/>
      <c r="X29" s="41"/>
      <c r="Y29" s="41"/>
      <c r="AA29" s="37"/>
      <c r="AB29" s="37"/>
      <c r="AC29" s="41"/>
      <c r="AD29" s="41"/>
      <c r="AE29" s="41"/>
      <c r="AF29" s="41"/>
      <c r="AG29" s="37"/>
      <c r="AH29" s="37"/>
      <c r="AI29" s="41"/>
      <c r="AJ29" s="41"/>
      <c r="AK29" s="41"/>
      <c r="AL29" s="41"/>
    </row>
    <row r="30" spans="1:38" x14ac:dyDescent="0.2">
      <c r="A30" s="58" t="s">
        <v>2</v>
      </c>
      <c r="B30" s="91" t="s">
        <v>27</v>
      </c>
      <c r="C30" s="306" t="s">
        <v>23</v>
      </c>
      <c r="D30" s="306"/>
      <c r="E30" s="302" t="s">
        <v>24</v>
      </c>
      <c r="F30" s="303"/>
      <c r="G30" s="58" t="s">
        <v>3</v>
      </c>
      <c r="H30" s="91" t="s">
        <v>27</v>
      </c>
      <c r="I30" s="306" t="s">
        <v>23</v>
      </c>
      <c r="J30" s="306"/>
      <c r="K30" s="302" t="s">
        <v>24</v>
      </c>
      <c r="L30" s="303"/>
      <c r="M30" s="79"/>
      <c r="N30" s="58" t="s">
        <v>2</v>
      </c>
      <c r="O30" s="91" t="s">
        <v>27</v>
      </c>
      <c r="P30" s="306" t="s">
        <v>23</v>
      </c>
      <c r="Q30" s="306"/>
      <c r="R30" s="302" t="s">
        <v>24</v>
      </c>
      <c r="S30" s="303"/>
      <c r="T30" s="58" t="s">
        <v>3</v>
      </c>
      <c r="U30" s="91" t="s">
        <v>27</v>
      </c>
      <c r="V30" s="306" t="s">
        <v>23</v>
      </c>
      <c r="W30" s="306"/>
      <c r="X30" s="302" t="s">
        <v>24</v>
      </c>
      <c r="Y30" s="303"/>
      <c r="AA30" s="58" t="s">
        <v>2</v>
      </c>
      <c r="AB30" s="91" t="s">
        <v>27</v>
      </c>
      <c r="AC30" s="306" t="s">
        <v>23</v>
      </c>
      <c r="AD30" s="306"/>
      <c r="AE30" s="302" t="s">
        <v>24</v>
      </c>
      <c r="AF30" s="303"/>
      <c r="AG30" s="58" t="s">
        <v>3</v>
      </c>
      <c r="AH30" s="91" t="s">
        <v>27</v>
      </c>
      <c r="AI30" s="306" t="s">
        <v>23</v>
      </c>
      <c r="AJ30" s="306"/>
      <c r="AK30" s="302" t="s">
        <v>24</v>
      </c>
      <c r="AL30" s="303"/>
    </row>
    <row r="31" spans="1:38" x14ac:dyDescent="0.2">
      <c r="A31" s="314">
        <f>MAX(C39:F39)</f>
        <v>27.500000000000011</v>
      </c>
      <c r="B31" s="315"/>
      <c r="C31" s="313">
        <f>MAX(C38:F38)</f>
        <v>0.17187500000000008</v>
      </c>
      <c r="D31" s="313"/>
      <c r="E31" s="304">
        <f>(C33*0.7)/C31</f>
        <v>81.454545454545411</v>
      </c>
      <c r="F31" s="305"/>
      <c r="G31" s="314">
        <f>MAX(I39:L39)</f>
        <v>28.999999999999982</v>
      </c>
      <c r="H31" s="315"/>
      <c r="I31" s="313">
        <f>MAX(I38:L38)</f>
        <v>0.17469879518072279</v>
      </c>
      <c r="J31" s="313"/>
      <c r="K31" s="304">
        <f>(I33*0.7)/I31</f>
        <v>80.137931034482804</v>
      </c>
      <c r="L31" s="305"/>
      <c r="M31" s="80"/>
      <c r="N31" s="314">
        <f>MAX(P39:S39)</f>
        <v>0</v>
      </c>
      <c r="O31" s="315"/>
      <c r="P31" s="313">
        <f>MAX(P38:S38)</f>
        <v>0</v>
      </c>
      <c r="Q31" s="313"/>
      <c r="R31" s="304" t="e">
        <f>(P33*0.7)/P31</f>
        <v>#DIV/0!</v>
      </c>
      <c r="S31" s="305"/>
      <c r="T31" s="314">
        <f>MAX(V39:Y39)</f>
        <v>0</v>
      </c>
      <c r="U31" s="315"/>
      <c r="V31" s="313">
        <f>MAX(V38:Y38)</f>
        <v>0</v>
      </c>
      <c r="W31" s="313"/>
      <c r="X31" s="304" t="e">
        <f>(V33*0.7)/V31</f>
        <v>#DIV/0!</v>
      </c>
      <c r="Y31" s="305"/>
      <c r="AA31" s="314">
        <f>MAX(AC39:AF39)</f>
        <v>15.714285714285721</v>
      </c>
      <c r="AB31" s="315"/>
      <c r="AC31" s="313">
        <f>MAX(AC38:AF38)</f>
        <v>0.17187500000000008</v>
      </c>
      <c r="AD31" s="313"/>
      <c r="AE31" s="304">
        <f>(AC33*0.7)/AC31</f>
        <v>142.54545454545448</v>
      </c>
      <c r="AF31" s="305"/>
      <c r="AG31" s="314">
        <f>MAX(AI39:AL39)</f>
        <v>16.571428571428562</v>
      </c>
      <c r="AH31" s="315"/>
      <c r="AI31" s="313">
        <f>MAX(AI38:AL38)</f>
        <v>0.17469879518072279</v>
      </c>
      <c r="AJ31" s="313"/>
      <c r="AK31" s="304">
        <f>(AI33*0.7)/AI31</f>
        <v>140.24137931034491</v>
      </c>
      <c r="AL31" s="305"/>
    </row>
    <row r="32" spans="1:38" ht="12" customHeight="1" thickBot="1" x14ac:dyDescent="0.25">
      <c r="A32" s="307" t="s">
        <v>20</v>
      </c>
      <c r="B32" s="308"/>
      <c r="C32" s="71" t="s">
        <v>31</v>
      </c>
      <c r="D32" s="34" t="s">
        <v>18</v>
      </c>
      <c r="E32" s="34" t="s">
        <v>17</v>
      </c>
      <c r="F32" s="46" t="s">
        <v>16</v>
      </c>
      <c r="G32" s="307" t="s">
        <v>20</v>
      </c>
      <c r="H32" s="308"/>
      <c r="I32" s="71" t="s">
        <v>31</v>
      </c>
      <c r="J32" s="34" t="s">
        <v>18</v>
      </c>
      <c r="K32" s="34" t="s">
        <v>17</v>
      </c>
      <c r="L32" s="46" t="s">
        <v>16</v>
      </c>
      <c r="M32" s="79"/>
      <c r="N32" s="307" t="s">
        <v>20</v>
      </c>
      <c r="O32" s="308"/>
      <c r="P32" s="71" t="s">
        <v>31</v>
      </c>
      <c r="Q32" s="34" t="s">
        <v>18</v>
      </c>
      <c r="R32" s="34" t="s">
        <v>17</v>
      </c>
      <c r="S32" s="46" t="s">
        <v>16</v>
      </c>
      <c r="T32" s="307" t="s">
        <v>20</v>
      </c>
      <c r="U32" s="308"/>
      <c r="V32" s="71" t="s">
        <v>31</v>
      </c>
      <c r="W32" s="34" t="s">
        <v>18</v>
      </c>
      <c r="X32" s="34" t="s">
        <v>17</v>
      </c>
      <c r="Y32" s="46" t="s">
        <v>16</v>
      </c>
      <c r="AA32" s="307" t="s">
        <v>20</v>
      </c>
      <c r="AB32" s="308"/>
      <c r="AC32" s="71" t="s">
        <v>31</v>
      </c>
      <c r="AD32" s="34" t="s">
        <v>18</v>
      </c>
      <c r="AE32" s="34" t="s">
        <v>17</v>
      </c>
      <c r="AF32" s="46" t="s">
        <v>16</v>
      </c>
      <c r="AG32" s="307" t="s">
        <v>20</v>
      </c>
      <c r="AH32" s="308"/>
      <c r="AI32" s="71" t="s">
        <v>31</v>
      </c>
      <c r="AJ32" s="34" t="s">
        <v>18</v>
      </c>
      <c r="AK32" s="34" t="s">
        <v>17</v>
      </c>
      <c r="AL32" s="46" t="s">
        <v>16</v>
      </c>
    </row>
    <row r="33" spans="1:38" ht="12" thickBot="1" x14ac:dyDescent="0.25">
      <c r="A33" s="309" t="str">
        <f>Medidas!B10</f>
        <v>FTS 7</v>
      </c>
      <c r="B33" s="310"/>
      <c r="C33" s="57">
        <f>Medidas!E10</f>
        <v>20</v>
      </c>
      <c r="D33" s="69">
        <f>Medidas!D10</f>
        <v>50</v>
      </c>
      <c r="E33" s="70"/>
      <c r="F33" s="68">
        <f>D33+(C33*Medidas!K3)</f>
        <v>126.7</v>
      </c>
      <c r="G33" s="311" t="str">
        <f>Medidas!B11</f>
        <v>FTS 8</v>
      </c>
      <c r="H33" s="312"/>
      <c r="I33" s="57">
        <f>Medidas!E11</f>
        <v>20</v>
      </c>
      <c r="J33" s="69">
        <f>Medidas!D11</f>
        <v>50</v>
      </c>
      <c r="K33" s="70"/>
      <c r="L33" s="68">
        <f>J33+(I33*Medidas!K3)</f>
        <v>126.7</v>
      </c>
      <c r="M33" s="81"/>
      <c r="N33" s="311" t="str">
        <f>A33</f>
        <v>FTS 7</v>
      </c>
      <c r="O33" s="312"/>
      <c r="P33" s="57">
        <f>Medidas!F10</f>
        <v>15</v>
      </c>
      <c r="Q33" s="69">
        <f>F33</f>
        <v>126.7</v>
      </c>
      <c r="R33" s="70"/>
      <c r="S33" s="68">
        <f>Q33+(P33*Medidas!K3)</f>
        <v>184.22499999999999</v>
      </c>
      <c r="T33" s="311" t="str">
        <f>G33</f>
        <v>FTS 8</v>
      </c>
      <c r="U33" s="312"/>
      <c r="V33" s="57">
        <f>Medidas!F11</f>
        <v>15</v>
      </c>
      <c r="W33" s="69">
        <f>L33</f>
        <v>126.7</v>
      </c>
      <c r="X33" s="70"/>
      <c r="Y33" s="68">
        <f>W33+(V33*Medidas!K3)</f>
        <v>184.22499999999999</v>
      </c>
      <c r="AA33" s="311" t="str">
        <f>N33</f>
        <v>FTS 7</v>
      </c>
      <c r="AB33" s="312"/>
      <c r="AC33" s="57">
        <f>C33+P33</f>
        <v>35</v>
      </c>
      <c r="AD33" s="69">
        <f>D33</f>
        <v>50</v>
      </c>
      <c r="AE33" s="70"/>
      <c r="AF33" s="68">
        <f>AD33+(AC33*Medidas!K3)</f>
        <v>184.22499999999999</v>
      </c>
      <c r="AG33" s="311" t="str">
        <f>T33</f>
        <v>FTS 8</v>
      </c>
      <c r="AH33" s="312"/>
      <c r="AI33" s="57">
        <f>I33+V33</f>
        <v>35</v>
      </c>
      <c r="AJ33" s="69">
        <f>J33</f>
        <v>50</v>
      </c>
      <c r="AK33" s="70"/>
      <c r="AL33" s="68">
        <f>AJ33+(AI33*Medidas!K3)</f>
        <v>184.22499999999999</v>
      </c>
    </row>
    <row r="34" spans="1:38" hidden="1" x14ac:dyDescent="0.2">
      <c r="A34" s="45" t="s">
        <v>22</v>
      </c>
      <c r="B34" s="35"/>
      <c r="C34" s="36">
        <f>B45</f>
        <v>3.25</v>
      </c>
      <c r="D34" s="36">
        <f>C45</f>
        <v>3.24</v>
      </c>
      <c r="E34" s="36">
        <f>D45</f>
        <v>3.25</v>
      </c>
      <c r="F34" s="47">
        <f>E45</f>
        <v>3.2</v>
      </c>
      <c r="G34" s="45" t="s">
        <v>22</v>
      </c>
      <c r="H34" s="35"/>
      <c r="I34" s="36">
        <f>E46</f>
        <v>3.32</v>
      </c>
      <c r="J34" s="36">
        <f>D46</f>
        <v>3.31</v>
      </c>
      <c r="K34" s="36">
        <f>C46</f>
        <v>3.3</v>
      </c>
      <c r="L34" s="47">
        <f>B46</f>
        <v>3.29</v>
      </c>
      <c r="M34" s="82"/>
      <c r="N34" s="45" t="s">
        <v>22</v>
      </c>
      <c r="O34" s="35"/>
      <c r="P34" s="36">
        <f>O45</f>
        <v>2.95</v>
      </c>
      <c r="Q34" s="36">
        <f>P45</f>
        <v>2.92</v>
      </c>
      <c r="R34" s="36">
        <f>Q45</f>
        <v>2.89</v>
      </c>
      <c r="S34" s="47">
        <f>R45</f>
        <v>2.65</v>
      </c>
      <c r="T34" s="45" t="s">
        <v>22</v>
      </c>
      <c r="U34" s="35"/>
      <c r="V34" s="36">
        <f>R46</f>
        <v>2.74</v>
      </c>
      <c r="W34" s="36">
        <f>Q46</f>
        <v>2.81</v>
      </c>
      <c r="X34" s="36">
        <f>P46</f>
        <v>3.08</v>
      </c>
      <c r="Y34" s="47">
        <f>O46</f>
        <v>2.97</v>
      </c>
      <c r="AA34" s="45" t="s">
        <v>22</v>
      </c>
      <c r="AB34" s="35"/>
      <c r="AC34" s="36">
        <f>AB45</f>
        <v>3.25</v>
      </c>
      <c r="AD34" s="36">
        <f>AC45</f>
        <v>3.24</v>
      </c>
      <c r="AE34" s="36">
        <f>AD45</f>
        <v>3.25</v>
      </c>
      <c r="AF34" s="47">
        <f>AE45</f>
        <v>3.2</v>
      </c>
      <c r="AG34" s="45" t="s">
        <v>22</v>
      </c>
      <c r="AH34" s="35"/>
      <c r="AI34" s="36">
        <f>AE46</f>
        <v>3.32</v>
      </c>
      <c r="AJ34" s="36">
        <f>AD46</f>
        <v>3.31</v>
      </c>
      <c r="AK34" s="36">
        <f>AC46</f>
        <v>3.3</v>
      </c>
      <c r="AL34" s="47">
        <f>AB46</f>
        <v>3.29</v>
      </c>
    </row>
    <row r="35" spans="1:38" hidden="1" x14ac:dyDescent="0.2">
      <c r="A35" s="48" t="s">
        <v>4</v>
      </c>
      <c r="B35" s="37"/>
      <c r="C35" s="38">
        <v>1</v>
      </c>
      <c r="D35" s="38">
        <v>2</v>
      </c>
      <c r="E35" s="38">
        <v>3</v>
      </c>
      <c r="F35" s="49">
        <v>4</v>
      </c>
      <c r="G35" s="48" t="s">
        <v>4</v>
      </c>
      <c r="H35" s="37"/>
      <c r="I35" s="38">
        <v>4</v>
      </c>
      <c r="J35" s="38">
        <v>3</v>
      </c>
      <c r="K35" s="38">
        <v>2</v>
      </c>
      <c r="L35" s="49">
        <v>1</v>
      </c>
      <c r="M35" s="81"/>
      <c r="N35" s="48" t="s">
        <v>4</v>
      </c>
      <c r="O35" s="37"/>
      <c r="P35" s="38">
        <v>1</v>
      </c>
      <c r="Q35" s="38">
        <v>2</v>
      </c>
      <c r="R35" s="38">
        <v>3</v>
      </c>
      <c r="S35" s="49">
        <v>4</v>
      </c>
      <c r="T35" s="48" t="s">
        <v>4</v>
      </c>
      <c r="U35" s="37"/>
      <c r="V35" s="38">
        <v>4</v>
      </c>
      <c r="W35" s="38">
        <v>3</v>
      </c>
      <c r="X35" s="38">
        <v>2</v>
      </c>
      <c r="Y35" s="49">
        <v>1</v>
      </c>
      <c r="AA35" s="48" t="s">
        <v>4</v>
      </c>
      <c r="AB35" s="37"/>
      <c r="AC35" s="38">
        <v>1</v>
      </c>
      <c r="AD35" s="38">
        <v>2</v>
      </c>
      <c r="AE35" s="38">
        <v>3</v>
      </c>
      <c r="AF35" s="49">
        <v>4</v>
      </c>
      <c r="AG35" s="48" t="s">
        <v>4</v>
      </c>
      <c r="AH35" s="37"/>
      <c r="AI35" s="38">
        <v>4</v>
      </c>
      <c r="AJ35" s="38">
        <v>3</v>
      </c>
      <c r="AK35" s="38">
        <v>2</v>
      </c>
      <c r="AL35" s="49">
        <v>1</v>
      </c>
    </row>
    <row r="36" spans="1:38" hidden="1" x14ac:dyDescent="0.2">
      <c r="A36" s="39" t="s">
        <v>19</v>
      </c>
      <c r="B36" s="37"/>
      <c r="C36" s="40">
        <f>H45</f>
        <v>2.95</v>
      </c>
      <c r="D36" s="40">
        <f>I45</f>
        <v>2.92</v>
      </c>
      <c r="E36" s="40">
        <f>J45</f>
        <v>2.89</v>
      </c>
      <c r="F36" s="50">
        <f>K45</f>
        <v>2.65</v>
      </c>
      <c r="G36" s="39" t="s">
        <v>19</v>
      </c>
      <c r="H36" s="37"/>
      <c r="I36" s="40">
        <f>K46</f>
        <v>2.74</v>
      </c>
      <c r="J36" s="40">
        <f>J46</f>
        <v>2.81</v>
      </c>
      <c r="K36" s="40">
        <f>I46</f>
        <v>3.08</v>
      </c>
      <c r="L36" s="50">
        <f>H46</f>
        <v>2.97</v>
      </c>
      <c r="M36" s="82"/>
      <c r="N36" s="39" t="s">
        <v>19</v>
      </c>
      <c r="O36" s="37"/>
      <c r="P36" s="40">
        <f>U45</f>
        <v>2.95</v>
      </c>
      <c r="Q36" s="40">
        <f>V45</f>
        <v>2.92</v>
      </c>
      <c r="R36" s="40">
        <f>W45</f>
        <v>2.89</v>
      </c>
      <c r="S36" s="50">
        <f>X45</f>
        <v>2.65</v>
      </c>
      <c r="T36" s="39" t="s">
        <v>19</v>
      </c>
      <c r="U36" s="37"/>
      <c r="V36" s="40">
        <f>X46</f>
        <v>2.74</v>
      </c>
      <c r="W36" s="40">
        <f>W46</f>
        <v>2.81</v>
      </c>
      <c r="X36" s="40">
        <f>V46</f>
        <v>3.08</v>
      </c>
      <c r="Y36" s="50">
        <f>U46</f>
        <v>2.97</v>
      </c>
      <c r="AA36" s="39" t="s">
        <v>19</v>
      </c>
      <c r="AB36" s="37"/>
      <c r="AC36" s="40">
        <f>AH45</f>
        <v>2.95</v>
      </c>
      <c r="AD36" s="40">
        <f>AI45</f>
        <v>2.92</v>
      </c>
      <c r="AE36" s="40">
        <f>AJ45</f>
        <v>2.89</v>
      </c>
      <c r="AF36" s="50">
        <f>AK45</f>
        <v>2.65</v>
      </c>
      <c r="AG36" s="39" t="s">
        <v>19</v>
      </c>
      <c r="AH36" s="37"/>
      <c r="AI36" s="40">
        <f>AK46</f>
        <v>2.74</v>
      </c>
      <c r="AJ36" s="40">
        <f>AJ46</f>
        <v>2.81</v>
      </c>
      <c r="AK36" s="40">
        <f>AI46</f>
        <v>3.08</v>
      </c>
      <c r="AL36" s="50">
        <f>AH46</f>
        <v>2.97</v>
      </c>
    </row>
    <row r="37" spans="1:38" x14ac:dyDescent="0.2">
      <c r="A37" s="59" t="s">
        <v>26</v>
      </c>
      <c r="B37" s="60"/>
      <c r="C37" s="41">
        <f>C34-C36</f>
        <v>0.29999999999999982</v>
      </c>
      <c r="D37" s="41">
        <f>D34-D36</f>
        <v>0.32000000000000028</v>
      </c>
      <c r="E37" s="41">
        <f>E34-E36</f>
        <v>0.35999999999999988</v>
      </c>
      <c r="F37" s="51">
        <f>F34-F36</f>
        <v>0.55000000000000027</v>
      </c>
      <c r="G37" s="59" t="s">
        <v>26</v>
      </c>
      <c r="H37" s="60"/>
      <c r="I37" s="41">
        <f>I34-I36</f>
        <v>0.57999999999999963</v>
      </c>
      <c r="J37" s="41">
        <f>J34-J36</f>
        <v>0.5</v>
      </c>
      <c r="K37" s="41">
        <f>K34-K36</f>
        <v>0.21999999999999975</v>
      </c>
      <c r="L37" s="51">
        <f>L34-L36</f>
        <v>0.31999999999999984</v>
      </c>
      <c r="M37" s="83"/>
      <c r="N37" s="59" t="s">
        <v>26</v>
      </c>
      <c r="O37" s="60"/>
      <c r="P37" s="41">
        <f>P34-P36</f>
        <v>0</v>
      </c>
      <c r="Q37" s="41">
        <f>Q34-Q36</f>
        <v>0</v>
      </c>
      <c r="R37" s="41">
        <f>R34-R36</f>
        <v>0</v>
      </c>
      <c r="S37" s="51">
        <f>S34-S36</f>
        <v>0</v>
      </c>
      <c r="T37" s="59" t="s">
        <v>26</v>
      </c>
      <c r="U37" s="60"/>
      <c r="V37" s="41">
        <f>V34-V36</f>
        <v>0</v>
      </c>
      <c r="W37" s="41">
        <f>W34-W36</f>
        <v>0</v>
      </c>
      <c r="X37" s="41">
        <f>X34-X36</f>
        <v>0</v>
      </c>
      <c r="Y37" s="51">
        <f>Y34-Y36</f>
        <v>0</v>
      </c>
      <c r="AA37" s="59" t="s">
        <v>26</v>
      </c>
      <c r="AB37" s="60"/>
      <c r="AC37" s="41">
        <f>AC34-AC36</f>
        <v>0.29999999999999982</v>
      </c>
      <c r="AD37" s="41">
        <f>AD34-AD36</f>
        <v>0.32000000000000028</v>
      </c>
      <c r="AE37" s="41">
        <f>AE34-AE36</f>
        <v>0.35999999999999988</v>
      </c>
      <c r="AF37" s="51">
        <f>AF34-AF36</f>
        <v>0.55000000000000027</v>
      </c>
      <c r="AG37" s="59" t="s">
        <v>26</v>
      </c>
      <c r="AH37" s="60"/>
      <c r="AI37" s="41">
        <f>AI34-AI36</f>
        <v>0.57999999999999963</v>
      </c>
      <c r="AJ37" s="41">
        <f>AJ34-AJ36</f>
        <v>0.5</v>
      </c>
      <c r="AK37" s="41">
        <f>AK34-AK36</f>
        <v>0.21999999999999975</v>
      </c>
      <c r="AL37" s="51">
        <f>AL34-AL36</f>
        <v>0.31999999999999984</v>
      </c>
    </row>
    <row r="38" spans="1:38" x14ac:dyDescent="0.2">
      <c r="A38" s="39" t="s">
        <v>21</v>
      </c>
      <c r="B38" s="37"/>
      <c r="C38" s="42">
        <f>C37/C34</f>
        <v>9.2307692307692257E-2</v>
      </c>
      <c r="D38" s="42">
        <f>D37/D34</f>
        <v>9.876543209876551E-2</v>
      </c>
      <c r="E38" s="42">
        <f>E37/E34</f>
        <v>0.11076923076923073</v>
      </c>
      <c r="F38" s="52">
        <f>F37/F34</f>
        <v>0.17187500000000008</v>
      </c>
      <c r="G38" s="39" t="s">
        <v>21</v>
      </c>
      <c r="H38" s="37"/>
      <c r="I38" s="42">
        <f>I37/I34</f>
        <v>0.17469879518072279</v>
      </c>
      <c r="J38" s="42">
        <f>J37/J34</f>
        <v>0.15105740181268881</v>
      </c>
      <c r="K38" s="42">
        <f>K37/K34</f>
        <v>6.6666666666666596E-2</v>
      </c>
      <c r="L38" s="52">
        <f>L37/L34</f>
        <v>9.7264437689969549E-2</v>
      </c>
      <c r="M38" s="84"/>
      <c r="N38" s="39" t="s">
        <v>21</v>
      </c>
      <c r="O38" s="37"/>
      <c r="P38" s="42">
        <f>P37/P34</f>
        <v>0</v>
      </c>
      <c r="Q38" s="42">
        <f>Q37/Q34</f>
        <v>0</v>
      </c>
      <c r="R38" s="42">
        <f>R37/R34</f>
        <v>0</v>
      </c>
      <c r="S38" s="52">
        <f>S37/S34</f>
        <v>0</v>
      </c>
      <c r="T38" s="39" t="s">
        <v>21</v>
      </c>
      <c r="U38" s="37"/>
      <c r="V38" s="42">
        <f>V37/V34</f>
        <v>0</v>
      </c>
      <c r="W38" s="42">
        <f>W37/W34</f>
        <v>0</v>
      </c>
      <c r="X38" s="42">
        <f>X37/X34</f>
        <v>0</v>
      </c>
      <c r="Y38" s="52">
        <f>Y37/Y34</f>
        <v>0</v>
      </c>
      <c r="AA38" s="39" t="s">
        <v>21</v>
      </c>
      <c r="AB38" s="37"/>
      <c r="AC38" s="42">
        <f>AC37/AC34</f>
        <v>9.2307692307692257E-2</v>
      </c>
      <c r="AD38" s="42">
        <f>AD37/AD34</f>
        <v>9.876543209876551E-2</v>
      </c>
      <c r="AE38" s="42">
        <f>AE37/AE34</f>
        <v>0.11076923076923073</v>
      </c>
      <c r="AF38" s="52">
        <f>AF37/AF34</f>
        <v>0.17187500000000008</v>
      </c>
      <c r="AG38" s="39" t="s">
        <v>21</v>
      </c>
      <c r="AH38" s="37"/>
      <c r="AI38" s="42">
        <f>AI37/AI34</f>
        <v>0.17469879518072279</v>
      </c>
      <c r="AJ38" s="42">
        <f>AJ37/AJ34</f>
        <v>0.15105740181268881</v>
      </c>
      <c r="AK38" s="42">
        <f>AK37/AK34</f>
        <v>6.6666666666666596E-2</v>
      </c>
      <c r="AL38" s="52">
        <f>AL37/AL34</f>
        <v>9.7264437689969549E-2</v>
      </c>
    </row>
    <row r="39" spans="1:38" ht="14.4" thickBot="1" x14ac:dyDescent="0.35">
      <c r="A39" s="89" t="s">
        <v>25</v>
      </c>
      <c r="B39" s="90"/>
      <c r="C39" s="43">
        <f>(C37*1000)/C33</f>
        <v>14.999999999999991</v>
      </c>
      <c r="D39" s="43">
        <f>(D37*1000)/C33</f>
        <v>16.000000000000014</v>
      </c>
      <c r="E39" s="43">
        <f>(E37*1000)/C33</f>
        <v>17.999999999999993</v>
      </c>
      <c r="F39" s="53">
        <f>(F37*1000)/C33</f>
        <v>27.500000000000011</v>
      </c>
      <c r="G39" s="89" t="s">
        <v>25</v>
      </c>
      <c r="H39" s="90"/>
      <c r="I39" s="43">
        <f>(I37*1000)/I33</f>
        <v>28.999999999999982</v>
      </c>
      <c r="J39" s="43">
        <f>(J37*1000)/I33</f>
        <v>25</v>
      </c>
      <c r="K39" s="43">
        <f>(K37*1000)/I33</f>
        <v>10.999999999999988</v>
      </c>
      <c r="L39" s="53">
        <f>(L37*1000)/I33</f>
        <v>15.999999999999991</v>
      </c>
      <c r="M39" s="83"/>
      <c r="N39" s="89" t="s">
        <v>25</v>
      </c>
      <c r="O39" s="90"/>
      <c r="P39" s="43">
        <f>(P37*1000)/P33</f>
        <v>0</v>
      </c>
      <c r="Q39" s="43">
        <f>(Q37*1000)/P33</f>
        <v>0</v>
      </c>
      <c r="R39" s="43">
        <f>(R37*1000)/P33</f>
        <v>0</v>
      </c>
      <c r="S39" s="53">
        <f>(S37*1000)/P33</f>
        <v>0</v>
      </c>
      <c r="T39" s="89" t="s">
        <v>25</v>
      </c>
      <c r="U39" s="90"/>
      <c r="V39" s="43">
        <f>(V37*1000)/V33</f>
        <v>0</v>
      </c>
      <c r="W39" s="43">
        <f>(W37*1000)/V33</f>
        <v>0</v>
      </c>
      <c r="X39" s="43">
        <f>(X37*1000)/V33</f>
        <v>0</v>
      </c>
      <c r="Y39" s="53">
        <f>(Y37*1000)/V33</f>
        <v>0</v>
      </c>
      <c r="AA39" s="89" t="s">
        <v>25</v>
      </c>
      <c r="AB39" s="90"/>
      <c r="AC39" s="43">
        <f>(AC37*1000)/AC33</f>
        <v>8.5714285714285658</v>
      </c>
      <c r="AD39" s="43">
        <f>(AD37*1000)/AC33</f>
        <v>9.1428571428571512</v>
      </c>
      <c r="AE39" s="43">
        <f>(AE37*1000)/AC33</f>
        <v>10.285714285714283</v>
      </c>
      <c r="AF39" s="53">
        <f>(AF37*1000)/AC33</f>
        <v>15.714285714285721</v>
      </c>
      <c r="AG39" s="89" t="s">
        <v>25</v>
      </c>
      <c r="AH39" s="90"/>
      <c r="AI39" s="43">
        <f>(AI37*1000)/AI33</f>
        <v>16.571428571428562</v>
      </c>
      <c r="AJ39" s="43">
        <f>(AJ37*1000)/AI33</f>
        <v>14.285714285714286</v>
      </c>
      <c r="AK39" s="43">
        <f>(AK37*1000)/AI33</f>
        <v>6.2857142857142785</v>
      </c>
      <c r="AL39" s="53">
        <f>(AL37*1000)/AI33</f>
        <v>9.1428571428571388</v>
      </c>
    </row>
    <row r="40" spans="1:38" ht="12" thickBot="1" x14ac:dyDescent="0.25"/>
    <row r="41" spans="1:38" ht="15" customHeight="1" x14ac:dyDescent="0.2">
      <c r="A41" s="16"/>
      <c r="B41" s="318" t="s">
        <v>15</v>
      </c>
      <c r="C41" s="318"/>
      <c r="D41" s="318"/>
      <c r="E41" s="318"/>
      <c r="F41" s="54"/>
      <c r="G41" s="16"/>
      <c r="H41" s="318" t="s">
        <v>28</v>
      </c>
      <c r="I41" s="318"/>
      <c r="J41" s="318"/>
      <c r="K41" s="318"/>
      <c r="L41" s="54"/>
      <c r="M41" s="85"/>
      <c r="N41" s="16"/>
      <c r="O41" s="318" t="s">
        <v>28</v>
      </c>
      <c r="P41" s="318"/>
      <c r="Q41" s="318"/>
      <c r="R41" s="318"/>
      <c r="S41" s="54"/>
      <c r="T41" s="16"/>
      <c r="U41" s="318" t="s">
        <v>29</v>
      </c>
      <c r="V41" s="318"/>
      <c r="W41" s="318"/>
      <c r="X41" s="318"/>
      <c r="Y41" s="54"/>
      <c r="AA41" s="16"/>
      <c r="AB41" s="318" t="s">
        <v>30</v>
      </c>
      <c r="AC41" s="318"/>
      <c r="AD41" s="318"/>
      <c r="AE41" s="318"/>
      <c r="AF41" s="54"/>
      <c r="AG41" s="16"/>
      <c r="AH41" s="318" t="s">
        <v>29</v>
      </c>
      <c r="AI41" s="318"/>
      <c r="AJ41" s="318"/>
      <c r="AK41" s="318"/>
      <c r="AL41" s="54"/>
    </row>
    <row r="42" spans="1:38" ht="12" thickBot="1" x14ac:dyDescent="0.25">
      <c r="A42" s="17"/>
      <c r="B42" s="18">
        <v>1</v>
      </c>
      <c r="C42" s="18">
        <v>2</v>
      </c>
      <c r="D42" s="18">
        <v>3</v>
      </c>
      <c r="E42" s="18">
        <v>4</v>
      </c>
      <c r="F42" s="55"/>
      <c r="G42" s="17"/>
      <c r="H42" s="18">
        <v>1</v>
      </c>
      <c r="I42" s="18">
        <v>2</v>
      </c>
      <c r="J42" s="18">
        <v>3</v>
      </c>
      <c r="K42" s="18">
        <v>4</v>
      </c>
      <c r="L42" s="55"/>
      <c r="N42" s="17"/>
      <c r="O42" s="18">
        <v>1</v>
      </c>
      <c r="P42" s="18">
        <v>2</v>
      </c>
      <c r="Q42" s="18">
        <v>3</v>
      </c>
      <c r="R42" s="18">
        <v>4</v>
      </c>
      <c r="S42" s="55"/>
      <c r="T42" s="17"/>
      <c r="U42" s="18">
        <v>1</v>
      </c>
      <c r="V42" s="18">
        <v>2</v>
      </c>
      <c r="W42" s="18">
        <v>3</v>
      </c>
      <c r="X42" s="18">
        <v>4</v>
      </c>
      <c r="Y42" s="55"/>
      <c r="AA42" s="17"/>
      <c r="AB42" s="18">
        <v>1</v>
      </c>
      <c r="AC42" s="18">
        <v>2</v>
      </c>
      <c r="AD42" s="18">
        <v>3</v>
      </c>
      <c r="AE42" s="18">
        <v>4</v>
      </c>
      <c r="AF42" s="55"/>
      <c r="AG42" s="17"/>
      <c r="AH42" s="18">
        <v>1</v>
      </c>
      <c r="AI42" s="18">
        <v>2</v>
      </c>
      <c r="AJ42" s="18">
        <v>3</v>
      </c>
      <c r="AK42" s="18">
        <v>4</v>
      </c>
      <c r="AL42" s="55"/>
    </row>
    <row r="43" spans="1:38" ht="12" x14ac:dyDescent="0.2">
      <c r="A43" s="19" t="s">
        <v>0</v>
      </c>
      <c r="B43" s="25">
        <f>Medidas!M8</f>
        <v>3.3</v>
      </c>
      <c r="C43" s="25">
        <f>Medidas!N8</f>
        <v>3.31</v>
      </c>
      <c r="D43" s="25">
        <f>Medidas!O8</f>
        <v>3.32</v>
      </c>
      <c r="E43" s="25">
        <f>Medidas!P8</f>
        <v>3.33</v>
      </c>
      <c r="F43" s="55"/>
      <c r="G43" s="19" t="s">
        <v>0</v>
      </c>
      <c r="H43" s="20">
        <f>Medidas!W8</f>
        <v>3.05</v>
      </c>
      <c r="I43" s="21">
        <f>Medidas!X8</f>
        <v>3.11</v>
      </c>
      <c r="J43" s="21">
        <f>Medidas!Y8</f>
        <v>3.2</v>
      </c>
      <c r="K43" s="22">
        <f>Medidas!Z8</f>
        <v>2.91</v>
      </c>
      <c r="L43" s="55"/>
      <c r="M43" s="86"/>
      <c r="N43" s="19" t="s">
        <v>0</v>
      </c>
      <c r="O43" s="20">
        <f>H43</f>
        <v>3.05</v>
      </c>
      <c r="P43" s="21">
        <f t="shared" ref="P43:R46" si="0">I43</f>
        <v>3.11</v>
      </c>
      <c r="Q43" s="21">
        <f t="shared" si="0"/>
        <v>3.2</v>
      </c>
      <c r="R43" s="22">
        <f t="shared" si="0"/>
        <v>2.91</v>
      </c>
      <c r="S43" s="55"/>
      <c r="T43" s="19" t="s">
        <v>0</v>
      </c>
      <c r="U43" s="25">
        <f>Medidas!AH8</f>
        <v>3.05</v>
      </c>
      <c r="V43" s="25">
        <f>Medidas!AI8</f>
        <v>3.11</v>
      </c>
      <c r="W43" s="25">
        <f>Medidas!AJ8</f>
        <v>3.2</v>
      </c>
      <c r="X43" s="25">
        <f>Medidas!AK8</f>
        <v>2.91</v>
      </c>
      <c r="Y43" s="55"/>
      <c r="AA43" s="19" t="s">
        <v>0</v>
      </c>
      <c r="AB43" s="20">
        <f>B43</f>
        <v>3.3</v>
      </c>
      <c r="AC43" s="21">
        <f t="shared" ref="AC43:AE46" si="1">C43</f>
        <v>3.31</v>
      </c>
      <c r="AD43" s="21">
        <f t="shared" si="1"/>
        <v>3.32</v>
      </c>
      <c r="AE43" s="22">
        <f t="shared" si="1"/>
        <v>3.33</v>
      </c>
      <c r="AF43" s="55"/>
      <c r="AG43" s="19" t="s">
        <v>0</v>
      </c>
      <c r="AH43" s="20">
        <f>U43</f>
        <v>3.05</v>
      </c>
      <c r="AI43" s="21">
        <f t="shared" ref="AI43:AK46" si="2">V43</f>
        <v>3.11</v>
      </c>
      <c r="AJ43" s="21">
        <f t="shared" si="2"/>
        <v>3.2</v>
      </c>
      <c r="AK43" s="22">
        <f t="shared" si="2"/>
        <v>2.91</v>
      </c>
      <c r="AL43" s="55"/>
    </row>
    <row r="44" spans="1:38" ht="12" x14ac:dyDescent="0.2">
      <c r="A44" s="19" t="s">
        <v>1</v>
      </c>
      <c r="B44" s="25">
        <f>Medidas!M9</f>
        <v>3.3</v>
      </c>
      <c r="C44" s="25">
        <f>Medidas!N9</f>
        <v>3.31</v>
      </c>
      <c r="D44" s="25">
        <f>Medidas!O9</f>
        <v>3.3</v>
      </c>
      <c r="E44" s="25">
        <f>Medidas!P9</f>
        <v>3.31</v>
      </c>
      <c r="F44" s="55"/>
      <c r="G44" s="19" t="s">
        <v>1</v>
      </c>
      <c r="H44" s="24">
        <f>Medidas!W9</f>
        <v>3</v>
      </c>
      <c r="I44" s="25">
        <f>Medidas!X9</f>
        <v>3.1</v>
      </c>
      <c r="J44" s="25">
        <f>Medidas!Y9</f>
        <v>3.08</v>
      </c>
      <c r="K44" s="26">
        <f>Medidas!Z9</f>
        <v>2.9</v>
      </c>
      <c r="L44" s="55"/>
      <c r="M44" s="86"/>
      <c r="N44" s="19" t="s">
        <v>1</v>
      </c>
      <c r="O44" s="24">
        <f t="shared" ref="O44:O46" si="3">H44</f>
        <v>3</v>
      </c>
      <c r="P44" s="25">
        <f t="shared" si="0"/>
        <v>3.1</v>
      </c>
      <c r="Q44" s="25">
        <f t="shared" si="0"/>
        <v>3.08</v>
      </c>
      <c r="R44" s="26">
        <f t="shared" si="0"/>
        <v>2.9</v>
      </c>
      <c r="S44" s="55"/>
      <c r="T44" s="19" t="s">
        <v>1</v>
      </c>
      <c r="U44" s="25">
        <f>Medidas!AH9</f>
        <v>2.97</v>
      </c>
      <c r="V44" s="25">
        <f>Medidas!AI9</f>
        <v>2.83</v>
      </c>
      <c r="W44" s="25">
        <f>Medidas!AJ9</f>
        <v>2.8</v>
      </c>
      <c r="X44" s="25">
        <f>Medidas!AK9</f>
        <v>2.57</v>
      </c>
      <c r="Y44" s="55"/>
      <c r="AA44" s="19" t="s">
        <v>1</v>
      </c>
      <c r="AB44" s="24">
        <f t="shared" ref="AB44:AB46" si="4">B44</f>
        <v>3.3</v>
      </c>
      <c r="AC44" s="25">
        <f t="shared" si="1"/>
        <v>3.31</v>
      </c>
      <c r="AD44" s="25">
        <f t="shared" si="1"/>
        <v>3.3</v>
      </c>
      <c r="AE44" s="26">
        <f t="shared" si="1"/>
        <v>3.31</v>
      </c>
      <c r="AF44" s="55"/>
      <c r="AG44" s="19" t="s">
        <v>1</v>
      </c>
      <c r="AH44" s="24">
        <f t="shared" ref="AH44:AH46" si="5">U44</f>
        <v>2.97</v>
      </c>
      <c r="AI44" s="25">
        <f t="shared" si="2"/>
        <v>2.83</v>
      </c>
      <c r="AJ44" s="25">
        <f t="shared" si="2"/>
        <v>2.8</v>
      </c>
      <c r="AK44" s="26">
        <f t="shared" si="2"/>
        <v>2.57</v>
      </c>
      <c r="AL44" s="55"/>
    </row>
    <row r="45" spans="1:38" ht="12" x14ac:dyDescent="0.2">
      <c r="A45" s="19" t="s">
        <v>2</v>
      </c>
      <c r="B45" s="25">
        <f>Medidas!M10</f>
        <v>3.25</v>
      </c>
      <c r="C45" s="25">
        <f>Medidas!N10</f>
        <v>3.24</v>
      </c>
      <c r="D45" s="25">
        <f>Medidas!O10</f>
        <v>3.25</v>
      </c>
      <c r="E45" s="25">
        <f>Medidas!P10</f>
        <v>3.2</v>
      </c>
      <c r="F45" s="55"/>
      <c r="G45" s="19" t="s">
        <v>2</v>
      </c>
      <c r="H45" s="24">
        <f>Medidas!W10</f>
        <v>2.95</v>
      </c>
      <c r="I45" s="25">
        <f>Medidas!X10</f>
        <v>2.92</v>
      </c>
      <c r="J45" s="25">
        <f>Medidas!Y10</f>
        <v>2.89</v>
      </c>
      <c r="K45" s="26">
        <f>Medidas!Z10</f>
        <v>2.65</v>
      </c>
      <c r="L45" s="55"/>
      <c r="M45" s="86"/>
      <c r="N45" s="19" t="s">
        <v>2</v>
      </c>
      <c r="O45" s="24">
        <f t="shared" si="3"/>
        <v>2.95</v>
      </c>
      <c r="P45" s="25">
        <f t="shared" si="0"/>
        <v>2.92</v>
      </c>
      <c r="Q45" s="25">
        <f t="shared" si="0"/>
        <v>2.89</v>
      </c>
      <c r="R45" s="26">
        <f t="shared" si="0"/>
        <v>2.65</v>
      </c>
      <c r="S45" s="55"/>
      <c r="T45" s="19" t="s">
        <v>2</v>
      </c>
      <c r="U45" s="25">
        <f>Medidas!AH10</f>
        <v>2.95</v>
      </c>
      <c r="V45" s="25">
        <f>Medidas!AI10</f>
        <v>2.92</v>
      </c>
      <c r="W45" s="25">
        <f>Medidas!AJ10</f>
        <v>2.89</v>
      </c>
      <c r="X45" s="25">
        <f>Medidas!AK10</f>
        <v>2.65</v>
      </c>
      <c r="Y45" s="55"/>
      <c r="AA45" s="19" t="s">
        <v>2</v>
      </c>
      <c r="AB45" s="24">
        <f t="shared" si="4"/>
        <v>3.25</v>
      </c>
      <c r="AC45" s="25">
        <f t="shared" si="1"/>
        <v>3.24</v>
      </c>
      <c r="AD45" s="25">
        <f t="shared" si="1"/>
        <v>3.25</v>
      </c>
      <c r="AE45" s="26">
        <f t="shared" si="1"/>
        <v>3.2</v>
      </c>
      <c r="AF45" s="55"/>
      <c r="AG45" s="19" t="s">
        <v>2</v>
      </c>
      <c r="AH45" s="24">
        <f t="shared" si="5"/>
        <v>2.95</v>
      </c>
      <c r="AI45" s="25">
        <f t="shared" si="2"/>
        <v>2.92</v>
      </c>
      <c r="AJ45" s="25">
        <f t="shared" si="2"/>
        <v>2.89</v>
      </c>
      <c r="AK45" s="26">
        <f t="shared" si="2"/>
        <v>2.65</v>
      </c>
      <c r="AL45" s="55"/>
    </row>
    <row r="46" spans="1:38" ht="12.6" thickBot="1" x14ac:dyDescent="0.25">
      <c r="A46" s="19" t="s">
        <v>3</v>
      </c>
      <c r="B46" s="25">
        <f>Medidas!M11</f>
        <v>3.29</v>
      </c>
      <c r="C46" s="25">
        <f>Medidas!N11</f>
        <v>3.3</v>
      </c>
      <c r="D46" s="25">
        <f>Medidas!O11</f>
        <v>3.31</v>
      </c>
      <c r="E46" s="25">
        <f>Medidas!P11</f>
        <v>3.32</v>
      </c>
      <c r="F46" s="55"/>
      <c r="G46" s="19" t="s">
        <v>3</v>
      </c>
      <c r="H46" s="28">
        <f>Medidas!W11</f>
        <v>2.97</v>
      </c>
      <c r="I46" s="29">
        <f>Medidas!X11</f>
        <v>3.08</v>
      </c>
      <c r="J46" s="29">
        <f>Medidas!Y11</f>
        <v>2.81</v>
      </c>
      <c r="K46" s="30">
        <f>Medidas!Z11</f>
        <v>2.74</v>
      </c>
      <c r="L46" s="55"/>
      <c r="M46" s="86"/>
      <c r="N46" s="19" t="s">
        <v>3</v>
      </c>
      <c r="O46" s="28">
        <f t="shared" si="3"/>
        <v>2.97</v>
      </c>
      <c r="P46" s="29">
        <f t="shared" si="0"/>
        <v>3.08</v>
      </c>
      <c r="Q46" s="29">
        <f t="shared" si="0"/>
        <v>2.81</v>
      </c>
      <c r="R46" s="30">
        <f t="shared" si="0"/>
        <v>2.74</v>
      </c>
      <c r="S46" s="55"/>
      <c r="T46" s="19" t="s">
        <v>3</v>
      </c>
      <c r="U46" s="25">
        <f>Medidas!AH11</f>
        <v>2.97</v>
      </c>
      <c r="V46" s="25">
        <f>Medidas!AI11</f>
        <v>3.08</v>
      </c>
      <c r="W46" s="25">
        <f>Medidas!AJ11</f>
        <v>2.81</v>
      </c>
      <c r="X46" s="25">
        <f>Medidas!AK11</f>
        <v>2.74</v>
      </c>
      <c r="Y46" s="55"/>
      <c r="AA46" s="19" t="s">
        <v>3</v>
      </c>
      <c r="AB46" s="28">
        <f t="shared" si="4"/>
        <v>3.29</v>
      </c>
      <c r="AC46" s="29">
        <f t="shared" si="1"/>
        <v>3.3</v>
      </c>
      <c r="AD46" s="29">
        <f t="shared" si="1"/>
        <v>3.31</v>
      </c>
      <c r="AE46" s="30">
        <f t="shared" si="1"/>
        <v>3.32</v>
      </c>
      <c r="AF46" s="55"/>
      <c r="AG46" s="19" t="s">
        <v>3</v>
      </c>
      <c r="AH46" s="28">
        <f t="shared" si="5"/>
        <v>2.97</v>
      </c>
      <c r="AI46" s="29">
        <f t="shared" si="2"/>
        <v>3.08</v>
      </c>
      <c r="AJ46" s="29">
        <f t="shared" si="2"/>
        <v>2.81</v>
      </c>
      <c r="AK46" s="30">
        <f t="shared" si="2"/>
        <v>2.74</v>
      </c>
      <c r="AL46" s="55"/>
    </row>
    <row r="47" spans="1:38" ht="12" thickBot="1" x14ac:dyDescent="0.25">
      <c r="A47" s="31"/>
      <c r="B47" s="32"/>
      <c r="C47" s="32"/>
      <c r="D47" s="32"/>
      <c r="E47" s="32"/>
      <c r="F47" s="56"/>
      <c r="G47" s="33"/>
      <c r="H47" s="32"/>
      <c r="I47" s="32"/>
      <c r="J47" s="32"/>
      <c r="K47" s="32"/>
      <c r="L47" s="56"/>
      <c r="N47" s="31"/>
      <c r="O47" s="32"/>
      <c r="P47" s="32"/>
      <c r="Q47" s="32"/>
      <c r="R47" s="32"/>
      <c r="S47" s="56"/>
      <c r="T47" s="33"/>
      <c r="U47" s="32"/>
      <c r="V47" s="32"/>
      <c r="W47" s="32"/>
      <c r="X47" s="32"/>
      <c r="Y47" s="56"/>
      <c r="AA47" s="31"/>
      <c r="AB47" s="32"/>
      <c r="AC47" s="32"/>
      <c r="AD47" s="32"/>
      <c r="AE47" s="32"/>
      <c r="AF47" s="56"/>
      <c r="AG47" s="33"/>
      <c r="AH47" s="32"/>
      <c r="AI47" s="32"/>
      <c r="AJ47" s="32"/>
      <c r="AK47" s="32"/>
      <c r="AL47" s="56"/>
    </row>
  </sheetData>
  <mergeCells count="90">
    <mergeCell ref="AI2:AJ2"/>
    <mergeCell ref="AK2:AL2"/>
    <mergeCell ref="C2:D2"/>
    <mergeCell ref="E2:F2"/>
    <mergeCell ref="I2:J2"/>
    <mergeCell ref="K2:L2"/>
    <mergeCell ref="P2:Q2"/>
    <mergeCell ref="R2:S2"/>
    <mergeCell ref="K3:L3"/>
    <mergeCell ref="V2:W2"/>
    <mergeCell ref="X2:Y2"/>
    <mergeCell ref="AC2:AD2"/>
    <mergeCell ref="AE2:AF2"/>
    <mergeCell ref="A3:B3"/>
    <mergeCell ref="C3:D3"/>
    <mergeCell ref="E3:F3"/>
    <mergeCell ref="G3:H3"/>
    <mergeCell ref="I3:J3"/>
    <mergeCell ref="AK3:AL3"/>
    <mergeCell ref="N3:O3"/>
    <mergeCell ref="P3:Q3"/>
    <mergeCell ref="R3:S3"/>
    <mergeCell ref="T3:U3"/>
    <mergeCell ref="V3:W3"/>
    <mergeCell ref="X3:Y3"/>
    <mergeCell ref="AA3:AB3"/>
    <mergeCell ref="AC3:AD3"/>
    <mergeCell ref="AE3:AF3"/>
    <mergeCell ref="AG3:AH3"/>
    <mergeCell ref="AI3:AJ3"/>
    <mergeCell ref="AG5:AH5"/>
    <mergeCell ref="A4:B4"/>
    <mergeCell ref="G4:H4"/>
    <mergeCell ref="N4:O4"/>
    <mergeCell ref="T4:U4"/>
    <mergeCell ref="AA4:AB4"/>
    <mergeCell ref="AG4:AH4"/>
    <mergeCell ref="A5:B5"/>
    <mergeCell ref="G5:H5"/>
    <mergeCell ref="N5:O5"/>
    <mergeCell ref="T5:U5"/>
    <mergeCell ref="AA5:AB5"/>
    <mergeCell ref="AI30:AJ30"/>
    <mergeCell ref="AK30:AL30"/>
    <mergeCell ref="C30:D30"/>
    <mergeCell ref="E30:F30"/>
    <mergeCell ref="I30:J30"/>
    <mergeCell ref="K30:L30"/>
    <mergeCell ref="P30:Q30"/>
    <mergeCell ref="R30:S30"/>
    <mergeCell ref="K31:L31"/>
    <mergeCell ref="V30:W30"/>
    <mergeCell ref="X30:Y30"/>
    <mergeCell ref="AC30:AD30"/>
    <mergeCell ref="AE30:AF30"/>
    <mergeCell ref="A31:B31"/>
    <mergeCell ref="C31:D31"/>
    <mergeCell ref="E31:F31"/>
    <mergeCell ref="G31:H31"/>
    <mergeCell ref="I31:J31"/>
    <mergeCell ref="AG32:AH32"/>
    <mergeCell ref="AK31:AL31"/>
    <mergeCell ref="N31:O31"/>
    <mergeCell ref="P31:Q31"/>
    <mergeCell ref="R31:S31"/>
    <mergeCell ref="T31:U31"/>
    <mergeCell ref="V31:W31"/>
    <mergeCell ref="X31:Y31"/>
    <mergeCell ref="AA31:AB31"/>
    <mergeCell ref="AC31:AD31"/>
    <mergeCell ref="AE31:AF31"/>
    <mergeCell ref="AG31:AH31"/>
    <mergeCell ref="AI31:AJ31"/>
    <mergeCell ref="A32:B32"/>
    <mergeCell ref="G32:H32"/>
    <mergeCell ref="N32:O32"/>
    <mergeCell ref="T32:U32"/>
    <mergeCell ref="AA32:AB32"/>
    <mergeCell ref="AB41:AE41"/>
    <mergeCell ref="AH41:AK41"/>
    <mergeCell ref="B41:E41"/>
    <mergeCell ref="A33:B33"/>
    <mergeCell ref="G33:H33"/>
    <mergeCell ref="N33:O33"/>
    <mergeCell ref="T33:U33"/>
    <mergeCell ref="H41:K41"/>
    <mergeCell ref="O41:R41"/>
    <mergeCell ref="U41:X41"/>
    <mergeCell ref="AA33:AB33"/>
    <mergeCell ref="AG33:AH33"/>
  </mergeCells>
  <pageMargins left="0.34" right="0.11811023622047245" top="0.99" bottom="0.78740157480314965" header="0.89" footer="0.31496062992125984"/>
  <pageSetup paperSize="9" scale="7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7"/>
  <sheetViews>
    <sheetView workbookViewId="0">
      <selection activeCell="P39" sqref="P39"/>
    </sheetView>
  </sheetViews>
  <sheetFormatPr defaultColWidth="11.44140625" defaultRowHeight="11.4" x14ac:dyDescent="0.2"/>
  <cols>
    <col min="1" max="1" width="3.44140625" style="14" customWidth="1"/>
    <col min="2" max="2" width="4.88671875" style="14" customWidth="1"/>
    <col min="3" max="3" width="5.6640625" style="15" customWidth="1"/>
    <col min="4" max="6" width="5.6640625" style="14" customWidth="1"/>
    <col min="7" max="7" width="3.44140625" style="14" customWidth="1"/>
    <col min="8" max="8" width="4.88671875" style="14" customWidth="1"/>
    <col min="9" max="12" width="5.6640625" style="14" customWidth="1"/>
    <col min="13" max="13" width="0.88671875" style="78" customWidth="1"/>
    <col min="14" max="14" width="3.44140625" style="14" customWidth="1"/>
    <col min="15" max="15" width="4.88671875" style="14" customWidth="1"/>
    <col min="16" max="16" width="5.6640625" style="15" customWidth="1"/>
    <col min="17" max="19" width="5.6640625" style="14" customWidth="1"/>
    <col min="20" max="20" width="3.44140625" style="14" customWidth="1"/>
    <col min="21" max="21" width="4.88671875" style="14" customWidth="1"/>
    <col min="22" max="25" width="5.6640625" style="14" customWidth="1"/>
    <col min="26" max="26" width="0.6640625" style="78" customWidth="1"/>
    <col min="27" max="27" width="3.44140625" style="14" customWidth="1"/>
    <col min="28" max="28" width="4.88671875" style="14" customWidth="1"/>
    <col min="29" max="29" width="5.6640625" style="15" customWidth="1"/>
    <col min="30" max="32" width="5.6640625" style="14" customWidth="1"/>
    <col min="33" max="33" width="3.44140625" style="14" customWidth="1"/>
    <col min="34" max="34" width="4.88671875" style="14" customWidth="1"/>
    <col min="35" max="38" width="5.6640625" style="14" customWidth="1"/>
    <col min="39" max="203" width="11.44140625" style="14"/>
    <col min="204" max="204" width="0" style="14" hidden="1" customWidth="1"/>
    <col min="205" max="206" width="6.6640625" style="14" customWidth="1"/>
    <col min="207" max="207" width="7.6640625" style="14" customWidth="1"/>
    <col min="208" max="211" width="6.6640625" style="14" customWidth="1"/>
    <col min="212" max="212" width="7.6640625" style="14" customWidth="1"/>
    <col min="213" max="213" width="5.6640625" style="14" customWidth="1"/>
    <col min="214" max="215" width="6.6640625" style="14" customWidth="1"/>
    <col min="216" max="216" width="7.6640625" style="14" customWidth="1"/>
    <col min="217" max="220" width="6.6640625" style="14" customWidth="1"/>
    <col min="221" max="221" width="8" style="14" customWidth="1"/>
    <col min="222" max="222" width="6.6640625" style="14" customWidth="1"/>
    <col min="223" max="459" width="11.44140625" style="14"/>
    <col min="460" max="460" width="0" style="14" hidden="1" customWidth="1"/>
    <col min="461" max="462" width="6.6640625" style="14" customWidth="1"/>
    <col min="463" max="463" width="7.6640625" style="14" customWidth="1"/>
    <col min="464" max="467" width="6.6640625" style="14" customWidth="1"/>
    <col min="468" max="468" width="7.6640625" style="14" customWidth="1"/>
    <col min="469" max="469" width="5.6640625" style="14" customWidth="1"/>
    <col min="470" max="471" width="6.6640625" style="14" customWidth="1"/>
    <col min="472" max="472" width="7.6640625" style="14" customWidth="1"/>
    <col min="473" max="476" width="6.6640625" style="14" customWidth="1"/>
    <col min="477" max="477" width="8" style="14" customWidth="1"/>
    <col min="478" max="478" width="6.6640625" style="14" customWidth="1"/>
    <col min="479" max="715" width="11.44140625" style="14"/>
    <col min="716" max="716" width="0" style="14" hidden="1" customWidth="1"/>
    <col min="717" max="718" width="6.6640625" style="14" customWidth="1"/>
    <col min="719" max="719" width="7.6640625" style="14" customWidth="1"/>
    <col min="720" max="723" width="6.6640625" style="14" customWidth="1"/>
    <col min="724" max="724" width="7.6640625" style="14" customWidth="1"/>
    <col min="725" max="725" width="5.6640625" style="14" customWidth="1"/>
    <col min="726" max="727" width="6.6640625" style="14" customWidth="1"/>
    <col min="728" max="728" width="7.6640625" style="14" customWidth="1"/>
    <col min="729" max="732" width="6.6640625" style="14" customWidth="1"/>
    <col min="733" max="733" width="8" style="14" customWidth="1"/>
    <col min="734" max="734" width="6.6640625" style="14" customWidth="1"/>
    <col min="735" max="971" width="11.44140625" style="14"/>
    <col min="972" max="972" width="0" style="14" hidden="1" customWidth="1"/>
    <col min="973" max="974" width="6.6640625" style="14" customWidth="1"/>
    <col min="975" max="975" width="7.6640625" style="14" customWidth="1"/>
    <col min="976" max="979" width="6.6640625" style="14" customWidth="1"/>
    <col min="980" max="980" width="7.6640625" style="14" customWidth="1"/>
    <col min="981" max="981" width="5.6640625" style="14" customWidth="1"/>
    <col min="982" max="983" width="6.6640625" style="14" customWidth="1"/>
    <col min="984" max="984" width="7.6640625" style="14" customWidth="1"/>
    <col min="985" max="988" width="6.6640625" style="14" customWidth="1"/>
    <col min="989" max="989" width="8" style="14" customWidth="1"/>
    <col min="990" max="990" width="6.6640625" style="14" customWidth="1"/>
    <col min="991" max="1227" width="11.44140625" style="14"/>
    <col min="1228" max="1228" width="0" style="14" hidden="1" customWidth="1"/>
    <col min="1229" max="1230" width="6.6640625" style="14" customWidth="1"/>
    <col min="1231" max="1231" width="7.6640625" style="14" customWidth="1"/>
    <col min="1232" max="1235" width="6.6640625" style="14" customWidth="1"/>
    <col min="1236" max="1236" width="7.6640625" style="14" customWidth="1"/>
    <col min="1237" max="1237" width="5.6640625" style="14" customWidth="1"/>
    <col min="1238" max="1239" width="6.6640625" style="14" customWidth="1"/>
    <col min="1240" max="1240" width="7.6640625" style="14" customWidth="1"/>
    <col min="1241" max="1244" width="6.6640625" style="14" customWidth="1"/>
    <col min="1245" max="1245" width="8" style="14" customWidth="1"/>
    <col min="1246" max="1246" width="6.6640625" style="14" customWidth="1"/>
    <col min="1247" max="1483" width="11.44140625" style="14"/>
    <col min="1484" max="1484" width="0" style="14" hidden="1" customWidth="1"/>
    <col min="1485" max="1486" width="6.6640625" style="14" customWidth="1"/>
    <col min="1487" max="1487" width="7.6640625" style="14" customWidth="1"/>
    <col min="1488" max="1491" width="6.6640625" style="14" customWidth="1"/>
    <col min="1492" max="1492" width="7.6640625" style="14" customWidth="1"/>
    <col min="1493" max="1493" width="5.6640625" style="14" customWidth="1"/>
    <col min="1494" max="1495" width="6.6640625" style="14" customWidth="1"/>
    <col min="1496" max="1496" width="7.6640625" style="14" customWidth="1"/>
    <col min="1497" max="1500" width="6.6640625" style="14" customWidth="1"/>
    <col min="1501" max="1501" width="8" style="14" customWidth="1"/>
    <col min="1502" max="1502" width="6.6640625" style="14" customWidth="1"/>
    <col min="1503" max="1739" width="11.44140625" style="14"/>
    <col min="1740" max="1740" width="0" style="14" hidden="1" customWidth="1"/>
    <col min="1741" max="1742" width="6.6640625" style="14" customWidth="1"/>
    <col min="1743" max="1743" width="7.6640625" style="14" customWidth="1"/>
    <col min="1744" max="1747" width="6.6640625" style="14" customWidth="1"/>
    <col min="1748" max="1748" width="7.6640625" style="14" customWidth="1"/>
    <col min="1749" max="1749" width="5.6640625" style="14" customWidth="1"/>
    <col min="1750" max="1751" width="6.6640625" style="14" customWidth="1"/>
    <col min="1752" max="1752" width="7.6640625" style="14" customWidth="1"/>
    <col min="1753" max="1756" width="6.6640625" style="14" customWidth="1"/>
    <col min="1757" max="1757" width="8" style="14" customWidth="1"/>
    <col min="1758" max="1758" width="6.6640625" style="14" customWidth="1"/>
    <col min="1759" max="1995" width="11.44140625" style="14"/>
    <col min="1996" max="1996" width="0" style="14" hidden="1" customWidth="1"/>
    <col min="1997" max="1998" width="6.6640625" style="14" customWidth="1"/>
    <col min="1999" max="1999" width="7.6640625" style="14" customWidth="1"/>
    <col min="2000" max="2003" width="6.6640625" style="14" customWidth="1"/>
    <col min="2004" max="2004" width="7.6640625" style="14" customWidth="1"/>
    <col min="2005" max="2005" width="5.6640625" style="14" customWidth="1"/>
    <col min="2006" max="2007" width="6.6640625" style="14" customWidth="1"/>
    <col min="2008" max="2008" width="7.6640625" style="14" customWidth="1"/>
    <col min="2009" max="2012" width="6.6640625" style="14" customWidth="1"/>
    <col min="2013" max="2013" width="8" style="14" customWidth="1"/>
    <col min="2014" max="2014" width="6.6640625" style="14" customWidth="1"/>
    <col min="2015" max="2251" width="11.44140625" style="14"/>
    <col min="2252" max="2252" width="0" style="14" hidden="1" customWidth="1"/>
    <col min="2253" max="2254" width="6.6640625" style="14" customWidth="1"/>
    <col min="2255" max="2255" width="7.6640625" style="14" customWidth="1"/>
    <col min="2256" max="2259" width="6.6640625" style="14" customWidth="1"/>
    <col min="2260" max="2260" width="7.6640625" style="14" customWidth="1"/>
    <col min="2261" max="2261" width="5.6640625" style="14" customWidth="1"/>
    <col min="2262" max="2263" width="6.6640625" style="14" customWidth="1"/>
    <col min="2264" max="2264" width="7.6640625" style="14" customWidth="1"/>
    <col min="2265" max="2268" width="6.6640625" style="14" customWidth="1"/>
    <col min="2269" max="2269" width="8" style="14" customWidth="1"/>
    <col min="2270" max="2270" width="6.6640625" style="14" customWidth="1"/>
    <col min="2271" max="2507" width="11.44140625" style="14"/>
    <col min="2508" max="2508" width="0" style="14" hidden="1" customWidth="1"/>
    <col min="2509" max="2510" width="6.6640625" style="14" customWidth="1"/>
    <col min="2511" max="2511" width="7.6640625" style="14" customWidth="1"/>
    <col min="2512" max="2515" width="6.6640625" style="14" customWidth="1"/>
    <col min="2516" max="2516" width="7.6640625" style="14" customWidth="1"/>
    <col min="2517" max="2517" width="5.6640625" style="14" customWidth="1"/>
    <col min="2518" max="2519" width="6.6640625" style="14" customWidth="1"/>
    <col min="2520" max="2520" width="7.6640625" style="14" customWidth="1"/>
    <col min="2521" max="2524" width="6.6640625" style="14" customWidth="1"/>
    <col min="2525" max="2525" width="8" style="14" customWidth="1"/>
    <col min="2526" max="2526" width="6.6640625" style="14" customWidth="1"/>
    <col min="2527" max="2763" width="11.44140625" style="14"/>
    <col min="2764" max="2764" width="0" style="14" hidden="1" customWidth="1"/>
    <col min="2765" max="2766" width="6.6640625" style="14" customWidth="1"/>
    <col min="2767" max="2767" width="7.6640625" style="14" customWidth="1"/>
    <col min="2768" max="2771" width="6.6640625" style="14" customWidth="1"/>
    <col min="2772" max="2772" width="7.6640625" style="14" customWidth="1"/>
    <col min="2773" max="2773" width="5.6640625" style="14" customWidth="1"/>
    <col min="2774" max="2775" width="6.6640625" style="14" customWidth="1"/>
    <col min="2776" max="2776" width="7.6640625" style="14" customWidth="1"/>
    <col min="2777" max="2780" width="6.6640625" style="14" customWidth="1"/>
    <col min="2781" max="2781" width="8" style="14" customWidth="1"/>
    <col min="2782" max="2782" width="6.6640625" style="14" customWidth="1"/>
    <col min="2783" max="3019" width="11.44140625" style="14"/>
    <col min="3020" max="3020" width="0" style="14" hidden="1" customWidth="1"/>
    <col min="3021" max="3022" width="6.6640625" style="14" customWidth="1"/>
    <col min="3023" max="3023" width="7.6640625" style="14" customWidth="1"/>
    <col min="3024" max="3027" width="6.6640625" style="14" customWidth="1"/>
    <col min="3028" max="3028" width="7.6640625" style="14" customWidth="1"/>
    <col min="3029" max="3029" width="5.6640625" style="14" customWidth="1"/>
    <col min="3030" max="3031" width="6.6640625" style="14" customWidth="1"/>
    <col min="3032" max="3032" width="7.6640625" style="14" customWidth="1"/>
    <col min="3033" max="3036" width="6.6640625" style="14" customWidth="1"/>
    <col min="3037" max="3037" width="8" style="14" customWidth="1"/>
    <col min="3038" max="3038" width="6.6640625" style="14" customWidth="1"/>
    <col min="3039" max="3275" width="11.44140625" style="14"/>
    <col min="3276" max="3276" width="0" style="14" hidden="1" customWidth="1"/>
    <col min="3277" max="3278" width="6.6640625" style="14" customWidth="1"/>
    <col min="3279" max="3279" width="7.6640625" style="14" customWidth="1"/>
    <col min="3280" max="3283" width="6.6640625" style="14" customWidth="1"/>
    <col min="3284" max="3284" width="7.6640625" style="14" customWidth="1"/>
    <col min="3285" max="3285" width="5.6640625" style="14" customWidth="1"/>
    <col min="3286" max="3287" width="6.6640625" style="14" customWidth="1"/>
    <col min="3288" max="3288" width="7.6640625" style="14" customWidth="1"/>
    <col min="3289" max="3292" width="6.6640625" style="14" customWidth="1"/>
    <col min="3293" max="3293" width="8" style="14" customWidth="1"/>
    <col min="3294" max="3294" width="6.6640625" style="14" customWidth="1"/>
    <col min="3295" max="3531" width="11.44140625" style="14"/>
    <col min="3532" max="3532" width="0" style="14" hidden="1" customWidth="1"/>
    <col min="3533" max="3534" width="6.6640625" style="14" customWidth="1"/>
    <col min="3535" max="3535" width="7.6640625" style="14" customWidth="1"/>
    <col min="3536" max="3539" width="6.6640625" style="14" customWidth="1"/>
    <col min="3540" max="3540" width="7.6640625" style="14" customWidth="1"/>
    <col min="3541" max="3541" width="5.6640625" style="14" customWidth="1"/>
    <col min="3542" max="3543" width="6.6640625" style="14" customWidth="1"/>
    <col min="3544" max="3544" width="7.6640625" style="14" customWidth="1"/>
    <col min="3545" max="3548" width="6.6640625" style="14" customWidth="1"/>
    <col min="3549" max="3549" width="8" style="14" customWidth="1"/>
    <col min="3550" max="3550" width="6.6640625" style="14" customWidth="1"/>
    <col min="3551" max="3787" width="11.44140625" style="14"/>
    <col min="3788" max="3788" width="0" style="14" hidden="1" customWidth="1"/>
    <col min="3789" max="3790" width="6.6640625" style="14" customWidth="1"/>
    <col min="3791" max="3791" width="7.6640625" style="14" customWidth="1"/>
    <col min="3792" max="3795" width="6.6640625" style="14" customWidth="1"/>
    <col min="3796" max="3796" width="7.6640625" style="14" customWidth="1"/>
    <col min="3797" max="3797" width="5.6640625" style="14" customWidth="1"/>
    <col min="3798" max="3799" width="6.6640625" style="14" customWidth="1"/>
    <col min="3800" max="3800" width="7.6640625" style="14" customWidth="1"/>
    <col min="3801" max="3804" width="6.6640625" style="14" customWidth="1"/>
    <col min="3805" max="3805" width="8" style="14" customWidth="1"/>
    <col min="3806" max="3806" width="6.6640625" style="14" customWidth="1"/>
    <col min="3807" max="4043" width="11.44140625" style="14"/>
    <col min="4044" max="4044" width="0" style="14" hidden="1" customWidth="1"/>
    <col min="4045" max="4046" width="6.6640625" style="14" customWidth="1"/>
    <col min="4047" max="4047" width="7.6640625" style="14" customWidth="1"/>
    <col min="4048" max="4051" width="6.6640625" style="14" customWidth="1"/>
    <col min="4052" max="4052" width="7.6640625" style="14" customWidth="1"/>
    <col min="4053" max="4053" width="5.6640625" style="14" customWidth="1"/>
    <col min="4054" max="4055" width="6.6640625" style="14" customWidth="1"/>
    <col min="4056" max="4056" width="7.6640625" style="14" customWidth="1"/>
    <col min="4057" max="4060" width="6.6640625" style="14" customWidth="1"/>
    <col min="4061" max="4061" width="8" style="14" customWidth="1"/>
    <col min="4062" max="4062" width="6.6640625" style="14" customWidth="1"/>
    <col min="4063" max="4299" width="11.44140625" style="14"/>
    <col min="4300" max="4300" width="0" style="14" hidden="1" customWidth="1"/>
    <col min="4301" max="4302" width="6.6640625" style="14" customWidth="1"/>
    <col min="4303" max="4303" width="7.6640625" style="14" customWidth="1"/>
    <col min="4304" max="4307" width="6.6640625" style="14" customWidth="1"/>
    <col min="4308" max="4308" width="7.6640625" style="14" customWidth="1"/>
    <col min="4309" max="4309" width="5.6640625" style="14" customWidth="1"/>
    <col min="4310" max="4311" width="6.6640625" style="14" customWidth="1"/>
    <col min="4312" max="4312" width="7.6640625" style="14" customWidth="1"/>
    <col min="4313" max="4316" width="6.6640625" style="14" customWidth="1"/>
    <col min="4317" max="4317" width="8" style="14" customWidth="1"/>
    <col min="4318" max="4318" width="6.6640625" style="14" customWidth="1"/>
    <col min="4319" max="4555" width="11.44140625" style="14"/>
    <col min="4556" max="4556" width="0" style="14" hidden="1" customWidth="1"/>
    <col min="4557" max="4558" width="6.6640625" style="14" customWidth="1"/>
    <col min="4559" max="4559" width="7.6640625" style="14" customWidth="1"/>
    <col min="4560" max="4563" width="6.6640625" style="14" customWidth="1"/>
    <col min="4564" max="4564" width="7.6640625" style="14" customWidth="1"/>
    <col min="4565" max="4565" width="5.6640625" style="14" customWidth="1"/>
    <col min="4566" max="4567" width="6.6640625" style="14" customWidth="1"/>
    <col min="4568" max="4568" width="7.6640625" style="14" customWidth="1"/>
    <col min="4569" max="4572" width="6.6640625" style="14" customWidth="1"/>
    <col min="4573" max="4573" width="8" style="14" customWidth="1"/>
    <col min="4574" max="4574" width="6.6640625" style="14" customWidth="1"/>
    <col min="4575" max="4811" width="11.44140625" style="14"/>
    <col min="4812" max="4812" width="0" style="14" hidden="1" customWidth="1"/>
    <col min="4813" max="4814" width="6.6640625" style="14" customWidth="1"/>
    <col min="4815" max="4815" width="7.6640625" style="14" customWidth="1"/>
    <col min="4816" max="4819" width="6.6640625" style="14" customWidth="1"/>
    <col min="4820" max="4820" width="7.6640625" style="14" customWidth="1"/>
    <col min="4821" max="4821" width="5.6640625" style="14" customWidth="1"/>
    <col min="4822" max="4823" width="6.6640625" style="14" customWidth="1"/>
    <col min="4824" max="4824" width="7.6640625" style="14" customWidth="1"/>
    <col min="4825" max="4828" width="6.6640625" style="14" customWidth="1"/>
    <col min="4829" max="4829" width="8" style="14" customWidth="1"/>
    <col min="4830" max="4830" width="6.6640625" style="14" customWidth="1"/>
    <col min="4831" max="5067" width="11.44140625" style="14"/>
    <col min="5068" max="5068" width="0" style="14" hidden="1" customWidth="1"/>
    <col min="5069" max="5070" width="6.6640625" style="14" customWidth="1"/>
    <col min="5071" max="5071" width="7.6640625" style="14" customWidth="1"/>
    <col min="5072" max="5075" width="6.6640625" style="14" customWidth="1"/>
    <col min="5076" max="5076" width="7.6640625" style="14" customWidth="1"/>
    <col min="5077" max="5077" width="5.6640625" style="14" customWidth="1"/>
    <col min="5078" max="5079" width="6.6640625" style="14" customWidth="1"/>
    <col min="5080" max="5080" width="7.6640625" style="14" customWidth="1"/>
    <col min="5081" max="5084" width="6.6640625" style="14" customWidth="1"/>
    <col min="5085" max="5085" width="8" style="14" customWidth="1"/>
    <col min="5086" max="5086" width="6.6640625" style="14" customWidth="1"/>
    <col min="5087" max="5323" width="11.44140625" style="14"/>
    <col min="5324" max="5324" width="0" style="14" hidden="1" customWidth="1"/>
    <col min="5325" max="5326" width="6.6640625" style="14" customWidth="1"/>
    <col min="5327" max="5327" width="7.6640625" style="14" customWidth="1"/>
    <col min="5328" max="5331" width="6.6640625" style="14" customWidth="1"/>
    <col min="5332" max="5332" width="7.6640625" style="14" customWidth="1"/>
    <col min="5333" max="5333" width="5.6640625" style="14" customWidth="1"/>
    <col min="5334" max="5335" width="6.6640625" style="14" customWidth="1"/>
    <col min="5336" max="5336" width="7.6640625" style="14" customWidth="1"/>
    <col min="5337" max="5340" width="6.6640625" style="14" customWidth="1"/>
    <col min="5341" max="5341" width="8" style="14" customWidth="1"/>
    <col min="5342" max="5342" width="6.6640625" style="14" customWidth="1"/>
    <col min="5343" max="5579" width="11.44140625" style="14"/>
    <col min="5580" max="5580" width="0" style="14" hidden="1" customWidth="1"/>
    <col min="5581" max="5582" width="6.6640625" style="14" customWidth="1"/>
    <col min="5583" max="5583" width="7.6640625" style="14" customWidth="1"/>
    <col min="5584" max="5587" width="6.6640625" style="14" customWidth="1"/>
    <col min="5588" max="5588" width="7.6640625" style="14" customWidth="1"/>
    <col min="5589" max="5589" width="5.6640625" style="14" customWidth="1"/>
    <col min="5590" max="5591" width="6.6640625" style="14" customWidth="1"/>
    <col min="5592" max="5592" width="7.6640625" style="14" customWidth="1"/>
    <col min="5593" max="5596" width="6.6640625" style="14" customWidth="1"/>
    <col min="5597" max="5597" width="8" style="14" customWidth="1"/>
    <col min="5598" max="5598" width="6.6640625" style="14" customWidth="1"/>
    <col min="5599" max="5835" width="11.44140625" style="14"/>
    <col min="5836" max="5836" width="0" style="14" hidden="1" customWidth="1"/>
    <col min="5837" max="5838" width="6.6640625" style="14" customWidth="1"/>
    <col min="5839" max="5839" width="7.6640625" style="14" customWidth="1"/>
    <col min="5840" max="5843" width="6.6640625" style="14" customWidth="1"/>
    <col min="5844" max="5844" width="7.6640625" style="14" customWidth="1"/>
    <col min="5845" max="5845" width="5.6640625" style="14" customWidth="1"/>
    <col min="5846" max="5847" width="6.6640625" style="14" customWidth="1"/>
    <col min="5848" max="5848" width="7.6640625" style="14" customWidth="1"/>
    <col min="5849" max="5852" width="6.6640625" style="14" customWidth="1"/>
    <col min="5853" max="5853" width="8" style="14" customWidth="1"/>
    <col min="5854" max="5854" width="6.6640625" style="14" customWidth="1"/>
    <col min="5855" max="6091" width="11.44140625" style="14"/>
    <col min="6092" max="6092" width="0" style="14" hidden="1" customWidth="1"/>
    <col min="6093" max="6094" width="6.6640625" style="14" customWidth="1"/>
    <col min="6095" max="6095" width="7.6640625" style="14" customWidth="1"/>
    <col min="6096" max="6099" width="6.6640625" style="14" customWidth="1"/>
    <col min="6100" max="6100" width="7.6640625" style="14" customWidth="1"/>
    <col min="6101" max="6101" width="5.6640625" style="14" customWidth="1"/>
    <col min="6102" max="6103" width="6.6640625" style="14" customWidth="1"/>
    <col min="6104" max="6104" width="7.6640625" style="14" customWidth="1"/>
    <col min="6105" max="6108" width="6.6640625" style="14" customWidth="1"/>
    <col min="6109" max="6109" width="8" style="14" customWidth="1"/>
    <col min="6110" max="6110" width="6.6640625" style="14" customWidth="1"/>
    <col min="6111" max="6347" width="11.44140625" style="14"/>
    <col min="6348" max="6348" width="0" style="14" hidden="1" customWidth="1"/>
    <col min="6349" max="6350" width="6.6640625" style="14" customWidth="1"/>
    <col min="6351" max="6351" width="7.6640625" style="14" customWidth="1"/>
    <col min="6352" max="6355" width="6.6640625" style="14" customWidth="1"/>
    <col min="6356" max="6356" width="7.6640625" style="14" customWidth="1"/>
    <col min="6357" max="6357" width="5.6640625" style="14" customWidth="1"/>
    <col min="6358" max="6359" width="6.6640625" style="14" customWidth="1"/>
    <col min="6360" max="6360" width="7.6640625" style="14" customWidth="1"/>
    <col min="6361" max="6364" width="6.6640625" style="14" customWidth="1"/>
    <col min="6365" max="6365" width="8" style="14" customWidth="1"/>
    <col min="6366" max="6366" width="6.6640625" style="14" customWidth="1"/>
    <col min="6367" max="6603" width="11.44140625" style="14"/>
    <col min="6604" max="6604" width="0" style="14" hidden="1" customWidth="1"/>
    <col min="6605" max="6606" width="6.6640625" style="14" customWidth="1"/>
    <col min="6607" max="6607" width="7.6640625" style="14" customWidth="1"/>
    <col min="6608" max="6611" width="6.6640625" style="14" customWidth="1"/>
    <col min="6612" max="6612" width="7.6640625" style="14" customWidth="1"/>
    <col min="6613" max="6613" width="5.6640625" style="14" customWidth="1"/>
    <col min="6614" max="6615" width="6.6640625" style="14" customWidth="1"/>
    <col min="6616" max="6616" width="7.6640625" style="14" customWidth="1"/>
    <col min="6617" max="6620" width="6.6640625" style="14" customWidth="1"/>
    <col min="6621" max="6621" width="8" style="14" customWidth="1"/>
    <col min="6622" max="6622" width="6.6640625" style="14" customWidth="1"/>
    <col min="6623" max="6859" width="11.44140625" style="14"/>
    <col min="6860" max="6860" width="0" style="14" hidden="1" customWidth="1"/>
    <col min="6861" max="6862" width="6.6640625" style="14" customWidth="1"/>
    <col min="6863" max="6863" width="7.6640625" style="14" customWidth="1"/>
    <col min="6864" max="6867" width="6.6640625" style="14" customWidth="1"/>
    <col min="6868" max="6868" width="7.6640625" style="14" customWidth="1"/>
    <col min="6869" max="6869" width="5.6640625" style="14" customWidth="1"/>
    <col min="6870" max="6871" width="6.6640625" style="14" customWidth="1"/>
    <col min="6872" max="6872" width="7.6640625" style="14" customWidth="1"/>
    <col min="6873" max="6876" width="6.6640625" style="14" customWidth="1"/>
    <col min="6877" max="6877" width="8" style="14" customWidth="1"/>
    <col min="6878" max="6878" width="6.6640625" style="14" customWidth="1"/>
    <col min="6879" max="7115" width="11.44140625" style="14"/>
    <col min="7116" max="7116" width="0" style="14" hidden="1" customWidth="1"/>
    <col min="7117" max="7118" width="6.6640625" style="14" customWidth="1"/>
    <col min="7119" max="7119" width="7.6640625" style="14" customWidth="1"/>
    <col min="7120" max="7123" width="6.6640625" style="14" customWidth="1"/>
    <col min="7124" max="7124" width="7.6640625" style="14" customWidth="1"/>
    <col min="7125" max="7125" width="5.6640625" style="14" customWidth="1"/>
    <col min="7126" max="7127" width="6.6640625" style="14" customWidth="1"/>
    <col min="7128" max="7128" width="7.6640625" style="14" customWidth="1"/>
    <col min="7129" max="7132" width="6.6640625" style="14" customWidth="1"/>
    <col min="7133" max="7133" width="8" style="14" customWidth="1"/>
    <col min="7134" max="7134" width="6.6640625" style="14" customWidth="1"/>
    <col min="7135" max="7371" width="11.44140625" style="14"/>
    <col min="7372" max="7372" width="0" style="14" hidden="1" customWidth="1"/>
    <col min="7373" max="7374" width="6.6640625" style="14" customWidth="1"/>
    <col min="7375" max="7375" width="7.6640625" style="14" customWidth="1"/>
    <col min="7376" max="7379" width="6.6640625" style="14" customWidth="1"/>
    <col min="7380" max="7380" width="7.6640625" style="14" customWidth="1"/>
    <col min="7381" max="7381" width="5.6640625" style="14" customWidth="1"/>
    <col min="7382" max="7383" width="6.6640625" style="14" customWidth="1"/>
    <col min="7384" max="7384" width="7.6640625" style="14" customWidth="1"/>
    <col min="7385" max="7388" width="6.6640625" style="14" customWidth="1"/>
    <col min="7389" max="7389" width="8" style="14" customWidth="1"/>
    <col min="7390" max="7390" width="6.6640625" style="14" customWidth="1"/>
    <col min="7391" max="7627" width="11.44140625" style="14"/>
    <col min="7628" max="7628" width="0" style="14" hidden="1" customWidth="1"/>
    <col min="7629" max="7630" width="6.6640625" style="14" customWidth="1"/>
    <col min="7631" max="7631" width="7.6640625" style="14" customWidth="1"/>
    <col min="7632" max="7635" width="6.6640625" style="14" customWidth="1"/>
    <col min="7636" max="7636" width="7.6640625" style="14" customWidth="1"/>
    <col min="7637" max="7637" width="5.6640625" style="14" customWidth="1"/>
    <col min="7638" max="7639" width="6.6640625" style="14" customWidth="1"/>
    <col min="7640" max="7640" width="7.6640625" style="14" customWidth="1"/>
    <col min="7641" max="7644" width="6.6640625" style="14" customWidth="1"/>
    <col min="7645" max="7645" width="8" style="14" customWidth="1"/>
    <col min="7646" max="7646" width="6.6640625" style="14" customWidth="1"/>
    <col min="7647" max="7883" width="11.44140625" style="14"/>
    <col min="7884" max="7884" width="0" style="14" hidden="1" customWidth="1"/>
    <col min="7885" max="7886" width="6.6640625" style="14" customWidth="1"/>
    <col min="7887" max="7887" width="7.6640625" style="14" customWidth="1"/>
    <col min="7888" max="7891" width="6.6640625" style="14" customWidth="1"/>
    <col min="7892" max="7892" width="7.6640625" style="14" customWidth="1"/>
    <col min="7893" max="7893" width="5.6640625" style="14" customWidth="1"/>
    <col min="7894" max="7895" width="6.6640625" style="14" customWidth="1"/>
    <col min="7896" max="7896" width="7.6640625" style="14" customWidth="1"/>
    <col min="7897" max="7900" width="6.6640625" style="14" customWidth="1"/>
    <col min="7901" max="7901" width="8" style="14" customWidth="1"/>
    <col min="7902" max="7902" width="6.6640625" style="14" customWidth="1"/>
    <col min="7903" max="8139" width="11.44140625" style="14"/>
    <col min="8140" max="8140" width="0" style="14" hidden="1" customWidth="1"/>
    <col min="8141" max="8142" width="6.6640625" style="14" customWidth="1"/>
    <col min="8143" max="8143" width="7.6640625" style="14" customWidth="1"/>
    <col min="8144" max="8147" width="6.6640625" style="14" customWidth="1"/>
    <col min="8148" max="8148" width="7.6640625" style="14" customWidth="1"/>
    <col min="8149" max="8149" width="5.6640625" style="14" customWidth="1"/>
    <col min="8150" max="8151" width="6.6640625" style="14" customWidth="1"/>
    <col min="8152" max="8152" width="7.6640625" style="14" customWidth="1"/>
    <col min="8153" max="8156" width="6.6640625" style="14" customWidth="1"/>
    <col min="8157" max="8157" width="8" style="14" customWidth="1"/>
    <col min="8158" max="8158" width="6.6640625" style="14" customWidth="1"/>
    <col min="8159" max="8395" width="11.44140625" style="14"/>
    <col min="8396" max="8396" width="0" style="14" hidden="1" customWidth="1"/>
    <col min="8397" max="8398" width="6.6640625" style="14" customWidth="1"/>
    <col min="8399" max="8399" width="7.6640625" style="14" customWidth="1"/>
    <col min="8400" max="8403" width="6.6640625" style="14" customWidth="1"/>
    <col min="8404" max="8404" width="7.6640625" style="14" customWidth="1"/>
    <col min="8405" max="8405" width="5.6640625" style="14" customWidth="1"/>
    <col min="8406" max="8407" width="6.6640625" style="14" customWidth="1"/>
    <col min="8408" max="8408" width="7.6640625" style="14" customWidth="1"/>
    <col min="8409" max="8412" width="6.6640625" style="14" customWidth="1"/>
    <col min="8413" max="8413" width="8" style="14" customWidth="1"/>
    <col min="8414" max="8414" width="6.6640625" style="14" customWidth="1"/>
    <col min="8415" max="8651" width="11.44140625" style="14"/>
    <col min="8652" max="8652" width="0" style="14" hidden="1" customWidth="1"/>
    <col min="8653" max="8654" width="6.6640625" style="14" customWidth="1"/>
    <col min="8655" max="8655" width="7.6640625" style="14" customWidth="1"/>
    <col min="8656" max="8659" width="6.6640625" style="14" customWidth="1"/>
    <col min="8660" max="8660" width="7.6640625" style="14" customWidth="1"/>
    <col min="8661" max="8661" width="5.6640625" style="14" customWidth="1"/>
    <col min="8662" max="8663" width="6.6640625" style="14" customWidth="1"/>
    <col min="8664" max="8664" width="7.6640625" style="14" customWidth="1"/>
    <col min="8665" max="8668" width="6.6640625" style="14" customWidth="1"/>
    <col min="8669" max="8669" width="8" style="14" customWidth="1"/>
    <col min="8670" max="8670" width="6.6640625" style="14" customWidth="1"/>
    <col min="8671" max="8907" width="11.44140625" style="14"/>
    <col min="8908" max="8908" width="0" style="14" hidden="1" customWidth="1"/>
    <col min="8909" max="8910" width="6.6640625" style="14" customWidth="1"/>
    <col min="8911" max="8911" width="7.6640625" style="14" customWidth="1"/>
    <col min="8912" max="8915" width="6.6640625" style="14" customWidth="1"/>
    <col min="8916" max="8916" width="7.6640625" style="14" customWidth="1"/>
    <col min="8917" max="8917" width="5.6640625" style="14" customWidth="1"/>
    <col min="8918" max="8919" width="6.6640625" style="14" customWidth="1"/>
    <col min="8920" max="8920" width="7.6640625" style="14" customWidth="1"/>
    <col min="8921" max="8924" width="6.6640625" style="14" customWidth="1"/>
    <col min="8925" max="8925" width="8" style="14" customWidth="1"/>
    <col min="8926" max="8926" width="6.6640625" style="14" customWidth="1"/>
    <col min="8927" max="9163" width="11.44140625" style="14"/>
    <col min="9164" max="9164" width="0" style="14" hidden="1" customWidth="1"/>
    <col min="9165" max="9166" width="6.6640625" style="14" customWidth="1"/>
    <col min="9167" max="9167" width="7.6640625" style="14" customWidth="1"/>
    <col min="9168" max="9171" width="6.6640625" style="14" customWidth="1"/>
    <col min="9172" max="9172" width="7.6640625" style="14" customWidth="1"/>
    <col min="9173" max="9173" width="5.6640625" style="14" customWidth="1"/>
    <col min="9174" max="9175" width="6.6640625" style="14" customWidth="1"/>
    <col min="9176" max="9176" width="7.6640625" style="14" customWidth="1"/>
    <col min="9177" max="9180" width="6.6640625" style="14" customWidth="1"/>
    <col min="9181" max="9181" width="8" style="14" customWidth="1"/>
    <col min="9182" max="9182" width="6.6640625" style="14" customWidth="1"/>
    <col min="9183" max="9419" width="11.44140625" style="14"/>
    <col min="9420" max="9420" width="0" style="14" hidden="1" customWidth="1"/>
    <col min="9421" max="9422" width="6.6640625" style="14" customWidth="1"/>
    <col min="9423" max="9423" width="7.6640625" style="14" customWidth="1"/>
    <col min="9424" max="9427" width="6.6640625" style="14" customWidth="1"/>
    <col min="9428" max="9428" width="7.6640625" style="14" customWidth="1"/>
    <col min="9429" max="9429" width="5.6640625" style="14" customWidth="1"/>
    <col min="9430" max="9431" width="6.6640625" style="14" customWidth="1"/>
    <col min="9432" max="9432" width="7.6640625" style="14" customWidth="1"/>
    <col min="9433" max="9436" width="6.6640625" style="14" customWidth="1"/>
    <col min="9437" max="9437" width="8" style="14" customWidth="1"/>
    <col min="9438" max="9438" width="6.6640625" style="14" customWidth="1"/>
    <col min="9439" max="9675" width="11.44140625" style="14"/>
    <col min="9676" max="9676" width="0" style="14" hidden="1" customWidth="1"/>
    <col min="9677" max="9678" width="6.6640625" style="14" customWidth="1"/>
    <col min="9679" max="9679" width="7.6640625" style="14" customWidth="1"/>
    <col min="9680" max="9683" width="6.6640625" style="14" customWidth="1"/>
    <col min="9684" max="9684" width="7.6640625" style="14" customWidth="1"/>
    <col min="9685" max="9685" width="5.6640625" style="14" customWidth="1"/>
    <col min="9686" max="9687" width="6.6640625" style="14" customWidth="1"/>
    <col min="9688" max="9688" width="7.6640625" style="14" customWidth="1"/>
    <col min="9689" max="9692" width="6.6640625" style="14" customWidth="1"/>
    <col min="9693" max="9693" width="8" style="14" customWidth="1"/>
    <col min="9694" max="9694" width="6.6640625" style="14" customWidth="1"/>
    <col min="9695" max="9931" width="11.44140625" style="14"/>
    <col min="9932" max="9932" width="0" style="14" hidden="1" customWidth="1"/>
    <col min="9933" max="9934" width="6.6640625" style="14" customWidth="1"/>
    <col min="9935" max="9935" width="7.6640625" style="14" customWidth="1"/>
    <col min="9936" max="9939" width="6.6640625" style="14" customWidth="1"/>
    <col min="9940" max="9940" width="7.6640625" style="14" customWidth="1"/>
    <col min="9941" max="9941" width="5.6640625" style="14" customWidth="1"/>
    <col min="9942" max="9943" width="6.6640625" style="14" customWidth="1"/>
    <col min="9944" max="9944" width="7.6640625" style="14" customWidth="1"/>
    <col min="9945" max="9948" width="6.6640625" style="14" customWidth="1"/>
    <col min="9949" max="9949" width="8" style="14" customWidth="1"/>
    <col min="9950" max="9950" width="6.6640625" style="14" customWidth="1"/>
    <col min="9951" max="10187" width="11.44140625" style="14"/>
    <col min="10188" max="10188" width="0" style="14" hidden="1" customWidth="1"/>
    <col min="10189" max="10190" width="6.6640625" style="14" customWidth="1"/>
    <col min="10191" max="10191" width="7.6640625" style="14" customWidth="1"/>
    <col min="10192" max="10195" width="6.6640625" style="14" customWidth="1"/>
    <col min="10196" max="10196" width="7.6640625" style="14" customWidth="1"/>
    <col min="10197" max="10197" width="5.6640625" style="14" customWidth="1"/>
    <col min="10198" max="10199" width="6.6640625" style="14" customWidth="1"/>
    <col min="10200" max="10200" width="7.6640625" style="14" customWidth="1"/>
    <col min="10201" max="10204" width="6.6640625" style="14" customWidth="1"/>
    <col min="10205" max="10205" width="8" style="14" customWidth="1"/>
    <col min="10206" max="10206" width="6.6640625" style="14" customWidth="1"/>
    <col min="10207" max="10443" width="11.44140625" style="14"/>
    <col min="10444" max="10444" width="0" style="14" hidden="1" customWidth="1"/>
    <col min="10445" max="10446" width="6.6640625" style="14" customWidth="1"/>
    <col min="10447" max="10447" width="7.6640625" style="14" customWidth="1"/>
    <col min="10448" max="10451" width="6.6640625" style="14" customWidth="1"/>
    <col min="10452" max="10452" width="7.6640625" style="14" customWidth="1"/>
    <col min="10453" max="10453" width="5.6640625" style="14" customWidth="1"/>
    <col min="10454" max="10455" width="6.6640625" style="14" customWidth="1"/>
    <col min="10456" max="10456" width="7.6640625" style="14" customWidth="1"/>
    <col min="10457" max="10460" width="6.6640625" style="14" customWidth="1"/>
    <col min="10461" max="10461" width="8" style="14" customWidth="1"/>
    <col min="10462" max="10462" width="6.6640625" style="14" customWidth="1"/>
    <col min="10463" max="10699" width="11.44140625" style="14"/>
    <col min="10700" max="10700" width="0" style="14" hidden="1" customWidth="1"/>
    <col min="10701" max="10702" width="6.6640625" style="14" customWidth="1"/>
    <col min="10703" max="10703" width="7.6640625" style="14" customWidth="1"/>
    <col min="10704" max="10707" width="6.6640625" style="14" customWidth="1"/>
    <col min="10708" max="10708" width="7.6640625" style="14" customWidth="1"/>
    <col min="10709" max="10709" width="5.6640625" style="14" customWidth="1"/>
    <col min="10710" max="10711" width="6.6640625" style="14" customWidth="1"/>
    <col min="10712" max="10712" width="7.6640625" style="14" customWidth="1"/>
    <col min="10713" max="10716" width="6.6640625" style="14" customWidth="1"/>
    <col min="10717" max="10717" width="8" style="14" customWidth="1"/>
    <col min="10718" max="10718" width="6.6640625" style="14" customWidth="1"/>
    <col min="10719" max="10955" width="11.44140625" style="14"/>
    <col min="10956" max="10956" width="0" style="14" hidden="1" customWidth="1"/>
    <col min="10957" max="10958" width="6.6640625" style="14" customWidth="1"/>
    <col min="10959" max="10959" width="7.6640625" style="14" customWidth="1"/>
    <col min="10960" max="10963" width="6.6640625" style="14" customWidth="1"/>
    <col min="10964" max="10964" width="7.6640625" style="14" customWidth="1"/>
    <col min="10965" max="10965" width="5.6640625" style="14" customWidth="1"/>
    <col min="10966" max="10967" width="6.6640625" style="14" customWidth="1"/>
    <col min="10968" max="10968" width="7.6640625" style="14" customWidth="1"/>
    <col min="10969" max="10972" width="6.6640625" style="14" customWidth="1"/>
    <col min="10973" max="10973" width="8" style="14" customWidth="1"/>
    <col min="10974" max="10974" width="6.6640625" style="14" customWidth="1"/>
    <col min="10975" max="11211" width="11.44140625" style="14"/>
    <col min="11212" max="11212" width="0" style="14" hidden="1" customWidth="1"/>
    <col min="11213" max="11214" width="6.6640625" style="14" customWidth="1"/>
    <col min="11215" max="11215" width="7.6640625" style="14" customWidth="1"/>
    <col min="11216" max="11219" width="6.6640625" style="14" customWidth="1"/>
    <col min="11220" max="11220" width="7.6640625" style="14" customWidth="1"/>
    <col min="11221" max="11221" width="5.6640625" style="14" customWidth="1"/>
    <col min="11222" max="11223" width="6.6640625" style="14" customWidth="1"/>
    <col min="11224" max="11224" width="7.6640625" style="14" customWidth="1"/>
    <col min="11225" max="11228" width="6.6640625" style="14" customWidth="1"/>
    <col min="11229" max="11229" width="8" style="14" customWidth="1"/>
    <col min="11230" max="11230" width="6.6640625" style="14" customWidth="1"/>
    <col min="11231" max="11467" width="11.44140625" style="14"/>
    <col min="11468" max="11468" width="0" style="14" hidden="1" customWidth="1"/>
    <col min="11469" max="11470" width="6.6640625" style="14" customWidth="1"/>
    <col min="11471" max="11471" width="7.6640625" style="14" customWidth="1"/>
    <col min="11472" max="11475" width="6.6640625" style="14" customWidth="1"/>
    <col min="11476" max="11476" width="7.6640625" style="14" customWidth="1"/>
    <col min="11477" max="11477" width="5.6640625" style="14" customWidth="1"/>
    <col min="11478" max="11479" width="6.6640625" style="14" customWidth="1"/>
    <col min="11480" max="11480" width="7.6640625" style="14" customWidth="1"/>
    <col min="11481" max="11484" width="6.6640625" style="14" customWidth="1"/>
    <col min="11485" max="11485" width="8" style="14" customWidth="1"/>
    <col min="11486" max="11486" width="6.6640625" style="14" customWidth="1"/>
    <col min="11487" max="11723" width="11.44140625" style="14"/>
    <col min="11724" max="11724" width="0" style="14" hidden="1" customWidth="1"/>
    <col min="11725" max="11726" width="6.6640625" style="14" customWidth="1"/>
    <col min="11727" max="11727" width="7.6640625" style="14" customWidth="1"/>
    <col min="11728" max="11731" width="6.6640625" style="14" customWidth="1"/>
    <col min="11732" max="11732" width="7.6640625" style="14" customWidth="1"/>
    <col min="11733" max="11733" width="5.6640625" style="14" customWidth="1"/>
    <col min="11734" max="11735" width="6.6640625" style="14" customWidth="1"/>
    <col min="11736" max="11736" width="7.6640625" style="14" customWidth="1"/>
    <col min="11737" max="11740" width="6.6640625" style="14" customWidth="1"/>
    <col min="11741" max="11741" width="8" style="14" customWidth="1"/>
    <col min="11742" max="11742" width="6.6640625" style="14" customWidth="1"/>
    <col min="11743" max="11979" width="11.44140625" style="14"/>
    <col min="11980" max="11980" width="0" style="14" hidden="1" customWidth="1"/>
    <col min="11981" max="11982" width="6.6640625" style="14" customWidth="1"/>
    <col min="11983" max="11983" width="7.6640625" style="14" customWidth="1"/>
    <col min="11984" max="11987" width="6.6640625" style="14" customWidth="1"/>
    <col min="11988" max="11988" width="7.6640625" style="14" customWidth="1"/>
    <col min="11989" max="11989" width="5.6640625" style="14" customWidth="1"/>
    <col min="11990" max="11991" width="6.6640625" style="14" customWidth="1"/>
    <col min="11992" max="11992" width="7.6640625" style="14" customWidth="1"/>
    <col min="11993" max="11996" width="6.6640625" style="14" customWidth="1"/>
    <col min="11997" max="11997" width="8" style="14" customWidth="1"/>
    <col min="11998" max="11998" width="6.6640625" style="14" customWidth="1"/>
    <col min="11999" max="12235" width="11.44140625" style="14"/>
    <col min="12236" max="12236" width="0" style="14" hidden="1" customWidth="1"/>
    <col min="12237" max="12238" width="6.6640625" style="14" customWidth="1"/>
    <col min="12239" max="12239" width="7.6640625" style="14" customWidth="1"/>
    <col min="12240" max="12243" width="6.6640625" style="14" customWidth="1"/>
    <col min="12244" max="12244" width="7.6640625" style="14" customWidth="1"/>
    <col min="12245" max="12245" width="5.6640625" style="14" customWidth="1"/>
    <col min="12246" max="12247" width="6.6640625" style="14" customWidth="1"/>
    <col min="12248" max="12248" width="7.6640625" style="14" customWidth="1"/>
    <col min="12249" max="12252" width="6.6640625" style="14" customWidth="1"/>
    <col min="12253" max="12253" width="8" style="14" customWidth="1"/>
    <col min="12254" max="12254" width="6.6640625" style="14" customWidth="1"/>
    <col min="12255" max="12491" width="11.44140625" style="14"/>
    <col min="12492" max="12492" width="0" style="14" hidden="1" customWidth="1"/>
    <col min="12493" max="12494" width="6.6640625" style="14" customWidth="1"/>
    <col min="12495" max="12495" width="7.6640625" style="14" customWidth="1"/>
    <col min="12496" max="12499" width="6.6640625" style="14" customWidth="1"/>
    <col min="12500" max="12500" width="7.6640625" style="14" customWidth="1"/>
    <col min="12501" max="12501" width="5.6640625" style="14" customWidth="1"/>
    <col min="12502" max="12503" width="6.6640625" style="14" customWidth="1"/>
    <col min="12504" max="12504" width="7.6640625" style="14" customWidth="1"/>
    <col min="12505" max="12508" width="6.6640625" style="14" customWidth="1"/>
    <col min="12509" max="12509" width="8" style="14" customWidth="1"/>
    <col min="12510" max="12510" width="6.6640625" style="14" customWidth="1"/>
    <col min="12511" max="12747" width="11.44140625" style="14"/>
    <col min="12748" max="12748" width="0" style="14" hidden="1" customWidth="1"/>
    <col min="12749" max="12750" width="6.6640625" style="14" customWidth="1"/>
    <col min="12751" max="12751" width="7.6640625" style="14" customWidth="1"/>
    <col min="12752" max="12755" width="6.6640625" style="14" customWidth="1"/>
    <col min="12756" max="12756" width="7.6640625" style="14" customWidth="1"/>
    <col min="12757" max="12757" width="5.6640625" style="14" customWidth="1"/>
    <col min="12758" max="12759" width="6.6640625" style="14" customWidth="1"/>
    <col min="12760" max="12760" width="7.6640625" style="14" customWidth="1"/>
    <col min="12761" max="12764" width="6.6640625" style="14" customWidth="1"/>
    <col min="12765" max="12765" width="8" style="14" customWidth="1"/>
    <col min="12766" max="12766" width="6.6640625" style="14" customWidth="1"/>
    <col min="12767" max="13003" width="11.44140625" style="14"/>
    <col min="13004" max="13004" width="0" style="14" hidden="1" customWidth="1"/>
    <col min="13005" max="13006" width="6.6640625" style="14" customWidth="1"/>
    <col min="13007" max="13007" width="7.6640625" style="14" customWidth="1"/>
    <col min="13008" max="13011" width="6.6640625" style="14" customWidth="1"/>
    <col min="13012" max="13012" width="7.6640625" style="14" customWidth="1"/>
    <col min="13013" max="13013" width="5.6640625" style="14" customWidth="1"/>
    <col min="13014" max="13015" width="6.6640625" style="14" customWidth="1"/>
    <col min="13016" max="13016" width="7.6640625" style="14" customWidth="1"/>
    <col min="13017" max="13020" width="6.6640625" style="14" customWidth="1"/>
    <col min="13021" max="13021" width="8" style="14" customWidth="1"/>
    <col min="13022" max="13022" width="6.6640625" style="14" customWidth="1"/>
    <col min="13023" max="13259" width="11.44140625" style="14"/>
    <col min="13260" max="13260" width="0" style="14" hidden="1" customWidth="1"/>
    <col min="13261" max="13262" width="6.6640625" style="14" customWidth="1"/>
    <col min="13263" max="13263" width="7.6640625" style="14" customWidth="1"/>
    <col min="13264" max="13267" width="6.6640625" style="14" customWidth="1"/>
    <col min="13268" max="13268" width="7.6640625" style="14" customWidth="1"/>
    <col min="13269" max="13269" width="5.6640625" style="14" customWidth="1"/>
    <col min="13270" max="13271" width="6.6640625" style="14" customWidth="1"/>
    <col min="13272" max="13272" width="7.6640625" style="14" customWidth="1"/>
    <col min="13273" max="13276" width="6.6640625" style="14" customWidth="1"/>
    <col min="13277" max="13277" width="8" style="14" customWidth="1"/>
    <col min="13278" max="13278" width="6.6640625" style="14" customWidth="1"/>
    <col min="13279" max="13515" width="11.44140625" style="14"/>
    <col min="13516" max="13516" width="0" style="14" hidden="1" customWidth="1"/>
    <col min="13517" max="13518" width="6.6640625" style="14" customWidth="1"/>
    <col min="13519" max="13519" width="7.6640625" style="14" customWidth="1"/>
    <col min="13520" max="13523" width="6.6640625" style="14" customWidth="1"/>
    <col min="13524" max="13524" width="7.6640625" style="14" customWidth="1"/>
    <col min="13525" max="13525" width="5.6640625" style="14" customWidth="1"/>
    <col min="13526" max="13527" width="6.6640625" style="14" customWidth="1"/>
    <col min="13528" max="13528" width="7.6640625" style="14" customWidth="1"/>
    <col min="13529" max="13532" width="6.6640625" style="14" customWidth="1"/>
    <col min="13533" max="13533" width="8" style="14" customWidth="1"/>
    <col min="13534" max="13534" width="6.6640625" style="14" customWidth="1"/>
    <col min="13535" max="13771" width="11.44140625" style="14"/>
    <col min="13772" max="13772" width="0" style="14" hidden="1" customWidth="1"/>
    <col min="13773" max="13774" width="6.6640625" style="14" customWidth="1"/>
    <col min="13775" max="13775" width="7.6640625" style="14" customWidth="1"/>
    <col min="13776" max="13779" width="6.6640625" style="14" customWidth="1"/>
    <col min="13780" max="13780" width="7.6640625" style="14" customWidth="1"/>
    <col min="13781" max="13781" width="5.6640625" style="14" customWidth="1"/>
    <col min="13782" max="13783" width="6.6640625" style="14" customWidth="1"/>
    <col min="13784" max="13784" width="7.6640625" style="14" customWidth="1"/>
    <col min="13785" max="13788" width="6.6640625" style="14" customWidth="1"/>
    <col min="13789" max="13789" width="8" style="14" customWidth="1"/>
    <col min="13790" max="13790" width="6.6640625" style="14" customWidth="1"/>
    <col min="13791" max="14027" width="11.44140625" style="14"/>
    <col min="14028" max="14028" width="0" style="14" hidden="1" customWidth="1"/>
    <col min="14029" max="14030" width="6.6640625" style="14" customWidth="1"/>
    <col min="14031" max="14031" width="7.6640625" style="14" customWidth="1"/>
    <col min="14032" max="14035" width="6.6640625" style="14" customWidth="1"/>
    <col min="14036" max="14036" width="7.6640625" style="14" customWidth="1"/>
    <col min="14037" max="14037" width="5.6640625" style="14" customWidth="1"/>
    <col min="14038" max="14039" width="6.6640625" style="14" customWidth="1"/>
    <col min="14040" max="14040" width="7.6640625" style="14" customWidth="1"/>
    <col min="14041" max="14044" width="6.6640625" style="14" customWidth="1"/>
    <col min="14045" max="14045" width="8" style="14" customWidth="1"/>
    <col min="14046" max="14046" width="6.6640625" style="14" customWidth="1"/>
    <col min="14047" max="14283" width="11.44140625" style="14"/>
    <col min="14284" max="14284" width="0" style="14" hidden="1" customWidth="1"/>
    <col min="14285" max="14286" width="6.6640625" style="14" customWidth="1"/>
    <col min="14287" max="14287" width="7.6640625" style="14" customWidth="1"/>
    <col min="14288" max="14291" width="6.6640625" style="14" customWidth="1"/>
    <col min="14292" max="14292" width="7.6640625" style="14" customWidth="1"/>
    <col min="14293" max="14293" width="5.6640625" style="14" customWidth="1"/>
    <col min="14294" max="14295" width="6.6640625" style="14" customWidth="1"/>
    <col min="14296" max="14296" width="7.6640625" style="14" customWidth="1"/>
    <col min="14297" max="14300" width="6.6640625" style="14" customWidth="1"/>
    <col min="14301" max="14301" width="8" style="14" customWidth="1"/>
    <col min="14302" max="14302" width="6.6640625" style="14" customWidth="1"/>
    <col min="14303" max="14539" width="11.44140625" style="14"/>
    <col min="14540" max="14540" width="0" style="14" hidden="1" customWidth="1"/>
    <col min="14541" max="14542" width="6.6640625" style="14" customWidth="1"/>
    <col min="14543" max="14543" width="7.6640625" style="14" customWidth="1"/>
    <col min="14544" max="14547" width="6.6640625" style="14" customWidth="1"/>
    <col min="14548" max="14548" width="7.6640625" style="14" customWidth="1"/>
    <col min="14549" max="14549" width="5.6640625" style="14" customWidth="1"/>
    <col min="14550" max="14551" width="6.6640625" style="14" customWidth="1"/>
    <col min="14552" max="14552" width="7.6640625" style="14" customWidth="1"/>
    <col min="14553" max="14556" width="6.6640625" style="14" customWidth="1"/>
    <col min="14557" max="14557" width="8" style="14" customWidth="1"/>
    <col min="14558" max="14558" width="6.6640625" style="14" customWidth="1"/>
    <col min="14559" max="14795" width="11.44140625" style="14"/>
    <col min="14796" max="14796" width="0" style="14" hidden="1" customWidth="1"/>
    <col min="14797" max="14798" width="6.6640625" style="14" customWidth="1"/>
    <col min="14799" max="14799" width="7.6640625" style="14" customWidth="1"/>
    <col min="14800" max="14803" width="6.6640625" style="14" customWidth="1"/>
    <col min="14804" max="14804" width="7.6640625" style="14" customWidth="1"/>
    <col min="14805" max="14805" width="5.6640625" style="14" customWidth="1"/>
    <col min="14806" max="14807" width="6.6640625" style="14" customWidth="1"/>
    <col min="14808" max="14808" width="7.6640625" style="14" customWidth="1"/>
    <col min="14809" max="14812" width="6.6640625" style="14" customWidth="1"/>
    <col min="14813" max="14813" width="8" style="14" customWidth="1"/>
    <col min="14814" max="14814" width="6.6640625" style="14" customWidth="1"/>
    <col min="14815" max="15051" width="11.44140625" style="14"/>
    <col min="15052" max="15052" width="0" style="14" hidden="1" customWidth="1"/>
    <col min="15053" max="15054" width="6.6640625" style="14" customWidth="1"/>
    <col min="15055" max="15055" width="7.6640625" style="14" customWidth="1"/>
    <col min="15056" max="15059" width="6.6640625" style="14" customWidth="1"/>
    <col min="15060" max="15060" width="7.6640625" style="14" customWidth="1"/>
    <col min="15061" max="15061" width="5.6640625" style="14" customWidth="1"/>
    <col min="15062" max="15063" width="6.6640625" style="14" customWidth="1"/>
    <col min="15064" max="15064" width="7.6640625" style="14" customWidth="1"/>
    <col min="15065" max="15068" width="6.6640625" style="14" customWidth="1"/>
    <col min="15069" max="15069" width="8" style="14" customWidth="1"/>
    <col min="15070" max="15070" width="6.6640625" style="14" customWidth="1"/>
    <col min="15071" max="15307" width="11.44140625" style="14"/>
    <col min="15308" max="15308" width="0" style="14" hidden="1" customWidth="1"/>
    <col min="15309" max="15310" width="6.6640625" style="14" customWidth="1"/>
    <col min="15311" max="15311" width="7.6640625" style="14" customWidth="1"/>
    <col min="15312" max="15315" width="6.6640625" style="14" customWidth="1"/>
    <col min="15316" max="15316" width="7.6640625" style="14" customWidth="1"/>
    <col min="15317" max="15317" width="5.6640625" style="14" customWidth="1"/>
    <col min="15318" max="15319" width="6.6640625" style="14" customWidth="1"/>
    <col min="15320" max="15320" width="7.6640625" style="14" customWidth="1"/>
    <col min="15321" max="15324" width="6.6640625" style="14" customWidth="1"/>
    <col min="15325" max="15325" width="8" style="14" customWidth="1"/>
    <col min="15326" max="15326" width="6.6640625" style="14" customWidth="1"/>
    <col min="15327" max="15563" width="11.44140625" style="14"/>
    <col min="15564" max="15564" width="0" style="14" hidden="1" customWidth="1"/>
    <col min="15565" max="15566" width="6.6640625" style="14" customWidth="1"/>
    <col min="15567" max="15567" width="7.6640625" style="14" customWidth="1"/>
    <col min="15568" max="15571" width="6.6640625" style="14" customWidth="1"/>
    <col min="15572" max="15572" width="7.6640625" style="14" customWidth="1"/>
    <col min="15573" max="15573" width="5.6640625" style="14" customWidth="1"/>
    <col min="15574" max="15575" width="6.6640625" style="14" customWidth="1"/>
    <col min="15576" max="15576" width="7.6640625" style="14" customWidth="1"/>
    <col min="15577" max="15580" width="6.6640625" style="14" customWidth="1"/>
    <col min="15581" max="15581" width="8" style="14" customWidth="1"/>
    <col min="15582" max="15582" width="6.6640625" style="14" customWidth="1"/>
    <col min="15583" max="15819" width="11.44140625" style="14"/>
    <col min="15820" max="15820" width="0" style="14" hidden="1" customWidth="1"/>
    <col min="15821" max="15822" width="6.6640625" style="14" customWidth="1"/>
    <col min="15823" max="15823" width="7.6640625" style="14" customWidth="1"/>
    <col min="15824" max="15827" width="6.6640625" style="14" customWidth="1"/>
    <col min="15828" max="15828" width="7.6640625" style="14" customWidth="1"/>
    <col min="15829" max="15829" width="5.6640625" style="14" customWidth="1"/>
    <col min="15830" max="15831" width="6.6640625" style="14" customWidth="1"/>
    <col min="15832" max="15832" width="7.6640625" style="14" customWidth="1"/>
    <col min="15833" max="15836" width="6.6640625" style="14" customWidth="1"/>
    <col min="15837" max="15837" width="8" style="14" customWidth="1"/>
    <col min="15838" max="15838" width="6.6640625" style="14" customWidth="1"/>
    <col min="15839" max="16075" width="11.44140625" style="14"/>
    <col min="16076" max="16076" width="0" style="14" hidden="1" customWidth="1"/>
    <col min="16077" max="16078" width="6.6640625" style="14" customWidth="1"/>
    <col min="16079" max="16079" width="7.6640625" style="14" customWidth="1"/>
    <col min="16080" max="16083" width="6.6640625" style="14" customWidth="1"/>
    <col min="16084" max="16084" width="7.6640625" style="14" customWidth="1"/>
    <col min="16085" max="16085" width="5.6640625" style="14" customWidth="1"/>
    <col min="16086" max="16087" width="6.6640625" style="14" customWidth="1"/>
    <col min="16088" max="16088" width="7.6640625" style="14" customWidth="1"/>
    <col min="16089" max="16092" width="6.6640625" style="14" customWidth="1"/>
    <col min="16093" max="16093" width="8" style="14" customWidth="1"/>
    <col min="16094" max="16094" width="6.6640625" style="14" customWidth="1"/>
    <col min="16095" max="16384" width="11.44140625" style="14"/>
  </cols>
  <sheetData>
    <row r="1" spans="1:38" ht="2.25" customHeight="1" thickBot="1" x14ac:dyDescent="0.25"/>
    <row r="2" spans="1:38" x14ac:dyDescent="0.2">
      <c r="A2" s="58" t="s">
        <v>0</v>
      </c>
      <c r="B2" s="91" t="s">
        <v>27</v>
      </c>
      <c r="C2" s="306" t="s">
        <v>23</v>
      </c>
      <c r="D2" s="306"/>
      <c r="E2" s="302" t="s">
        <v>24</v>
      </c>
      <c r="F2" s="303"/>
      <c r="G2" s="58" t="s">
        <v>1</v>
      </c>
      <c r="H2" s="91" t="s">
        <v>27</v>
      </c>
      <c r="I2" s="306" t="s">
        <v>23</v>
      </c>
      <c r="J2" s="306"/>
      <c r="K2" s="302" t="s">
        <v>24</v>
      </c>
      <c r="L2" s="303"/>
      <c r="M2" s="79"/>
      <c r="N2" s="58" t="s">
        <v>0</v>
      </c>
      <c r="O2" s="91" t="s">
        <v>27</v>
      </c>
      <c r="P2" s="306" t="s">
        <v>23</v>
      </c>
      <c r="Q2" s="306"/>
      <c r="R2" s="302" t="s">
        <v>24</v>
      </c>
      <c r="S2" s="303"/>
      <c r="T2" s="58" t="s">
        <v>1</v>
      </c>
      <c r="U2" s="91" t="s">
        <v>27</v>
      </c>
      <c r="V2" s="306" t="s">
        <v>23</v>
      </c>
      <c r="W2" s="306"/>
      <c r="X2" s="302" t="s">
        <v>24</v>
      </c>
      <c r="Y2" s="303"/>
      <c r="AA2" s="58" t="s">
        <v>0</v>
      </c>
      <c r="AB2" s="91" t="s">
        <v>27</v>
      </c>
      <c r="AC2" s="306" t="s">
        <v>23</v>
      </c>
      <c r="AD2" s="306"/>
      <c r="AE2" s="302" t="s">
        <v>24</v>
      </c>
      <c r="AF2" s="303"/>
      <c r="AG2" s="58" t="s">
        <v>1</v>
      </c>
      <c r="AH2" s="91" t="s">
        <v>27</v>
      </c>
      <c r="AI2" s="306" t="s">
        <v>23</v>
      </c>
      <c r="AJ2" s="306"/>
      <c r="AK2" s="302" t="s">
        <v>24</v>
      </c>
      <c r="AL2" s="303"/>
    </row>
    <row r="3" spans="1:38" x14ac:dyDescent="0.2">
      <c r="A3" s="314" t="e">
        <f>MAX(C11:F11)</f>
        <v>#DIV/0!</v>
      </c>
      <c r="B3" s="315"/>
      <c r="C3" s="313">
        <f>MAX(C10:F10)</f>
        <v>0.12797619047619041</v>
      </c>
      <c r="D3" s="313"/>
      <c r="E3" s="304">
        <f>(C5*0.7)/C3</f>
        <v>0</v>
      </c>
      <c r="F3" s="305"/>
      <c r="G3" s="314" t="e">
        <f>MAX(I11:L11)</f>
        <v>#DIV/0!</v>
      </c>
      <c r="H3" s="315"/>
      <c r="I3" s="313">
        <f>MAX(I10:L10)</f>
        <v>0.34848484848484845</v>
      </c>
      <c r="J3" s="313"/>
      <c r="K3" s="304">
        <f>(I5*0.7)/I3</f>
        <v>0</v>
      </c>
      <c r="L3" s="305"/>
      <c r="M3" s="80"/>
      <c r="N3" s="314">
        <f>MAX(P11:S11)</f>
        <v>0</v>
      </c>
      <c r="O3" s="315"/>
      <c r="P3" s="313">
        <f>MAX(P10:S10)</f>
        <v>0</v>
      </c>
      <c r="Q3" s="313"/>
      <c r="R3" s="304" t="e">
        <f>(P5*0.7)/P3</f>
        <v>#DIV/0!</v>
      </c>
      <c r="S3" s="305"/>
      <c r="T3" s="314">
        <f>MAX(V11:Y11)</f>
        <v>0</v>
      </c>
      <c r="U3" s="315"/>
      <c r="V3" s="313">
        <f>MAX(V10:Y10)</f>
        <v>0</v>
      </c>
      <c r="W3" s="313"/>
      <c r="X3" s="304" t="e">
        <f>(V5*0.7)/V3</f>
        <v>#DIV/0!</v>
      </c>
      <c r="Y3" s="305"/>
      <c r="AA3" s="314">
        <f>MAX(AC11:AF11)</f>
        <v>42.999999999999972</v>
      </c>
      <c r="AB3" s="315"/>
      <c r="AC3" s="313">
        <f>MAX(AC10:AF10)</f>
        <v>0.12797619047619041</v>
      </c>
      <c r="AD3" s="313"/>
      <c r="AE3" s="304">
        <f>(AC5*0.7)/AC3</f>
        <v>54.697674418604677</v>
      </c>
      <c r="AF3" s="305"/>
      <c r="AG3" s="314">
        <f>MAX(AI11:AL11)</f>
        <v>115</v>
      </c>
      <c r="AH3" s="315"/>
      <c r="AI3" s="313">
        <f>MAX(AI10:AL10)</f>
        <v>0.34848484848484845</v>
      </c>
      <c r="AJ3" s="313"/>
      <c r="AK3" s="304">
        <f>(AI5*0.7)/AI3</f>
        <v>20.086956521739133</v>
      </c>
      <c r="AL3" s="305"/>
    </row>
    <row r="4" spans="1:38" ht="12" customHeight="1" thickBot="1" x14ac:dyDescent="0.25">
      <c r="A4" s="307" t="s">
        <v>20</v>
      </c>
      <c r="B4" s="308"/>
      <c r="C4" s="71" t="s">
        <v>31</v>
      </c>
      <c r="D4" s="34" t="s">
        <v>18</v>
      </c>
      <c r="E4" s="34" t="s">
        <v>17</v>
      </c>
      <c r="F4" s="46" t="s">
        <v>16</v>
      </c>
      <c r="G4" s="307" t="s">
        <v>20</v>
      </c>
      <c r="H4" s="308"/>
      <c r="I4" s="71" t="s">
        <v>31</v>
      </c>
      <c r="J4" s="34" t="s">
        <v>18</v>
      </c>
      <c r="K4" s="34" t="s">
        <v>17</v>
      </c>
      <c r="L4" s="46" t="s">
        <v>16</v>
      </c>
      <c r="M4" s="79"/>
      <c r="N4" s="307" t="s">
        <v>20</v>
      </c>
      <c r="O4" s="308"/>
      <c r="P4" s="71" t="s">
        <v>31</v>
      </c>
      <c r="Q4" s="34" t="s">
        <v>18</v>
      </c>
      <c r="R4" s="34" t="s">
        <v>17</v>
      </c>
      <c r="S4" s="46" t="s">
        <v>16</v>
      </c>
      <c r="T4" s="307" t="s">
        <v>20</v>
      </c>
      <c r="U4" s="308"/>
      <c r="V4" s="71" t="s">
        <v>31</v>
      </c>
      <c r="W4" s="34" t="s">
        <v>18</v>
      </c>
      <c r="X4" s="34" t="s">
        <v>17</v>
      </c>
      <c r="Y4" s="46" t="s">
        <v>16</v>
      </c>
      <c r="AA4" s="307" t="s">
        <v>20</v>
      </c>
      <c r="AB4" s="308"/>
      <c r="AC4" s="71" t="s">
        <v>31</v>
      </c>
      <c r="AD4" s="34" t="s">
        <v>18</v>
      </c>
      <c r="AE4" s="34" t="s">
        <v>17</v>
      </c>
      <c r="AF4" s="46" t="s">
        <v>16</v>
      </c>
      <c r="AG4" s="307" t="s">
        <v>20</v>
      </c>
      <c r="AH4" s="308"/>
      <c r="AI4" s="71" t="s">
        <v>31</v>
      </c>
      <c r="AJ4" s="34" t="s">
        <v>18</v>
      </c>
      <c r="AK4" s="34" t="s">
        <v>17</v>
      </c>
      <c r="AL4" s="46" t="s">
        <v>16</v>
      </c>
    </row>
    <row r="5" spans="1:38" ht="12" thickBot="1" x14ac:dyDescent="0.25">
      <c r="A5" s="316" t="str">
        <f>Medidas!B12</f>
        <v>FTS 9</v>
      </c>
      <c r="B5" s="317"/>
      <c r="C5" s="57">
        <f>Medidas!E12</f>
        <v>0</v>
      </c>
      <c r="D5" s="69">
        <f>Medidas!D12</f>
        <v>0</v>
      </c>
      <c r="E5" s="70"/>
      <c r="F5" s="68">
        <f>D5+(C5*Medidas!K3)</f>
        <v>0</v>
      </c>
      <c r="G5" s="311" t="str">
        <f>Medidas!B13</f>
        <v>FTS 10</v>
      </c>
      <c r="H5" s="312"/>
      <c r="I5" s="57">
        <f>Medidas!E13</f>
        <v>0</v>
      </c>
      <c r="J5" s="69">
        <f>Medidas!D13</f>
        <v>0</v>
      </c>
      <c r="K5" s="70"/>
      <c r="L5" s="68">
        <f>J5+(I5*Medidas!K3)</f>
        <v>0</v>
      </c>
      <c r="M5" s="81"/>
      <c r="N5" s="311" t="str">
        <f>A5</f>
        <v>FTS 9</v>
      </c>
      <c r="O5" s="312"/>
      <c r="P5" s="57">
        <f>Medidas!F12</f>
        <v>10</v>
      </c>
      <c r="Q5" s="69">
        <f>F5</f>
        <v>0</v>
      </c>
      <c r="R5" s="70"/>
      <c r="S5" s="68">
        <f>Q5+(P5*Medidas!K3)</f>
        <v>38.35</v>
      </c>
      <c r="T5" s="311" t="str">
        <f>G5</f>
        <v>FTS 10</v>
      </c>
      <c r="U5" s="312"/>
      <c r="V5" s="57">
        <f>Medidas!F13</f>
        <v>10</v>
      </c>
      <c r="W5" s="69">
        <f>L5</f>
        <v>0</v>
      </c>
      <c r="X5" s="70"/>
      <c r="Y5" s="68">
        <f>W5+(V5*Medidas!K3)</f>
        <v>38.35</v>
      </c>
      <c r="AA5" s="311" t="str">
        <f>N5</f>
        <v>FTS 9</v>
      </c>
      <c r="AB5" s="312"/>
      <c r="AC5" s="57">
        <f>C5+P5</f>
        <v>10</v>
      </c>
      <c r="AD5" s="69">
        <f>D5</f>
        <v>0</v>
      </c>
      <c r="AE5" s="70"/>
      <c r="AF5" s="68">
        <f>AD5+(AC5*Medidas!K3)</f>
        <v>38.35</v>
      </c>
      <c r="AG5" s="311" t="str">
        <f>T5</f>
        <v>FTS 10</v>
      </c>
      <c r="AH5" s="312"/>
      <c r="AI5" s="57">
        <f>I5+V5</f>
        <v>10</v>
      </c>
      <c r="AJ5" s="69">
        <f>J5</f>
        <v>0</v>
      </c>
      <c r="AK5" s="70"/>
      <c r="AL5" s="68">
        <f>AJ5+(AI5*Medidas!K3)</f>
        <v>38.35</v>
      </c>
    </row>
    <row r="6" spans="1:38" hidden="1" x14ac:dyDescent="0.2">
      <c r="A6" s="45" t="s">
        <v>22</v>
      </c>
      <c r="B6" s="35"/>
      <c r="C6" s="36">
        <f>B43</f>
        <v>3.3</v>
      </c>
      <c r="D6" s="36">
        <f>C43</f>
        <v>3.32</v>
      </c>
      <c r="E6" s="36">
        <f>D43</f>
        <v>3.33</v>
      </c>
      <c r="F6" s="47">
        <f>E43</f>
        <v>3.36</v>
      </c>
      <c r="G6" s="45" t="s">
        <v>22</v>
      </c>
      <c r="H6" s="35"/>
      <c r="I6" s="36">
        <f>E44</f>
        <v>3.32</v>
      </c>
      <c r="J6" s="36">
        <f>D44</f>
        <v>3.33</v>
      </c>
      <c r="K6" s="36">
        <f>C44</f>
        <v>3.3</v>
      </c>
      <c r="L6" s="47">
        <f>B44</f>
        <v>3.3</v>
      </c>
      <c r="M6" s="82"/>
      <c r="N6" s="45" t="s">
        <v>22</v>
      </c>
      <c r="O6" s="35"/>
      <c r="P6" s="36">
        <f>O43</f>
        <v>2.97</v>
      </c>
      <c r="Q6" s="36">
        <f>P43</f>
        <v>3</v>
      </c>
      <c r="R6" s="36">
        <f>Q43</f>
        <v>3.19</v>
      </c>
      <c r="S6" s="47">
        <f>R43</f>
        <v>2.93</v>
      </c>
      <c r="T6" s="45" t="s">
        <v>22</v>
      </c>
      <c r="U6" s="35"/>
      <c r="V6" s="36">
        <f>R44</f>
        <v>2.92</v>
      </c>
      <c r="W6" s="36">
        <f>Q44</f>
        <v>2.1800000000000002</v>
      </c>
      <c r="X6" s="36">
        <f>P44</f>
        <v>2.15</v>
      </c>
      <c r="Y6" s="47">
        <f>O44</f>
        <v>2.9</v>
      </c>
      <c r="AA6" s="45" t="s">
        <v>22</v>
      </c>
      <c r="AB6" s="35"/>
      <c r="AC6" s="36">
        <f>AB43</f>
        <v>3.3</v>
      </c>
      <c r="AD6" s="36">
        <f>AC43</f>
        <v>3.32</v>
      </c>
      <c r="AE6" s="36">
        <f>AD43</f>
        <v>3.33</v>
      </c>
      <c r="AF6" s="47">
        <f>AE43</f>
        <v>3.36</v>
      </c>
      <c r="AG6" s="45" t="s">
        <v>22</v>
      </c>
      <c r="AH6" s="35"/>
      <c r="AI6" s="36">
        <f>AE44</f>
        <v>3.32</v>
      </c>
      <c r="AJ6" s="36">
        <f>AD44</f>
        <v>3.33</v>
      </c>
      <c r="AK6" s="36">
        <f>AC44</f>
        <v>3.3</v>
      </c>
      <c r="AL6" s="47">
        <f>AB44</f>
        <v>3.3</v>
      </c>
    </row>
    <row r="7" spans="1:38" hidden="1" x14ac:dyDescent="0.2">
      <c r="A7" s="48" t="s">
        <v>4</v>
      </c>
      <c r="B7" s="37"/>
      <c r="C7" s="38">
        <v>1</v>
      </c>
      <c r="D7" s="38">
        <v>2</v>
      </c>
      <c r="E7" s="38">
        <v>3</v>
      </c>
      <c r="F7" s="49">
        <v>4</v>
      </c>
      <c r="G7" s="48" t="s">
        <v>4</v>
      </c>
      <c r="H7" s="37"/>
      <c r="I7" s="38">
        <v>4</v>
      </c>
      <c r="J7" s="38">
        <v>3</v>
      </c>
      <c r="K7" s="38">
        <v>2</v>
      </c>
      <c r="L7" s="49">
        <v>1</v>
      </c>
      <c r="M7" s="81"/>
      <c r="N7" s="48" t="s">
        <v>4</v>
      </c>
      <c r="O7" s="37"/>
      <c r="P7" s="38">
        <v>1</v>
      </c>
      <c r="Q7" s="38">
        <v>2</v>
      </c>
      <c r="R7" s="38">
        <v>3</v>
      </c>
      <c r="S7" s="49">
        <v>4</v>
      </c>
      <c r="T7" s="48" t="s">
        <v>4</v>
      </c>
      <c r="U7" s="37"/>
      <c r="V7" s="38">
        <v>4</v>
      </c>
      <c r="W7" s="38">
        <v>3</v>
      </c>
      <c r="X7" s="38">
        <v>2</v>
      </c>
      <c r="Y7" s="49">
        <v>1</v>
      </c>
      <c r="AA7" s="48" t="s">
        <v>4</v>
      </c>
      <c r="AB7" s="37"/>
      <c r="AC7" s="38">
        <v>1</v>
      </c>
      <c r="AD7" s="38">
        <v>2</v>
      </c>
      <c r="AE7" s="38">
        <v>3</v>
      </c>
      <c r="AF7" s="49">
        <v>4</v>
      </c>
      <c r="AG7" s="48" t="s">
        <v>4</v>
      </c>
      <c r="AH7" s="37"/>
      <c r="AI7" s="38">
        <v>4</v>
      </c>
      <c r="AJ7" s="38">
        <v>3</v>
      </c>
      <c r="AK7" s="38">
        <v>2</v>
      </c>
      <c r="AL7" s="49">
        <v>1</v>
      </c>
    </row>
    <row r="8" spans="1:38" hidden="1" x14ac:dyDescent="0.2">
      <c r="A8" s="39" t="s">
        <v>19</v>
      </c>
      <c r="B8" s="37"/>
      <c r="C8" s="40">
        <f>H43</f>
        <v>2.97</v>
      </c>
      <c r="D8" s="40">
        <f>I43</f>
        <v>3</v>
      </c>
      <c r="E8" s="40">
        <f>J43</f>
        <v>3.19</v>
      </c>
      <c r="F8" s="50">
        <f>K43</f>
        <v>2.93</v>
      </c>
      <c r="G8" s="39" t="s">
        <v>19</v>
      </c>
      <c r="H8" s="37"/>
      <c r="I8" s="40">
        <f>K44</f>
        <v>2.92</v>
      </c>
      <c r="J8" s="40">
        <f>J44</f>
        <v>2.1800000000000002</v>
      </c>
      <c r="K8" s="40">
        <f>I44</f>
        <v>2.15</v>
      </c>
      <c r="L8" s="50">
        <f>H44</f>
        <v>2.9</v>
      </c>
      <c r="M8" s="82"/>
      <c r="N8" s="39" t="s">
        <v>19</v>
      </c>
      <c r="O8" s="37"/>
      <c r="P8" s="40">
        <f>U43</f>
        <v>2.97</v>
      </c>
      <c r="Q8" s="40">
        <f>V43</f>
        <v>3</v>
      </c>
      <c r="R8" s="40">
        <f>W43</f>
        <v>3.19</v>
      </c>
      <c r="S8" s="50">
        <f>X43</f>
        <v>2.93</v>
      </c>
      <c r="T8" s="39" t="s">
        <v>19</v>
      </c>
      <c r="U8" s="37"/>
      <c r="V8" s="40">
        <f>X44</f>
        <v>2.92</v>
      </c>
      <c r="W8" s="40">
        <f>W44</f>
        <v>2.1800000000000002</v>
      </c>
      <c r="X8" s="40">
        <f>V44</f>
        <v>2.15</v>
      </c>
      <c r="Y8" s="50">
        <f>U44</f>
        <v>2.9</v>
      </c>
      <c r="AA8" s="39" t="s">
        <v>19</v>
      </c>
      <c r="AB8" s="37"/>
      <c r="AC8" s="40">
        <f>AH43</f>
        <v>2.97</v>
      </c>
      <c r="AD8" s="40">
        <f>AI43</f>
        <v>3</v>
      </c>
      <c r="AE8" s="40">
        <f>AJ43</f>
        <v>3.19</v>
      </c>
      <c r="AF8" s="50">
        <f>AK43</f>
        <v>2.93</v>
      </c>
      <c r="AG8" s="39" t="s">
        <v>19</v>
      </c>
      <c r="AH8" s="37"/>
      <c r="AI8" s="40">
        <f>AK44</f>
        <v>2.92</v>
      </c>
      <c r="AJ8" s="40">
        <f>AJ44</f>
        <v>2.1800000000000002</v>
      </c>
      <c r="AK8" s="40">
        <f>AI44</f>
        <v>2.15</v>
      </c>
      <c r="AL8" s="50">
        <f>AH44</f>
        <v>2.9</v>
      </c>
    </row>
    <row r="9" spans="1:38" x14ac:dyDescent="0.2">
      <c r="A9" s="59" t="s">
        <v>26</v>
      </c>
      <c r="B9" s="60"/>
      <c r="C9" s="41">
        <f>C6-C8</f>
        <v>0.32999999999999963</v>
      </c>
      <c r="D9" s="41">
        <f>D6-D8</f>
        <v>0.31999999999999984</v>
      </c>
      <c r="E9" s="41">
        <f>E6-E8</f>
        <v>0.14000000000000012</v>
      </c>
      <c r="F9" s="51">
        <f>F6-F8</f>
        <v>0.42999999999999972</v>
      </c>
      <c r="G9" s="59" t="s">
        <v>26</v>
      </c>
      <c r="H9" s="60"/>
      <c r="I9" s="41">
        <f>I6-I8</f>
        <v>0.39999999999999991</v>
      </c>
      <c r="J9" s="41">
        <f>J6-J8</f>
        <v>1.1499999999999999</v>
      </c>
      <c r="K9" s="41">
        <f>K6-K8</f>
        <v>1.1499999999999999</v>
      </c>
      <c r="L9" s="51">
        <f>L6-L8</f>
        <v>0.39999999999999991</v>
      </c>
      <c r="M9" s="83"/>
      <c r="N9" s="59" t="s">
        <v>26</v>
      </c>
      <c r="O9" s="60"/>
      <c r="P9" s="41">
        <f>P6-P8</f>
        <v>0</v>
      </c>
      <c r="Q9" s="41">
        <f>Q6-Q8</f>
        <v>0</v>
      </c>
      <c r="R9" s="41">
        <f>R6-R8</f>
        <v>0</v>
      </c>
      <c r="S9" s="51">
        <f>S6-S8</f>
        <v>0</v>
      </c>
      <c r="T9" s="59" t="s">
        <v>26</v>
      </c>
      <c r="U9" s="60"/>
      <c r="V9" s="41">
        <f>V6-V8</f>
        <v>0</v>
      </c>
      <c r="W9" s="41">
        <f>W6-W8</f>
        <v>0</v>
      </c>
      <c r="X9" s="41">
        <f>X6-X8</f>
        <v>0</v>
      </c>
      <c r="Y9" s="51">
        <f>Y6-Y8</f>
        <v>0</v>
      </c>
      <c r="AA9" s="59" t="s">
        <v>26</v>
      </c>
      <c r="AB9" s="60"/>
      <c r="AC9" s="41">
        <f>AC6-AC8</f>
        <v>0.32999999999999963</v>
      </c>
      <c r="AD9" s="41">
        <f>AD6-AD8</f>
        <v>0.31999999999999984</v>
      </c>
      <c r="AE9" s="41">
        <f>AE6-AE8</f>
        <v>0.14000000000000012</v>
      </c>
      <c r="AF9" s="51">
        <f>AF6-AF8</f>
        <v>0.42999999999999972</v>
      </c>
      <c r="AG9" s="59" t="s">
        <v>26</v>
      </c>
      <c r="AH9" s="60"/>
      <c r="AI9" s="41">
        <f>AI6-AI8</f>
        <v>0.39999999999999991</v>
      </c>
      <c r="AJ9" s="41">
        <f>AJ6-AJ8</f>
        <v>1.1499999999999999</v>
      </c>
      <c r="AK9" s="41">
        <f>AK6-AK8</f>
        <v>1.1499999999999999</v>
      </c>
      <c r="AL9" s="51">
        <f>AL6-AL8</f>
        <v>0.39999999999999991</v>
      </c>
    </row>
    <row r="10" spans="1:38" x14ac:dyDescent="0.2">
      <c r="A10" s="59" t="s">
        <v>21</v>
      </c>
      <c r="B10" s="60"/>
      <c r="C10" s="62">
        <f>C9/C6</f>
        <v>9.9999999999999895E-2</v>
      </c>
      <c r="D10" s="62">
        <f>D9/D6</f>
        <v>9.6385542168674662E-2</v>
      </c>
      <c r="E10" s="62">
        <f>E9/E6</f>
        <v>4.204204204204208E-2</v>
      </c>
      <c r="F10" s="63">
        <f>F9/F6</f>
        <v>0.12797619047619041</v>
      </c>
      <c r="G10" s="59" t="s">
        <v>21</v>
      </c>
      <c r="H10" s="60"/>
      <c r="I10" s="62">
        <f>I9/I6</f>
        <v>0.12048192771084336</v>
      </c>
      <c r="J10" s="62">
        <f>J9/J6</f>
        <v>0.34534534534534533</v>
      </c>
      <c r="K10" s="62">
        <f>K9/K6</f>
        <v>0.34848484848484845</v>
      </c>
      <c r="L10" s="63">
        <f>L9/L6</f>
        <v>0.12121212121212119</v>
      </c>
      <c r="M10" s="84"/>
      <c r="N10" s="59" t="s">
        <v>21</v>
      </c>
      <c r="O10" s="60"/>
      <c r="P10" s="62">
        <f>P9/P6</f>
        <v>0</v>
      </c>
      <c r="Q10" s="62">
        <f>Q9/Q6</f>
        <v>0</v>
      </c>
      <c r="R10" s="62">
        <f>R9/R6</f>
        <v>0</v>
      </c>
      <c r="S10" s="63">
        <f>S9/S6</f>
        <v>0</v>
      </c>
      <c r="T10" s="59" t="s">
        <v>21</v>
      </c>
      <c r="U10" s="60"/>
      <c r="V10" s="62">
        <f>V9/V6</f>
        <v>0</v>
      </c>
      <c r="W10" s="62">
        <f>W9/W6</f>
        <v>0</v>
      </c>
      <c r="X10" s="62">
        <f>X9/X6</f>
        <v>0</v>
      </c>
      <c r="Y10" s="63">
        <f>Y9/Y6</f>
        <v>0</v>
      </c>
      <c r="AA10" s="59" t="s">
        <v>21</v>
      </c>
      <c r="AB10" s="60"/>
      <c r="AC10" s="62">
        <f>AC9/AC6</f>
        <v>9.9999999999999895E-2</v>
      </c>
      <c r="AD10" s="62">
        <f>AD9/AD6</f>
        <v>9.6385542168674662E-2</v>
      </c>
      <c r="AE10" s="62">
        <f>AE9/AE6</f>
        <v>4.204204204204208E-2</v>
      </c>
      <c r="AF10" s="63">
        <f>AF9/AF6</f>
        <v>0.12797619047619041</v>
      </c>
      <c r="AG10" s="59" t="s">
        <v>21</v>
      </c>
      <c r="AH10" s="60"/>
      <c r="AI10" s="62">
        <f>AI9/AI6</f>
        <v>0.12048192771084336</v>
      </c>
      <c r="AJ10" s="62">
        <f>AJ9/AJ6</f>
        <v>0.34534534534534533</v>
      </c>
      <c r="AK10" s="62">
        <f>AK9/AK6</f>
        <v>0.34848484848484845</v>
      </c>
      <c r="AL10" s="63">
        <f>AL9/AL6</f>
        <v>0.12121212121212119</v>
      </c>
    </row>
    <row r="11" spans="1:38" ht="12" thickBot="1" x14ac:dyDescent="0.25">
      <c r="A11" s="87" t="s">
        <v>25</v>
      </c>
      <c r="B11" s="88"/>
      <c r="C11" s="66" t="e">
        <f>(C9*1000)/C5</f>
        <v>#DIV/0!</v>
      </c>
      <c r="D11" s="66" t="e">
        <f>(D9*1000)/C5</f>
        <v>#DIV/0!</v>
      </c>
      <c r="E11" s="66" t="e">
        <f>(E9*1000)/C5</f>
        <v>#DIV/0!</v>
      </c>
      <c r="F11" s="67" t="e">
        <f>(F9*1000)/C5</f>
        <v>#DIV/0!</v>
      </c>
      <c r="G11" s="87" t="s">
        <v>25</v>
      </c>
      <c r="H11" s="88"/>
      <c r="I11" s="66" t="e">
        <f>(I9*1000)/I5</f>
        <v>#DIV/0!</v>
      </c>
      <c r="J11" s="66" t="e">
        <f>(J9*1000)/I5</f>
        <v>#DIV/0!</v>
      </c>
      <c r="K11" s="66" t="e">
        <f>(K9*1000)/I5</f>
        <v>#DIV/0!</v>
      </c>
      <c r="L11" s="67" t="e">
        <f>(L9*1000)/I5</f>
        <v>#DIV/0!</v>
      </c>
      <c r="M11" s="83"/>
      <c r="N11" s="87" t="s">
        <v>25</v>
      </c>
      <c r="O11" s="88"/>
      <c r="P11" s="66">
        <f>(P9*1000)/P5</f>
        <v>0</v>
      </c>
      <c r="Q11" s="66">
        <f>(Q9*1000)/P5</f>
        <v>0</v>
      </c>
      <c r="R11" s="66">
        <f>(R9*1000)/P5</f>
        <v>0</v>
      </c>
      <c r="S11" s="67">
        <f>(S9*1000)/P5</f>
        <v>0</v>
      </c>
      <c r="T11" s="87" t="s">
        <v>25</v>
      </c>
      <c r="U11" s="88"/>
      <c r="V11" s="66">
        <f>(V9*1000)/V5</f>
        <v>0</v>
      </c>
      <c r="W11" s="66">
        <f>(W9*1000)/V5</f>
        <v>0</v>
      </c>
      <c r="X11" s="66">
        <f>(X9*1000)/V5</f>
        <v>0</v>
      </c>
      <c r="Y11" s="67">
        <f>(Y9*1000)/V5</f>
        <v>0</v>
      </c>
      <c r="AA11" s="87" t="s">
        <v>25</v>
      </c>
      <c r="AB11" s="88"/>
      <c r="AC11" s="66">
        <f>(AC9*1000)/AC5</f>
        <v>32.999999999999957</v>
      </c>
      <c r="AD11" s="66">
        <f>(AD9*1000)/AC5</f>
        <v>31.999999999999982</v>
      </c>
      <c r="AE11" s="66">
        <f>(AE9*1000)/AC5</f>
        <v>14.000000000000011</v>
      </c>
      <c r="AF11" s="67">
        <f>(AF9*1000)/AC5</f>
        <v>42.999999999999972</v>
      </c>
      <c r="AG11" s="87" t="s">
        <v>25</v>
      </c>
      <c r="AH11" s="88"/>
      <c r="AI11" s="66">
        <f>(AI9*1000)/AI5</f>
        <v>39.999999999999986</v>
      </c>
      <c r="AJ11" s="66">
        <f>(AJ9*1000)/AI5</f>
        <v>115</v>
      </c>
      <c r="AK11" s="66">
        <f>(AK9*1000)/AI5</f>
        <v>115</v>
      </c>
      <c r="AL11" s="67">
        <f>(AL9*1000)/AI5</f>
        <v>39.999999999999986</v>
      </c>
    </row>
    <row r="12" spans="1:38" ht="11.25" customHeight="1" x14ac:dyDescent="0.2">
      <c r="A12" s="37"/>
      <c r="B12" s="37"/>
      <c r="C12" s="41"/>
      <c r="D12" s="41"/>
      <c r="E12" s="41"/>
      <c r="F12" s="41"/>
      <c r="G12" s="37"/>
      <c r="H12" s="37"/>
      <c r="I12" s="41"/>
      <c r="J12" s="41"/>
      <c r="K12" s="41"/>
      <c r="L12" s="41"/>
      <c r="M12" s="83"/>
      <c r="N12" s="37"/>
      <c r="O12" s="37"/>
      <c r="P12" s="41"/>
      <c r="Q12" s="41"/>
      <c r="R12" s="41"/>
      <c r="S12" s="41"/>
      <c r="T12" s="37"/>
      <c r="U12" s="37"/>
      <c r="V12" s="41"/>
      <c r="W12" s="41"/>
      <c r="X12" s="41"/>
      <c r="Y12" s="41"/>
      <c r="AA12" s="37"/>
      <c r="AB12" s="37"/>
      <c r="AC12" s="41"/>
      <c r="AD12" s="41"/>
      <c r="AE12" s="41"/>
      <c r="AF12" s="41"/>
      <c r="AG12" s="37"/>
      <c r="AH12" s="37"/>
      <c r="AI12" s="41"/>
      <c r="AJ12" s="41"/>
      <c r="AK12" s="41"/>
      <c r="AL12" s="41"/>
    </row>
    <row r="13" spans="1:38" ht="11.25" customHeight="1" x14ac:dyDescent="0.2">
      <c r="A13" s="37"/>
      <c r="B13" s="37"/>
      <c r="C13" s="41"/>
      <c r="D13" s="41"/>
      <c r="E13" s="41"/>
      <c r="F13" s="41"/>
      <c r="G13" s="37"/>
      <c r="H13" s="37"/>
      <c r="I13" s="41"/>
      <c r="J13" s="41"/>
      <c r="K13" s="41"/>
      <c r="L13" s="41"/>
      <c r="M13" s="83"/>
      <c r="N13" s="37"/>
      <c r="O13" s="37"/>
      <c r="P13" s="41"/>
      <c r="Q13" s="41"/>
      <c r="R13" s="41"/>
      <c r="S13" s="41"/>
      <c r="T13" s="37"/>
      <c r="U13" s="37"/>
      <c r="V13" s="41"/>
      <c r="W13" s="41"/>
      <c r="X13" s="41"/>
      <c r="Y13" s="41"/>
      <c r="AA13" s="37"/>
      <c r="AB13" s="37"/>
      <c r="AC13" s="41"/>
      <c r="AD13" s="41"/>
      <c r="AE13" s="41"/>
      <c r="AF13" s="41"/>
      <c r="AG13" s="37"/>
      <c r="AH13" s="37"/>
      <c r="AI13" s="41"/>
      <c r="AJ13" s="41"/>
      <c r="AK13" s="41"/>
      <c r="AL13" s="41"/>
    </row>
    <row r="14" spans="1:38" ht="11.25" customHeight="1" x14ac:dyDescent="0.2">
      <c r="A14" s="37"/>
      <c r="B14" s="37"/>
      <c r="C14" s="41"/>
      <c r="D14" s="41"/>
      <c r="E14" s="41"/>
      <c r="F14" s="41"/>
      <c r="G14" s="37"/>
      <c r="H14" s="37"/>
      <c r="I14" s="41"/>
      <c r="J14" s="41"/>
      <c r="K14" s="41"/>
      <c r="L14" s="41"/>
      <c r="M14" s="83"/>
      <c r="N14" s="37"/>
      <c r="O14" s="37"/>
      <c r="P14" s="41"/>
      <c r="Q14" s="41"/>
      <c r="R14" s="41"/>
      <c r="S14" s="41"/>
      <c r="T14" s="37"/>
      <c r="U14" s="37"/>
      <c r="V14" s="41"/>
      <c r="W14" s="41"/>
      <c r="X14" s="41"/>
      <c r="Y14" s="41"/>
      <c r="AA14" s="37"/>
      <c r="AB14" s="37"/>
      <c r="AC14" s="41"/>
      <c r="AD14" s="41"/>
      <c r="AE14" s="41"/>
      <c r="AF14" s="41"/>
      <c r="AG14" s="37"/>
      <c r="AH14" s="37"/>
      <c r="AI14" s="41"/>
      <c r="AJ14" s="41"/>
      <c r="AK14" s="41"/>
      <c r="AL14" s="41"/>
    </row>
    <row r="15" spans="1:38" ht="11.25" customHeight="1" x14ac:dyDescent="0.2">
      <c r="A15" s="37"/>
      <c r="B15" s="37"/>
      <c r="C15" s="41"/>
      <c r="D15" s="41"/>
      <c r="E15" s="41"/>
      <c r="F15" s="41"/>
      <c r="G15" s="37"/>
      <c r="H15" s="37"/>
      <c r="I15" s="41"/>
      <c r="J15" s="41"/>
      <c r="K15" s="41"/>
      <c r="L15" s="41"/>
      <c r="M15" s="83"/>
      <c r="N15" s="37"/>
      <c r="O15" s="37"/>
      <c r="P15" s="41"/>
      <c r="Q15" s="41"/>
      <c r="R15" s="41"/>
      <c r="S15" s="41"/>
      <c r="T15" s="37"/>
      <c r="U15" s="37"/>
      <c r="V15" s="41"/>
      <c r="W15" s="41"/>
      <c r="X15" s="41"/>
      <c r="Y15" s="41"/>
      <c r="AA15" s="37"/>
      <c r="AB15" s="37"/>
      <c r="AC15" s="41"/>
      <c r="AD15" s="41"/>
      <c r="AE15" s="41"/>
      <c r="AF15" s="41"/>
      <c r="AG15" s="37"/>
      <c r="AH15" s="37"/>
      <c r="AI15" s="41"/>
      <c r="AJ15" s="41"/>
      <c r="AK15" s="41"/>
      <c r="AL15" s="41"/>
    </row>
    <row r="16" spans="1:38" ht="11.25" customHeight="1" x14ac:dyDescent="0.2">
      <c r="A16" s="37"/>
      <c r="B16" s="37"/>
      <c r="C16" s="41"/>
      <c r="D16" s="41"/>
      <c r="E16" s="41"/>
      <c r="F16" s="41"/>
      <c r="G16" s="37"/>
      <c r="H16" s="37"/>
      <c r="I16" s="41"/>
      <c r="J16" s="41"/>
      <c r="K16" s="41"/>
      <c r="L16" s="41"/>
      <c r="M16" s="83"/>
      <c r="N16" s="37"/>
      <c r="O16" s="37"/>
      <c r="P16" s="41"/>
      <c r="Q16" s="41"/>
      <c r="R16" s="41"/>
      <c r="S16" s="41"/>
      <c r="T16" s="37"/>
      <c r="U16" s="37"/>
      <c r="V16" s="41"/>
      <c r="W16" s="41"/>
      <c r="X16" s="41"/>
      <c r="Y16" s="41"/>
      <c r="AA16" s="37"/>
      <c r="AB16" s="37"/>
      <c r="AC16" s="41"/>
      <c r="AD16" s="41"/>
      <c r="AE16" s="41"/>
      <c r="AF16" s="41"/>
      <c r="AG16" s="37"/>
      <c r="AH16" s="37"/>
      <c r="AI16" s="41"/>
      <c r="AJ16" s="41"/>
      <c r="AK16" s="41"/>
      <c r="AL16" s="41"/>
    </row>
    <row r="17" spans="1:38" ht="11.25" customHeight="1" x14ac:dyDescent="0.2">
      <c r="A17" s="37"/>
      <c r="B17" s="37"/>
      <c r="C17" s="41"/>
      <c r="D17" s="41"/>
      <c r="E17" s="41"/>
      <c r="F17" s="41"/>
      <c r="G17" s="37"/>
      <c r="H17" s="37"/>
      <c r="I17" s="41"/>
      <c r="J17" s="41"/>
      <c r="K17" s="41"/>
      <c r="L17" s="41"/>
      <c r="M17" s="83"/>
      <c r="N17" s="37"/>
      <c r="O17" s="37"/>
      <c r="P17" s="41"/>
      <c r="Q17" s="41"/>
      <c r="R17" s="41"/>
      <c r="S17" s="41"/>
      <c r="T17" s="37"/>
      <c r="U17" s="37"/>
      <c r="V17" s="41"/>
      <c r="W17" s="41"/>
      <c r="X17" s="41"/>
      <c r="Y17" s="41"/>
      <c r="AA17" s="37"/>
      <c r="AB17" s="37"/>
      <c r="AC17" s="41"/>
      <c r="AD17" s="41"/>
      <c r="AE17" s="41"/>
      <c r="AF17" s="41"/>
      <c r="AG17" s="37"/>
      <c r="AH17" s="37"/>
      <c r="AI17" s="41"/>
      <c r="AJ17" s="41"/>
      <c r="AK17" s="41"/>
      <c r="AL17" s="41"/>
    </row>
    <row r="18" spans="1:38" ht="11.25" customHeight="1" x14ac:dyDescent="0.2">
      <c r="A18" s="37"/>
      <c r="B18" s="37"/>
      <c r="C18" s="41"/>
      <c r="D18" s="41"/>
      <c r="E18" s="41"/>
      <c r="F18" s="41"/>
      <c r="G18" s="37"/>
      <c r="H18" s="37"/>
      <c r="I18" s="41"/>
      <c r="J18" s="41"/>
      <c r="K18" s="41"/>
      <c r="L18" s="41"/>
      <c r="M18" s="83"/>
      <c r="N18" s="37"/>
      <c r="O18" s="37"/>
      <c r="P18" s="41"/>
      <c r="Q18" s="41"/>
      <c r="R18" s="41"/>
      <c r="S18" s="41"/>
      <c r="T18" s="37"/>
      <c r="U18" s="37"/>
      <c r="V18" s="41"/>
      <c r="W18" s="41"/>
      <c r="X18" s="41"/>
      <c r="Y18" s="41"/>
      <c r="AA18" s="37"/>
      <c r="AB18" s="37"/>
      <c r="AC18" s="41"/>
      <c r="AD18" s="41"/>
      <c r="AE18" s="41"/>
      <c r="AF18" s="41"/>
      <c r="AG18" s="37"/>
      <c r="AH18" s="37"/>
      <c r="AI18" s="41"/>
      <c r="AJ18" s="41"/>
      <c r="AK18" s="41"/>
      <c r="AL18" s="41"/>
    </row>
    <row r="19" spans="1:38" ht="11.25" customHeight="1" x14ac:dyDescent="0.2">
      <c r="A19" s="37"/>
      <c r="B19" s="37"/>
      <c r="C19" s="41"/>
      <c r="D19" s="41"/>
      <c r="E19" s="41"/>
      <c r="F19" s="41"/>
      <c r="G19" s="37"/>
      <c r="H19" s="37"/>
      <c r="I19" s="41"/>
      <c r="J19" s="41"/>
      <c r="K19" s="41"/>
      <c r="L19" s="41"/>
      <c r="M19" s="83"/>
      <c r="N19" s="37"/>
      <c r="O19" s="37"/>
      <c r="P19" s="41"/>
      <c r="Q19" s="41"/>
      <c r="R19" s="41"/>
      <c r="S19" s="41"/>
      <c r="T19" s="37"/>
      <c r="U19" s="37"/>
      <c r="V19" s="41"/>
      <c r="W19" s="41"/>
      <c r="X19" s="41"/>
      <c r="Y19" s="41"/>
      <c r="AA19" s="37"/>
      <c r="AB19" s="37"/>
      <c r="AC19" s="41"/>
      <c r="AD19" s="41"/>
      <c r="AE19" s="41"/>
      <c r="AF19" s="41"/>
      <c r="AG19" s="37"/>
      <c r="AH19" s="37"/>
      <c r="AI19" s="41"/>
      <c r="AJ19" s="41"/>
      <c r="AK19" s="41"/>
      <c r="AL19" s="41"/>
    </row>
    <row r="20" spans="1:38" ht="11.25" customHeight="1" x14ac:dyDescent="0.2">
      <c r="A20" s="37"/>
      <c r="B20" s="37"/>
      <c r="C20" s="41"/>
      <c r="D20" s="41"/>
      <c r="E20" s="41"/>
      <c r="F20" s="41"/>
      <c r="G20" s="37"/>
      <c r="H20" s="37"/>
      <c r="I20" s="41"/>
      <c r="J20" s="41"/>
      <c r="K20" s="41"/>
      <c r="L20" s="41"/>
      <c r="M20" s="83"/>
      <c r="N20" s="37"/>
      <c r="O20" s="37"/>
      <c r="P20" s="41"/>
      <c r="Q20" s="41"/>
      <c r="R20" s="41"/>
      <c r="S20" s="41"/>
      <c r="T20" s="37"/>
      <c r="U20" s="37"/>
      <c r="V20" s="41"/>
      <c r="W20" s="41"/>
      <c r="X20" s="41"/>
      <c r="Y20" s="41"/>
      <c r="AA20" s="37"/>
      <c r="AB20" s="37"/>
      <c r="AC20" s="41"/>
      <c r="AD20" s="41"/>
      <c r="AE20" s="41"/>
      <c r="AF20" s="41"/>
      <c r="AG20" s="37"/>
      <c r="AH20" s="37"/>
      <c r="AI20" s="41"/>
      <c r="AJ20" s="41"/>
      <c r="AK20" s="41"/>
      <c r="AL20" s="41"/>
    </row>
    <row r="21" spans="1:38" ht="11.25" customHeight="1" x14ac:dyDescent="0.2">
      <c r="A21" s="37"/>
      <c r="B21" s="37"/>
      <c r="C21" s="41"/>
      <c r="D21" s="41"/>
      <c r="E21" s="41"/>
      <c r="F21" s="41"/>
      <c r="G21" s="37"/>
      <c r="H21" s="37"/>
      <c r="I21" s="41"/>
      <c r="J21" s="41"/>
      <c r="K21" s="41"/>
      <c r="L21" s="41"/>
      <c r="M21" s="83"/>
      <c r="N21" s="37"/>
      <c r="O21" s="37"/>
      <c r="P21" s="41"/>
      <c r="Q21" s="41"/>
      <c r="R21" s="41"/>
      <c r="S21" s="41"/>
      <c r="T21" s="37"/>
      <c r="U21" s="37"/>
      <c r="V21" s="41"/>
      <c r="W21" s="41"/>
      <c r="X21" s="41"/>
      <c r="Y21" s="41"/>
      <c r="AA21" s="37"/>
      <c r="AB21" s="37"/>
      <c r="AC21" s="41"/>
      <c r="AD21" s="41"/>
      <c r="AE21" s="41"/>
      <c r="AF21" s="41"/>
      <c r="AG21" s="37"/>
      <c r="AH21" s="37"/>
      <c r="AI21" s="41"/>
      <c r="AJ21" s="41"/>
      <c r="AK21" s="41"/>
      <c r="AL21" s="41"/>
    </row>
    <row r="22" spans="1:38" ht="11.25" customHeight="1" x14ac:dyDescent="0.2">
      <c r="A22" s="37"/>
      <c r="B22" s="37"/>
      <c r="C22" s="41"/>
      <c r="D22" s="41"/>
      <c r="E22" s="41"/>
      <c r="F22" s="41"/>
      <c r="G22" s="37"/>
      <c r="H22" s="37"/>
      <c r="I22" s="41"/>
      <c r="J22" s="41"/>
      <c r="K22" s="41"/>
      <c r="L22" s="41"/>
      <c r="M22" s="83"/>
      <c r="N22" s="37"/>
      <c r="O22" s="37"/>
      <c r="P22" s="41"/>
      <c r="Q22" s="41"/>
      <c r="R22" s="41"/>
      <c r="S22" s="41"/>
      <c r="T22" s="37"/>
      <c r="U22" s="37"/>
      <c r="V22" s="41"/>
      <c r="W22" s="41"/>
      <c r="X22" s="41"/>
      <c r="Y22" s="41"/>
      <c r="AA22" s="37"/>
      <c r="AB22" s="37"/>
      <c r="AC22" s="41"/>
      <c r="AD22" s="41"/>
      <c r="AE22" s="41"/>
      <c r="AF22" s="41"/>
      <c r="AG22" s="37"/>
      <c r="AH22" s="37"/>
      <c r="AI22" s="41"/>
      <c r="AJ22" s="41"/>
      <c r="AK22" s="41"/>
      <c r="AL22" s="41"/>
    </row>
    <row r="23" spans="1:38" ht="11.25" customHeight="1" x14ac:dyDescent="0.2">
      <c r="A23" s="37"/>
      <c r="B23" s="37"/>
      <c r="C23" s="41"/>
      <c r="D23" s="41"/>
      <c r="E23" s="41"/>
      <c r="F23" s="41"/>
      <c r="G23" s="37"/>
      <c r="H23" s="37"/>
      <c r="I23" s="41"/>
      <c r="J23" s="41"/>
      <c r="K23" s="41"/>
      <c r="L23" s="41"/>
      <c r="M23" s="83"/>
      <c r="N23" s="37"/>
      <c r="O23" s="37"/>
      <c r="P23" s="41"/>
      <c r="Q23" s="41"/>
      <c r="R23" s="41"/>
      <c r="S23" s="41"/>
      <c r="T23" s="37"/>
      <c r="U23" s="37"/>
      <c r="V23" s="41"/>
      <c r="W23" s="41"/>
      <c r="X23" s="41"/>
      <c r="Y23" s="41"/>
      <c r="AA23" s="37"/>
      <c r="AB23" s="37"/>
      <c r="AC23" s="41"/>
      <c r="AD23" s="41"/>
      <c r="AE23" s="41"/>
      <c r="AF23" s="41"/>
      <c r="AG23" s="37"/>
      <c r="AH23" s="37"/>
      <c r="AI23" s="41"/>
      <c r="AJ23" s="41"/>
      <c r="AK23" s="41"/>
      <c r="AL23" s="41"/>
    </row>
    <row r="24" spans="1:38" ht="11.25" customHeight="1" x14ac:dyDescent="0.2">
      <c r="A24" s="37"/>
      <c r="B24" s="37"/>
      <c r="C24" s="41"/>
      <c r="D24" s="41"/>
      <c r="E24" s="41"/>
      <c r="F24" s="41"/>
      <c r="G24" s="37"/>
      <c r="H24" s="37"/>
      <c r="I24" s="41"/>
      <c r="J24" s="41"/>
      <c r="K24" s="41"/>
      <c r="L24" s="41"/>
      <c r="M24" s="83"/>
      <c r="N24" s="37"/>
      <c r="O24" s="37"/>
      <c r="P24" s="41"/>
      <c r="Q24" s="41"/>
      <c r="R24" s="41"/>
      <c r="S24" s="41"/>
      <c r="T24" s="37"/>
      <c r="U24" s="37"/>
      <c r="V24" s="41"/>
      <c r="W24" s="41"/>
      <c r="X24" s="41"/>
      <c r="Y24" s="41"/>
      <c r="AA24" s="37"/>
      <c r="AB24" s="37"/>
      <c r="AC24" s="41"/>
      <c r="AD24" s="41"/>
      <c r="AE24" s="41"/>
      <c r="AF24" s="41"/>
      <c r="AG24" s="37"/>
      <c r="AH24" s="37"/>
      <c r="AI24" s="41"/>
      <c r="AJ24" s="41"/>
      <c r="AK24" s="41"/>
      <c r="AL24" s="41"/>
    </row>
    <row r="25" spans="1:38" ht="11.25" customHeight="1" x14ac:dyDescent="0.2">
      <c r="A25" s="37"/>
      <c r="B25" s="37"/>
      <c r="C25" s="41"/>
      <c r="D25" s="41"/>
      <c r="E25" s="41"/>
      <c r="F25" s="41"/>
      <c r="G25" s="37"/>
      <c r="H25" s="37"/>
      <c r="I25" s="41"/>
      <c r="J25" s="41"/>
      <c r="K25" s="41"/>
      <c r="L25" s="41"/>
      <c r="M25" s="83"/>
      <c r="N25" s="37"/>
      <c r="O25" s="37"/>
      <c r="P25" s="41"/>
      <c r="Q25" s="41"/>
      <c r="R25" s="41"/>
      <c r="S25" s="41"/>
      <c r="T25" s="37"/>
      <c r="U25" s="37"/>
      <c r="V25" s="41"/>
      <c r="W25" s="41"/>
      <c r="X25" s="41"/>
      <c r="Y25" s="41"/>
      <c r="AA25" s="37"/>
      <c r="AB25" s="37"/>
      <c r="AC25" s="41"/>
      <c r="AD25" s="41"/>
      <c r="AE25" s="41"/>
      <c r="AF25" s="41"/>
      <c r="AG25" s="37"/>
      <c r="AH25" s="37"/>
      <c r="AI25" s="41"/>
      <c r="AJ25" s="41"/>
      <c r="AK25" s="41"/>
      <c r="AL25" s="41"/>
    </row>
    <row r="26" spans="1:38" ht="11.25" customHeight="1" x14ac:dyDescent="0.2">
      <c r="A26" s="37"/>
      <c r="B26" s="37"/>
      <c r="C26" s="41"/>
      <c r="D26" s="41"/>
      <c r="E26" s="41"/>
      <c r="F26" s="41"/>
      <c r="G26" s="37"/>
      <c r="H26" s="37"/>
      <c r="I26" s="41"/>
      <c r="J26" s="41"/>
      <c r="K26" s="41"/>
      <c r="L26" s="41"/>
      <c r="M26" s="83"/>
      <c r="N26" s="37"/>
      <c r="O26" s="37"/>
      <c r="P26" s="41"/>
      <c r="Q26" s="41"/>
      <c r="R26" s="41"/>
      <c r="S26" s="41"/>
      <c r="T26" s="37"/>
      <c r="U26" s="37"/>
      <c r="V26" s="41"/>
      <c r="W26" s="41"/>
      <c r="X26" s="41"/>
      <c r="Y26" s="41"/>
      <c r="AA26" s="37"/>
      <c r="AB26" s="37"/>
      <c r="AC26" s="41"/>
      <c r="AD26" s="41"/>
      <c r="AE26" s="41"/>
      <c r="AF26" s="41"/>
      <c r="AG26" s="37"/>
      <c r="AH26" s="37"/>
      <c r="AI26" s="41"/>
      <c r="AJ26" s="41"/>
      <c r="AK26" s="41"/>
      <c r="AL26" s="41"/>
    </row>
    <row r="27" spans="1:38" ht="11.25" customHeight="1" x14ac:dyDescent="0.2">
      <c r="A27" s="37"/>
      <c r="B27" s="37"/>
      <c r="C27" s="41"/>
      <c r="D27" s="41"/>
      <c r="E27" s="41"/>
      <c r="F27" s="41"/>
      <c r="G27" s="37"/>
      <c r="H27" s="37"/>
      <c r="I27" s="41"/>
      <c r="J27" s="41"/>
      <c r="K27" s="41"/>
      <c r="L27" s="41"/>
      <c r="M27" s="83"/>
      <c r="N27" s="37"/>
      <c r="O27" s="37"/>
      <c r="P27" s="41"/>
      <c r="Q27" s="41"/>
      <c r="R27" s="41"/>
      <c r="S27" s="41"/>
      <c r="T27" s="37"/>
      <c r="U27" s="37"/>
      <c r="V27" s="41"/>
      <c r="W27" s="41"/>
      <c r="X27" s="41"/>
      <c r="Y27" s="41"/>
      <c r="AA27" s="37"/>
      <c r="AB27" s="37"/>
      <c r="AC27" s="41"/>
      <c r="AD27" s="41"/>
      <c r="AE27" s="41"/>
      <c r="AF27" s="41"/>
      <c r="AG27" s="37"/>
      <c r="AH27" s="37"/>
      <c r="AI27" s="41"/>
      <c r="AJ27" s="41"/>
      <c r="AK27" s="41"/>
      <c r="AL27" s="41"/>
    </row>
    <row r="28" spans="1:38" ht="11.25" customHeight="1" x14ac:dyDescent="0.2">
      <c r="A28" s="37"/>
      <c r="B28" s="37"/>
      <c r="C28" s="41"/>
      <c r="D28" s="41"/>
      <c r="E28" s="41"/>
      <c r="F28" s="41"/>
      <c r="G28" s="37"/>
      <c r="H28" s="37"/>
      <c r="I28" s="41"/>
      <c r="J28" s="41"/>
      <c r="K28" s="41"/>
      <c r="L28" s="41"/>
      <c r="M28" s="83"/>
      <c r="N28" s="37"/>
      <c r="O28" s="37"/>
      <c r="P28" s="41"/>
      <c r="Q28" s="41"/>
      <c r="R28" s="41"/>
      <c r="S28" s="41"/>
      <c r="T28" s="37"/>
      <c r="U28" s="37"/>
      <c r="V28" s="41"/>
      <c r="W28" s="41"/>
      <c r="X28" s="41"/>
      <c r="Y28" s="41"/>
      <c r="AA28" s="37"/>
      <c r="AB28" s="37"/>
      <c r="AC28" s="41"/>
      <c r="AD28" s="41"/>
      <c r="AE28" s="41"/>
      <c r="AF28" s="41"/>
      <c r="AG28" s="37"/>
      <c r="AH28" s="37"/>
      <c r="AI28" s="41"/>
      <c r="AJ28" s="41"/>
      <c r="AK28" s="41"/>
      <c r="AL28" s="41"/>
    </row>
    <row r="29" spans="1:38" ht="11.25" customHeight="1" thickBot="1" x14ac:dyDescent="0.25">
      <c r="A29" s="37"/>
      <c r="B29" s="37"/>
      <c r="C29" s="41"/>
      <c r="D29" s="41"/>
      <c r="E29" s="41"/>
      <c r="F29" s="41"/>
      <c r="G29" s="37"/>
      <c r="H29" s="37"/>
      <c r="I29" s="41"/>
      <c r="J29" s="41"/>
      <c r="K29" s="41"/>
      <c r="L29" s="41"/>
      <c r="M29" s="83"/>
      <c r="N29" s="37"/>
      <c r="O29" s="37"/>
      <c r="P29" s="41"/>
      <c r="Q29" s="41"/>
      <c r="R29" s="41"/>
      <c r="S29" s="41"/>
      <c r="T29" s="37"/>
      <c r="U29" s="37"/>
      <c r="V29" s="41"/>
      <c r="W29" s="41"/>
      <c r="X29" s="41"/>
      <c r="Y29" s="41"/>
      <c r="AA29" s="37"/>
      <c r="AB29" s="37"/>
      <c r="AC29" s="41"/>
      <c r="AD29" s="41"/>
      <c r="AE29" s="41"/>
      <c r="AF29" s="41"/>
      <c r="AG29" s="37"/>
      <c r="AH29" s="37"/>
      <c r="AI29" s="41"/>
      <c r="AJ29" s="41"/>
      <c r="AK29" s="41"/>
      <c r="AL29" s="41"/>
    </row>
    <row r="30" spans="1:38" x14ac:dyDescent="0.2">
      <c r="A30" s="58" t="s">
        <v>2</v>
      </c>
      <c r="B30" s="91" t="s">
        <v>27</v>
      </c>
      <c r="C30" s="306" t="s">
        <v>23</v>
      </c>
      <c r="D30" s="306"/>
      <c r="E30" s="302" t="s">
        <v>24</v>
      </c>
      <c r="F30" s="303"/>
      <c r="G30" s="58" t="s">
        <v>3</v>
      </c>
      <c r="H30" s="91" t="s">
        <v>27</v>
      </c>
      <c r="I30" s="306" t="s">
        <v>23</v>
      </c>
      <c r="J30" s="306"/>
      <c r="K30" s="302" t="s">
        <v>24</v>
      </c>
      <c r="L30" s="303"/>
      <c r="M30" s="79"/>
      <c r="N30" s="58" t="s">
        <v>2</v>
      </c>
      <c r="O30" s="91" t="s">
        <v>27</v>
      </c>
      <c r="P30" s="306" t="s">
        <v>23</v>
      </c>
      <c r="Q30" s="306"/>
      <c r="R30" s="302" t="s">
        <v>24</v>
      </c>
      <c r="S30" s="303"/>
      <c r="T30" s="58" t="s">
        <v>3</v>
      </c>
      <c r="U30" s="91" t="s">
        <v>27</v>
      </c>
      <c r="V30" s="306" t="s">
        <v>23</v>
      </c>
      <c r="W30" s="306"/>
      <c r="X30" s="302" t="s">
        <v>24</v>
      </c>
      <c r="Y30" s="303"/>
      <c r="AA30" s="58" t="s">
        <v>2</v>
      </c>
      <c r="AB30" s="91" t="s">
        <v>27</v>
      </c>
      <c r="AC30" s="306" t="s">
        <v>23</v>
      </c>
      <c r="AD30" s="306"/>
      <c r="AE30" s="302" t="s">
        <v>24</v>
      </c>
      <c r="AF30" s="303"/>
      <c r="AG30" s="58" t="s">
        <v>3</v>
      </c>
      <c r="AH30" s="91" t="s">
        <v>27</v>
      </c>
      <c r="AI30" s="306" t="s">
        <v>23</v>
      </c>
      <c r="AJ30" s="306"/>
      <c r="AK30" s="302" t="s">
        <v>24</v>
      </c>
      <c r="AL30" s="303"/>
    </row>
    <row r="31" spans="1:38" x14ac:dyDescent="0.2">
      <c r="A31" s="314" t="e">
        <f>MAX(C39:F39)</f>
        <v>#DIV/0!</v>
      </c>
      <c r="B31" s="315"/>
      <c r="C31" s="313">
        <f>MAX(C38:F38)</f>
        <v>0.15662650602409639</v>
      </c>
      <c r="D31" s="313"/>
      <c r="E31" s="304">
        <f>(C33*0.7)/C31</f>
        <v>0</v>
      </c>
      <c r="F31" s="305"/>
      <c r="G31" s="314" t="e">
        <f>MAX(I39:L39)</f>
        <v>#DIV/0!</v>
      </c>
      <c r="H31" s="315"/>
      <c r="I31" s="313">
        <f>MAX(I38:L38)</f>
        <v>8.3086053412462973E-2</v>
      </c>
      <c r="J31" s="313"/>
      <c r="K31" s="304">
        <f>(I33*0.7)/I31</f>
        <v>0</v>
      </c>
      <c r="L31" s="305"/>
      <c r="M31" s="80"/>
      <c r="N31" s="314">
        <f>MAX(P39:S39)</f>
        <v>0</v>
      </c>
      <c r="O31" s="315"/>
      <c r="P31" s="313">
        <f>MAX(P38:S38)</f>
        <v>0</v>
      </c>
      <c r="Q31" s="313"/>
      <c r="R31" s="304" t="e">
        <f>(P33*0.7)/P31</f>
        <v>#DIV/0!</v>
      </c>
      <c r="S31" s="305"/>
      <c r="T31" s="314">
        <f>MAX(V39:Y39)</f>
        <v>0</v>
      </c>
      <c r="U31" s="315"/>
      <c r="V31" s="313">
        <f>MAX(V38:Y38)</f>
        <v>0</v>
      </c>
      <c r="W31" s="313"/>
      <c r="X31" s="304" t="e">
        <f>(V33*0.7)/V31</f>
        <v>#DIV/0!</v>
      </c>
      <c r="Y31" s="305"/>
      <c r="AA31" s="314">
        <f>MAX(AC39:AF39)</f>
        <v>52</v>
      </c>
      <c r="AB31" s="315"/>
      <c r="AC31" s="313">
        <f>MAX(AC38:AF38)</f>
        <v>0.15662650602409639</v>
      </c>
      <c r="AD31" s="313"/>
      <c r="AE31" s="304">
        <f>(AC33*0.7)/AC31</f>
        <v>44.692307692307693</v>
      </c>
      <c r="AF31" s="305"/>
      <c r="AG31" s="314">
        <f>MAX(AI39:AL39)</f>
        <v>28.000000000000021</v>
      </c>
      <c r="AH31" s="315"/>
      <c r="AI31" s="313">
        <f>MAX(AI38:AL38)</f>
        <v>8.3086053412462973E-2</v>
      </c>
      <c r="AJ31" s="313"/>
      <c r="AK31" s="304">
        <f>(AI33*0.7)/AI31</f>
        <v>84.249999999999929</v>
      </c>
      <c r="AL31" s="305"/>
    </row>
    <row r="32" spans="1:38" ht="12" customHeight="1" thickBot="1" x14ac:dyDescent="0.25">
      <c r="A32" s="307" t="s">
        <v>20</v>
      </c>
      <c r="B32" s="308"/>
      <c r="C32" s="71" t="s">
        <v>31</v>
      </c>
      <c r="D32" s="34" t="s">
        <v>18</v>
      </c>
      <c r="E32" s="34" t="s">
        <v>17</v>
      </c>
      <c r="F32" s="46" t="s">
        <v>16</v>
      </c>
      <c r="G32" s="307" t="s">
        <v>20</v>
      </c>
      <c r="H32" s="308"/>
      <c r="I32" s="71" t="s">
        <v>31</v>
      </c>
      <c r="J32" s="34" t="s">
        <v>18</v>
      </c>
      <c r="K32" s="34" t="s">
        <v>17</v>
      </c>
      <c r="L32" s="46" t="s">
        <v>16</v>
      </c>
      <c r="M32" s="79"/>
      <c r="N32" s="307" t="s">
        <v>20</v>
      </c>
      <c r="O32" s="308"/>
      <c r="P32" s="71" t="s">
        <v>31</v>
      </c>
      <c r="Q32" s="34" t="s">
        <v>18</v>
      </c>
      <c r="R32" s="34" t="s">
        <v>17</v>
      </c>
      <c r="S32" s="46" t="s">
        <v>16</v>
      </c>
      <c r="T32" s="307" t="s">
        <v>20</v>
      </c>
      <c r="U32" s="308"/>
      <c r="V32" s="71" t="s">
        <v>31</v>
      </c>
      <c r="W32" s="34" t="s">
        <v>18</v>
      </c>
      <c r="X32" s="34" t="s">
        <v>17</v>
      </c>
      <c r="Y32" s="46" t="s">
        <v>16</v>
      </c>
      <c r="AA32" s="307" t="s">
        <v>20</v>
      </c>
      <c r="AB32" s="308"/>
      <c r="AC32" s="71" t="s">
        <v>31</v>
      </c>
      <c r="AD32" s="34" t="s">
        <v>18</v>
      </c>
      <c r="AE32" s="34" t="s">
        <v>17</v>
      </c>
      <c r="AF32" s="46" t="s">
        <v>16</v>
      </c>
      <c r="AG32" s="307" t="s">
        <v>20</v>
      </c>
      <c r="AH32" s="308"/>
      <c r="AI32" s="71" t="s">
        <v>31</v>
      </c>
      <c r="AJ32" s="34" t="s">
        <v>18</v>
      </c>
      <c r="AK32" s="34" t="s">
        <v>17</v>
      </c>
      <c r="AL32" s="46" t="s">
        <v>16</v>
      </c>
    </row>
    <row r="33" spans="1:38" ht="12" thickBot="1" x14ac:dyDescent="0.25">
      <c r="A33" s="309" t="str">
        <f>Medidas!B14</f>
        <v>FTS 11</v>
      </c>
      <c r="B33" s="310"/>
      <c r="C33" s="57">
        <f>Medidas!E14</f>
        <v>0</v>
      </c>
      <c r="D33" s="69">
        <f>Medidas!D14</f>
        <v>0</v>
      </c>
      <c r="E33" s="70"/>
      <c r="F33" s="68">
        <f>D33+(C33*Medidas!K3)</f>
        <v>0</v>
      </c>
      <c r="G33" s="311" t="str">
        <f>Medidas!B15</f>
        <v>FTS 12</v>
      </c>
      <c r="H33" s="312"/>
      <c r="I33" s="57">
        <f>Medidas!E15</f>
        <v>0</v>
      </c>
      <c r="J33" s="69">
        <f>Medidas!D15</f>
        <v>0</v>
      </c>
      <c r="K33" s="70"/>
      <c r="L33" s="68">
        <f>J33+(I33*Medidas!K3)</f>
        <v>0</v>
      </c>
      <c r="M33" s="81"/>
      <c r="N33" s="311" t="str">
        <f>A33</f>
        <v>FTS 11</v>
      </c>
      <c r="O33" s="312"/>
      <c r="P33" s="57">
        <f>Medidas!F14</f>
        <v>10</v>
      </c>
      <c r="Q33" s="69">
        <f>F33</f>
        <v>0</v>
      </c>
      <c r="R33" s="70"/>
      <c r="S33" s="68">
        <f>Q33+(P33*Medidas!K3)</f>
        <v>38.35</v>
      </c>
      <c r="T33" s="311" t="str">
        <f>G33</f>
        <v>FTS 12</v>
      </c>
      <c r="U33" s="312"/>
      <c r="V33" s="57">
        <f>Medidas!F15</f>
        <v>10</v>
      </c>
      <c r="W33" s="69">
        <f>L33</f>
        <v>0</v>
      </c>
      <c r="X33" s="70"/>
      <c r="Y33" s="68">
        <f>W33+(V33*Medidas!K3)</f>
        <v>38.35</v>
      </c>
      <c r="AA33" s="311" t="str">
        <f>N33</f>
        <v>FTS 11</v>
      </c>
      <c r="AB33" s="312"/>
      <c r="AC33" s="57">
        <f>C33+P33</f>
        <v>10</v>
      </c>
      <c r="AD33" s="69">
        <f>D33</f>
        <v>0</v>
      </c>
      <c r="AE33" s="70"/>
      <c r="AF33" s="68">
        <f>AD33+(AC33*Medidas!K3)</f>
        <v>38.35</v>
      </c>
      <c r="AG33" s="311" t="str">
        <f>T33</f>
        <v>FTS 12</v>
      </c>
      <c r="AH33" s="312"/>
      <c r="AI33" s="57">
        <f>I33+V33</f>
        <v>10</v>
      </c>
      <c r="AJ33" s="69">
        <f>J33</f>
        <v>0</v>
      </c>
      <c r="AK33" s="70"/>
      <c r="AL33" s="68">
        <f>AJ33+(AI33*Medidas!K3)</f>
        <v>38.35</v>
      </c>
    </row>
    <row r="34" spans="1:38" hidden="1" x14ac:dyDescent="0.2">
      <c r="A34" s="45" t="s">
        <v>22</v>
      </c>
      <c r="B34" s="35"/>
      <c r="C34" s="36">
        <f>B45</f>
        <v>3.29</v>
      </c>
      <c r="D34" s="36">
        <f>C45</f>
        <v>3.24</v>
      </c>
      <c r="E34" s="36">
        <f>D45</f>
        <v>3.3</v>
      </c>
      <c r="F34" s="47">
        <f>E45</f>
        <v>3.32</v>
      </c>
      <c r="G34" s="45" t="s">
        <v>22</v>
      </c>
      <c r="H34" s="35"/>
      <c r="I34" s="36">
        <f>E46</f>
        <v>3.37</v>
      </c>
      <c r="J34" s="36">
        <f>D46</f>
        <v>3.37</v>
      </c>
      <c r="K34" s="36">
        <f>C46</f>
        <v>3.31</v>
      </c>
      <c r="L34" s="47">
        <f>B46</f>
        <v>3.3</v>
      </c>
      <c r="M34" s="82"/>
      <c r="N34" s="45" t="s">
        <v>22</v>
      </c>
      <c r="O34" s="35"/>
      <c r="P34" s="36">
        <f>O45</f>
        <v>3.08</v>
      </c>
      <c r="Q34" s="36">
        <f>P45</f>
        <v>3.09</v>
      </c>
      <c r="R34" s="36">
        <f>Q45</f>
        <v>3.05</v>
      </c>
      <c r="S34" s="47">
        <f>R45</f>
        <v>2.8</v>
      </c>
      <c r="T34" s="45" t="s">
        <v>22</v>
      </c>
      <c r="U34" s="35"/>
      <c r="V34" s="36">
        <f>R46</f>
        <v>3.09</v>
      </c>
      <c r="W34" s="36">
        <f>Q46</f>
        <v>3.12</v>
      </c>
      <c r="X34" s="36">
        <f>P46</f>
        <v>3.09</v>
      </c>
      <c r="Y34" s="47">
        <f>O46</f>
        <v>3.04</v>
      </c>
      <c r="AA34" s="45" t="s">
        <v>22</v>
      </c>
      <c r="AB34" s="35"/>
      <c r="AC34" s="36">
        <f>AB45</f>
        <v>3.29</v>
      </c>
      <c r="AD34" s="36">
        <f>AC45</f>
        <v>3.24</v>
      </c>
      <c r="AE34" s="36">
        <f>AD45</f>
        <v>3.3</v>
      </c>
      <c r="AF34" s="47">
        <f>AE45</f>
        <v>3.32</v>
      </c>
      <c r="AG34" s="45" t="s">
        <v>22</v>
      </c>
      <c r="AH34" s="35"/>
      <c r="AI34" s="36">
        <f>AE46</f>
        <v>3.37</v>
      </c>
      <c r="AJ34" s="36">
        <f>AD46</f>
        <v>3.37</v>
      </c>
      <c r="AK34" s="36">
        <f>AC46</f>
        <v>3.31</v>
      </c>
      <c r="AL34" s="47">
        <f>AB46</f>
        <v>3.3</v>
      </c>
    </row>
    <row r="35" spans="1:38" hidden="1" x14ac:dyDescent="0.2">
      <c r="A35" s="48" t="s">
        <v>4</v>
      </c>
      <c r="B35" s="37"/>
      <c r="C35" s="38">
        <v>1</v>
      </c>
      <c r="D35" s="38">
        <v>2</v>
      </c>
      <c r="E35" s="38">
        <v>3</v>
      </c>
      <c r="F35" s="49">
        <v>4</v>
      </c>
      <c r="G35" s="48" t="s">
        <v>4</v>
      </c>
      <c r="H35" s="37"/>
      <c r="I35" s="38">
        <v>4</v>
      </c>
      <c r="J35" s="38">
        <v>3</v>
      </c>
      <c r="K35" s="38">
        <v>2</v>
      </c>
      <c r="L35" s="49">
        <v>1</v>
      </c>
      <c r="M35" s="81"/>
      <c r="N35" s="48" t="s">
        <v>4</v>
      </c>
      <c r="O35" s="37"/>
      <c r="P35" s="38">
        <v>1</v>
      </c>
      <c r="Q35" s="38">
        <v>2</v>
      </c>
      <c r="R35" s="38">
        <v>3</v>
      </c>
      <c r="S35" s="49">
        <v>4</v>
      </c>
      <c r="T35" s="48" t="s">
        <v>4</v>
      </c>
      <c r="U35" s="37"/>
      <c r="V35" s="38">
        <v>4</v>
      </c>
      <c r="W35" s="38">
        <v>3</v>
      </c>
      <c r="X35" s="38">
        <v>2</v>
      </c>
      <c r="Y35" s="49">
        <v>1</v>
      </c>
      <c r="AA35" s="48" t="s">
        <v>4</v>
      </c>
      <c r="AB35" s="37"/>
      <c r="AC35" s="38">
        <v>1</v>
      </c>
      <c r="AD35" s="38">
        <v>2</v>
      </c>
      <c r="AE35" s="38">
        <v>3</v>
      </c>
      <c r="AF35" s="49">
        <v>4</v>
      </c>
      <c r="AG35" s="48" t="s">
        <v>4</v>
      </c>
      <c r="AH35" s="37"/>
      <c r="AI35" s="38">
        <v>4</v>
      </c>
      <c r="AJ35" s="38">
        <v>3</v>
      </c>
      <c r="AK35" s="38">
        <v>2</v>
      </c>
      <c r="AL35" s="49">
        <v>1</v>
      </c>
    </row>
    <row r="36" spans="1:38" hidden="1" x14ac:dyDescent="0.2">
      <c r="A36" s="39" t="s">
        <v>19</v>
      </c>
      <c r="B36" s="37"/>
      <c r="C36" s="40">
        <f>H45</f>
        <v>3.08</v>
      </c>
      <c r="D36" s="40">
        <f>I45</f>
        <v>3.09</v>
      </c>
      <c r="E36" s="40">
        <f>J45</f>
        <v>3.05</v>
      </c>
      <c r="F36" s="50">
        <f>K45</f>
        <v>2.8</v>
      </c>
      <c r="G36" s="39" t="s">
        <v>19</v>
      </c>
      <c r="H36" s="37"/>
      <c r="I36" s="40">
        <f>K46</f>
        <v>3.09</v>
      </c>
      <c r="J36" s="40">
        <f>J46</f>
        <v>3.12</v>
      </c>
      <c r="K36" s="40">
        <f>I46</f>
        <v>3.09</v>
      </c>
      <c r="L36" s="50">
        <f>H46</f>
        <v>3.04</v>
      </c>
      <c r="M36" s="82"/>
      <c r="N36" s="39" t="s">
        <v>19</v>
      </c>
      <c r="O36" s="37"/>
      <c r="P36" s="40">
        <f>U45</f>
        <v>3.08</v>
      </c>
      <c r="Q36" s="40">
        <f>V45</f>
        <v>3.09</v>
      </c>
      <c r="R36" s="40">
        <f>W45</f>
        <v>3.05</v>
      </c>
      <c r="S36" s="50">
        <f>X45</f>
        <v>2.8</v>
      </c>
      <c r="T36" s="39" t="s">
        <v>19</v>
      </c>
      <c r="U36" s="37"/>
      <c r="V36" s="40">
        <f>X46</f>
        <v>3.09</v>
      </c>
      <c r="W36" s="40">
        <f>W46</f>
        <v>3.12</v>
      </c>
      <c r="X36" s="40">
        <f>V46</f>
        <v>3.09</v>
      </c>
      <c r="Y36" s="50">
        <f>U46</f>
        <v>3.04</v>
      </c>
      <c r="AA36" s="39" t="s">
        <v>19</v>
      </c>
      <c r="AB36" s="37"/>
      <c r="AC36" s="40">
        <f>AH45</f>
        <v>3.08</v>
      </c>
      <c r="AD36" s="40">
        <f>AI45</f>
        <v>3.09</v>
      </c>
      <c r="AE36" s="40">
        <f>AJ45</f>
        <v>3.05</v>
      </c>
      <c r="AF36" s="50">
        <f>AK45</f>
        <v>2.8</v>
      </c>
      <c r="AG36" s="39" t="s">
        <v>19</v>
      </c>
      <c r="AH36" s="37"/>
      <c r="AI36" s="40">
        <f>AK46</f>
        <v>3.09</v>
      </c>
      <c r="AJ36" s="40">
        <f>AJ46</f>
        <v>3.12</v>
      </c>
      <c r="AK36" s="40">
        <f>AI46</f>
        <v>3.09</v>
      </c>
      <c r="AL36" s="50">
        <f>AH46</f>
        <v>3.04</v>
      </c>
    </row>
    <row r="37" spans="1:38" x14ac:dyDescent="0.2">
      <c r="A37" s="59" t="s">
        <v>26</v>
      </c>
      <c r="B37" s="60"/>
      <c r="C37" s="41">
        <f>C34-C36</f>
        <v>0.20999999999999996</v>
      </c>
      <c r="D37" s="41">
        <f>D34-D36</f>
        <v>0.15000000000000036</v>
      </c>
      <c r="E37" s="41">
        <f>E34-E36</f>
        <v>0.25</v>
      </c>
      <c r="F37" s="51">
        <f>F34-F36</f>
        <v>0.52</v>
      </c>
      <c r="G37" s="59" t="s">
        <v>26</v>
      </c>
      <c r="H37" s="60"/>
      <c r="I37" s="41">
        <f>I34-I36</f>
        <v>0.28000000000000025</v>
      </c>
      <c r="J37" s="41">
        <f>J34-J36</f>
        <v>0.25</v>
      </c>
      <c r="K37" s="41">
        <f>K34-K36</f>
        <v>0.2200000000000002</v>
      </c>
      <c r="L37" s="51">
        <f>L34-L36</f>
        <v>0.25999999999999979</v>
      </c>
      <c r="M37" s="83"/>
      <c r="N37" s="59" t="s">
        <v>26</v>
      </c>
      <c r="O37" s="60"/>
      <c r="P37" s="41">
        <f>P34-P36</f>
        <v>0</v>
      </c>
      <c r="Q37" s="41">
        <f>Q34-Q36</f>
        <v>0</v>
      </c>
      <c r="R37" s="41">
        <f>R34-R36</f>
        <v>0</v>
      </c>
      <c r="S37" s="51">
        <f>S34-S36</f>
        <v>0</v>
      </c>
      <c r="T37" s="59" t="s">
        <v>26</v>
      </c>
      <c r="U37" s="60"/>
      <c r="V37" s="41">
        <f>V34-V36</f>
        <v>0</v>
      </c>
      <c r="W37" s="41">
        <f>W34-W36</f>
        <v>0</v>
      </c>
      <c r="X37" s="41">
        <f>X34-X36</f>
        <v>0</v>
      </c>
      <c r="Y37" s="51">
        <f>Y34-Y36</f>
        <v>0</v>
      </c>
      <c r="AA37" s="59" t="s">
        <v>26</v>
      </c>
      <c r="AB37" s="60"/>
      <c r="AC37" s="41">
        <f>AC34-AC36</f>
        <v>0.20999999999999996</v>
      </c>
      <c r="AD37" s="41">
        <f>AD34-AD36</f>
        <v>0.15000000000000036</v>
      </c>
      <c r="AE37" s="41">
        <f>AE34-AE36</f>
        <v>0.25</v>
      </c>
      <c r="AF37" s="51">
        <f>AF34-AF36</f>
        <v>0.52</v>
      </c>
      <c r="AG37" s="59" t="s">
        <v>26</v>
      </c>
      <c r="AH37" s="60"/>
      <c r="AI37" s="41">
        <f>AI34-AI36</f>
        <v>0.28000000000000025</v>
      </c>
      <c r="AJ37" s="41">
        <f>AJ34-AJ36</f>
        <v>0.25</v>
      </c>
      <c r="AK37" s="41">
        <f>AK34-AK36</f>
        <v>0.2200000000000002</v>
      </c>
      <c r="AL37" s="51">
        <f>AL34-AL36</f>
        <v>0.25999999999999979</v>
      </c>
    </row>
    <row r="38" spans="1:38" x14ac:dyDescent="0.2">
      <c r="A38" s="39" t="s">
        <v>21</v>
      </c>
      <c r="B38" s="37"/>
      <c r="C38" s="42">
        <f>C37/C34</f>
        <v>6.3829787234042548E-2</v>
      </c>
      <c r="D38" s="42">
        <f>D37/D34</f>
        <v>4.6296296296296405E-2</v>
      </c>
      <c r="E38" s="42">
        <f>E37/E34</f>
        <v>7.575757575757576E-2</v>
      </c>
      <c r="F38" s="52">
        <f>F37/F34</f>
        <v>0.15662650602409639</v>
      </c>
      <c r="G38" s="39" t="s">
        <v>21</v>
      </c>
      <c r="H38" s="37"/>
      <c r="I38" s="42">
        <f>I37/I34</f>
        <v>8.3086053412462973E-2</v>
      </c>
      <c r="J38" s="42">
        <f>J37/J34</f>
        <v>7.418397626112759E-2</v>
      </c>
      <c r="K38" s="42">
        <f>K37/K34</f>
        <v>6.6465256797583139E-2</v>
      </c>
      <c r="L38" s="52">
        <f>L37/L34</f>
        <v>7.8787878787878726E-2</v>
      </c>
      <c r="M38" s="84"/>
      <c r="N38" s="39" t="s">
        <v>21</v>
      </c>
      <c r="O38" s="37"/>
      <c r="P38" s="42">
        <f>P37/P34</f>
        <v>0</v>
      </c>
      <c r="Q38" s="42">
        <f>Q37/Q34</f>
        <v>0</v>
      </c>
      <c r="R38" s="42">
        <f>R37/R34</f>
        <v>0</v>
      </c>
      <c r="S38" s="52">
        <f>S37/S34</f>
        <v>0</v>
      </c>
      <c r="T38" s="39" t="s">
        <v>21</v>
      </c>
      <c r="U38" s="37"/>
      <c r="V38" s="42">
        <f>V37/V34</f>
        <v>0</v>
      </c>
      <c r="W38" s="42">
        <f>W37/W34</f>
        <v>0</v>
      </c>
      <c r="X38" s="42">
        <f>X37/X34</f>
        <v>0</v>
      </c>
      <c r="Y38" s="52">
        <f>Y37/Y34</f>
        <v>0</v>
      </c>
      <c r="AA38" s="39" t="s">
        <v>21</v>
      </c>
      <c r="AB38" s="37"/>
      <c r="AC38" s="42">
        <f>AC37/AC34</f>
        <v>6.3829787234042548E-2</v>
      </c>
      <c r="AD38" s="42">
        <f>AD37/AD34</f>
        <v>4.6296296296296405E-2</v>
      </c>
      <c r="AE38" s="42">
        <f>AE37/AE34</f>
        <v>7.575757575757576E-2</v>
      </c>
      <c r="AF38" s="52">
        <f>AF37/AF34</f>
        <v>0.15662650602409639</v>
      </c>
      <c r="AG38" s="39" t="s">
        <v>21</v>
      </c>
      <c r="AH38" s="37"/>
      <c r="AI38" s="42">
        <f>AI37/AI34</f>
        <v>8.3086053412462973E-2</v>
      </c>
      <c r="AJ38" s="42">
        <f>AJ37/AJ34</f>
        <v>7.418397626112759E-2</v>
      </c>
      <c r="AK38" s="42">
        <f>AK37/AK34</f>
        <v>6.6465256797583139E-2</v>
      </c>
      <c r="AL38" s="52">
        <f>AL37/AL34</f>
        <v>7.8787878787878726E-2</v>
      </c>
    </row>
    <row r="39" spans="1:38" ht="14.4" thickBot="1" x14ac:dyDescent="0.35">
      <c r="A39" s="89" t="s">
        <v>25</v>
      </c>
      <c r="B39" s="90"/>
      <c r="C39" s="43" t="e">
        <f>(C37*1000)/C33</f>
        <v>#DIV/0!</v>
      </c>
      <c r="D39" s="43" t="e">
        <f>(D37*1000)/C33</f>
        <v>#DIV/0!</v>
      </c>
      <c r="E39" s="43" t="e">
        <f>(E37*1000)/C33</f>
        <v>#DIV/0!</v>
      </c>
      <c r="F39" s="53" t="e">
        <f>(F37*1000)/C33</f>
        <v>#DIV/0!</v>
      </c>
      <c r="G39" s="89" t="s">
        <v>25</v>
      </c>
      <c r="H39" s="90"/>
      <c r="I39" s="43" t="e">
        <f>(I37*1000)/I33</f>
        <v>#DIV/0!</v>
      </c>
      <c r="J39" s="43" t="e">
        <f>(J37*1000)/I33</f>
        <v>#DIV/0!</v>
      </c>
      <c r="K39" s="43" t="e">
        <f>(K37*1000)/I33</f>
        <v>#DIV/0!</v>
      </c>
      <c r="L39" s="53" t="e">
        <f>(L37*1000)/I33</f>
        <v>#DIV/0!</v>
      </c>
      <c r="M39" s="83"/>
      <c r="N39" s="89" t="s">
        <v>25</v>
      </c>
      <c r="O39" s="90"/>
      <c r="P39" s="43">
        <f>(P37*1000)/P33</f>
        <v>0</v>
      </c>
      <c r="Q39" s="43">
        <f>(Q37*1000)/P33</f>
        <v>0</v>
      </c>
      <c r="R39" s="43">
        <f>(R37*1000)/P33</f>
        <v>0</v>
      </c>
      <c r="S39" s="53">
        <f>(S37*1000)/P33</f>
        <v>0</v>
      </c>
      <c r="T39" s="89" t="s">
        <v>25</v>
      </c>
      <c r="U39" s="90"/>
      <c r="V39" s="43">
        <f>(V37*1000)/V33</f>
        <v>0</v>
      </c>
      <c r="W39" s="43">
        <f>(W37*1000)/V33</f>
        <v>0</v>
      </c>
      <c r="X39" s="43">
        <f>(X37*1000)/V33</f>
        <v>0</v>
      </c>
      <c r="Y39" s="53">
        <f>(Y37*1000)/V33</f>
        <v>0</v>
      </c>
      <c r="AA39" s="89" t="s">
        <v>25</v>
      </c>
      <c r="AB39" s="90"/>
      <c r="AC39" s="43">
        <f>(AC37*1000)/AC33</f>
        <v>20.999999999999996</v>
      </c>
      <c r="AD39" s="43">
        <f>(AD37*1000)/AC33</f>
        <v>15.000000000000034</v>
      </c>
      <c r="AE39" s="43">
        <f>(AE37*1000)/AC33</f>
        <v>25</v>
      </c>
      <c r="AF39" s="53">
        <f>(AF37*1000)/AC33</f>
        <v>52</v>
      </c>
      <c r="AG39" s="89" t="s">
        <v>25</v>
      </c>
      <c r="AH39" s="90"/>
      <c r="AI39" s="43">
        <f>(AI37*1000)/AI33</f>
        <v>28.000000000000021</v>
      </c>
      <c r="AJ39" s="43">
        <f>(AJ37*1000)/AI33</f>
        <v>25</v>
      </c>
      <c r="AK39" s="43">
        <f>(AK37*1000)/AI33</f>
        <v>22.000000000000021</v>
      </c>
      <c r="AL39" s="53">
        <f>(AL37*1000)/AI33</f>
        <v>25.999999999999979</v>
      </c>
    </row>
    <row r="40" spans="1:38" ht="12" thickBot="1" x14ac:dyDescent="0.25"/>
    <row r="41" spans="1:38" ht="16.5" customHeight="1" x14ac:dyDescent="0.2">
      <c r="A41" s="16"/>
      <c r="B41" s="318" t="s">
        <v>15</v>
      </c>
      <c r="C41" s="318"/>
      <c r="D41" s="318"/>
      <c r="E41" s="318"/>
      <c r="F41" s="54"/>
      <c r="G41" s="16"/>
      <c r="H41" s="318" t="s">
        <v>28</v>
      </c>
      <c r="I41" s="318"/>
      <c r="J41" s="318"/>
      <c r="K41" s="318"/>
      <c r="L41" s="54"/>
      <c r="M41" s="85"/>
      <c r="N41" s="16"/>
      <c r="O41" s="318" t="s">
        <v>28</v>
      </c>
      <c r="P41" s="318"/>
      <c r="Q41" s="318"/>
      <c r="R41" s="318"/>
      <c r="S41" s="54"/>
      <c r="T41" s="16"/>
      <c r="U41" s="318" t="s">
        <v>29</v>
      </c>
      <c r="V41" s="318"/>
      <c r="W41" s="318"/>
      <c r="X41" s="318"/>
      <c r="Y41" s="54"/>
      <c r="AA41" s="16"/>
      <c r="AB41" s="318" t="s">
        <v>30</v>
      </c>
      <c r="AC41" s="318"/>
      <c r="AD41" s="318"/>
      <c r="AE41" s="318"/>
      <c r="AF41" s="54"/>
      <c r="AG41" s="16"/>
      <c r="AH41" s="318" t="s">
        <v>29</v>
      </c>
      <c r="AI41" s="318"/>
      <c r="AJ41" s="318"/>
      <c r="AK41" s="318"/>
      <c r="AL41" s="54"/>
    </row>
    <row r="42" spans="1:38" ht="12" thickBot="1" x14ac:dyDescent="0.25">
      <c r="A42" s="17"/>
      <c r="B42" s="18">
        <v>1</v>
      </c>
      <c r="C42" s="18">
        <v>2</v>
      </c>
      <c r="D42" s="18">
        <v>3</v>
      </c>
      <c r="E42" s="18">
        <v>4</v>
      </c>
      <c r="F42" s="55"/>
      <c r="G42" s="17"/>
      <c r="H42" s="18">
        <v>1</v>
      </c>
      <c r="I42" s="18">
        <v>2</v>
      </c>
      <c r="J42" s="18">
        <v>3</v>
      </c>
      <c r="K42" s="18">
        <v>4</v>
      </c>
      <c r="L42" s="55"/>
      <c r="N42" s="17"/>
      <c r="O42" s="18">
        <v>1</v>
      </c>
      <c r="P42" s="18">
        <v>2</v>
      </c>
      <c r="Q42" s="18">
        <v>3</v>
      </c>
      <c r="R42" s="18">
        <v>4</v>
      </c>
      <c r="S42" s="55"/>
      <c r="T42" s="17"/>
      <c r="U42" s="18">
        <v>1</v>
      </c>
      <c r="V42" s="18">
        <v>2</v>
      </c>
      <c r="W42" s="18">
        <v>3</v>
      </c>
      <c r="X42" s="18">
        <v>4</v>
      </c>
      <c r="Y42" s="55"/>
      <c r="AA42" s="17"/>
      <c r="AB42" s="18">
        <v>1</v>
      </c>
      <c r="AC42" s="18">
        <v>2</v>
      </c>
      <c r="AD42" s="18">
        <v>3</v>
      </c>
      <c r="AE42" s="18">
        <v>4</v>
      </c>
      <c r="AF42" s="55"/>
      <c r="AG42" s="17"/>
      <c r="AH42" s="18">
        <v>1</v>
      </c>
      <c r="AI42" s="18">
        <v>2</v>
      </c>
      <c r="AJ42" s="18">
        <v>3</v>
      </c>
      <c r="AK42" s="18">
        <v>4</v>
      </c>
      <c r="AL42" s="55"/>
    </row>
    <row r="43" spans="1:38" ht="12" x14ac:dyDescent="0.2">
      <c r="A43" s="19" t="s">
        <v>0</v>
      </c>
      <c r="B43" s="25">
        <f>Medidas!M12</f>
        <v>3.3</v>
      </c>
      <c r="C43" s="25">
        <f>Medidas!N12</f>
        <v>3.32</v>
      </c>
      <c r="D43" s="25">
        <f>Medidas!O12</f>
        <v>3.33</v>
      </c>
      <c r="E43" s="25">
        <f>Medidas!P12</f>
        <v>3.36</v>
      </c>
      <c r="F43" s="55"/>
      <c r="G43" s="19" t="s">
        <v>0</v>
      </c>
      <c r="H43" s="25">
        <f>Medidas!W12</f>
        <v>2.97</v>
      </c>
      <c r="I43" s="25">
        <f>Medidas!X12</f>
        <v>3</v>
      </c>
      <c r="J43" s="25">
        <f>Medidas!Y12</f>
        <v>3.19</v>
      </c>
      <c r="K43" s="25">
        <f>Medidas!Z12</f>
        <v>2.93</v>
      </c>
      <c r="L43" s="55"/>
      <c r="M43" s="86"/>
      <c r="N43" s="19" t="s">
        <v>0</v>
      </c>
      <c r="O43" s="20">
        <f>H43</f>
        <v>2.97</v>
      </c>
      <c r="P43" s="21">
        <f t="shared" ref="P43:R46" si="0">I43</f>
        <v>3</v>
      </c>
      <c r="Q43" s="21">
        <f t="shared" si="0"/>
        <v>3.19</v>
      </c>
      <c r="R43" s="22">
        <f t="shared" si="0"/>
        <v>2.93</v>
      </c>
      <c r="S43" s="55"/>
      <c r="T43" s="19" t="s">
        <v>0</v>
      </c>
      <c r="U43" s="20">
        <f>Medidas!AH12</f>
        <v>2.97</v>
      </c>
      <c r="V43" s="21">
        <f>Medidas!AI12</f>
        <v>3</v>
      </c>
      <c r="W43" s="21">
        <f>Medidas!AJ12</f>
        <v>3.19</v>
      </c>
      <c r="X43" s="22">
        <f>Medidas!AK12</f>
        <v>2.93</v>
      </c>
      <c r="Y43" s="55"/>
      <c r="AA43" s="19" t="s">
        <v>0</v>
      </c>
      <c r="AB43" s="20">
        <f>B43</f>
        <v>3.3</v>
      </c>
      <c r="AC43" s="21">
        <f t="shared" ref="AC43:AE46" si="1">C43</f>
        <v>3.32</v>
      </c>
      <c r="AD43" s="21">
        <f t="shared" si="1"/>
        <v>3.33</v>
      </c>
      <c r="AE43" s="22">
        <f t="shared" si="1"/>
        <v>3.36</v>
      </c>
      <c r="AF43" s="55"/>
      <c r="AG43" s="19" t="s">
        <v>0</v>
      </c>
      <c r="AH43" s="20">
        <f>U43</f>
        <v>2.97</v>
      </c>
      <c r="AI43" s="21">
        <f t="shared" ref="AI43:AK46" si="2">V43</f>
        <v>3</v>
      </c>
      <c r="AJ43" s="21">
        <f t="shared" si="2"/>
        <v>3.19</v>
      </c>
      <c r="AK43" s="22">
        <f t="shared" si="2"/>
        <v>2.93</v>
      </c>
      <c r="AL43" s="55"/>
    </row>
    <row r="44" spans="1:38" ht="12" x14ac:dyDescent="0.2">
      <c r="A44" s="19" t="s">
        <v>1</v>
      </c>
      <c r="B44" s="25">
        <f>Medidas!M13</f>
        <v>3.3</v>
      </c>
      <c r="C44" s="25">
        <f>Medidas!N13</f>
        <v>3.3</v>
      </c>
      <c r="D44" s="25">
        <f>Medidas!O13</f>
        <v>3.33</v>
      </c>
      <c r="E44" s="25">
        <f>Medidas!P13</f>
        <v>3.32</v>
      </c>
      <c r="F44" s="55"/>
      <c r="G44" s="19" t="s">
        <v>1</v>
      </c>
      <c r="H44" s="25">
        <f>Medidas!W13</f>
        <v>2.9</v>
      </c>
      <c r="I44" s="25">
        <f>Medidas!X13</f>
        <v>2.15</v>
      </c>
      <c r="J44" s="25">
        <f>Medidas!Y13</f>
        <v>2.1800000000000002</v>
      </c>
      <c r="K44" s="25">
        <f>Medidas!Z13</f>
        <v>2.92</v>
      </c>
      <c r="L44" s="55"/>
      <c r="M44" s="86"/>
      <c r="N44" s="19" t="s">
        <v>1</v>
      </c>
      <c r="O44" s="24">
        <f t="shared" ref="O44:O46" si="3">H44</f>
        <v>2.9</v>
      </c>
      <c r="P44" s="25">
        <f t="shared" si="0"/>
        <v>2.15</v>
      </c>
      <c r="Q44" s="25">
        <f t="shared" si="0"/>
        <v>2.1800000000000002</v>
      </c>
      <c r="R44" s="26">
        <f t="shared" si="0"/>
        <v>2.92</v>
      </c>
      <c r="S44" s="55"/>
      <c r="T44" s="19" t="s">
        <v>1</v>
      </c>
      <c r="U44" s="24">
        <f>Medidas!AH13</f>
        <v>2.9</v>
      </c>
      <c r="V44" s="25">
        <f>Medidas!AI13</f>
        <v>2.15</v>
      </c>
      <c r="W44" s="25">
        <f>Medidas!AJ13</f>
        <v>2.1800000000000002</v>
      </c>
      <c r="X44" s="26">
        <f>Medidas!AK13</f>
        <v>2.92</v>
      </c>
      <c r="Y44" s="55"/>
      <c r="AA44" s="19" t="s">
        <v>1</v>
      </c>
      <c r="AB44" s="24">
        <f t="shared" ref="AB44:AB46" si="4">B44</f>
        <v>3.3</v>
      </c>
      <c r="AC44" s="25">
        <f t="shared" si="1"/>
        <v>3.3</v>
      </c>
      <c r="AD44" s="25">
        <f t="shared" si="1"/>
        <v>3.33</v>
      </c>
      <c r="AE44" s="26">
        <f t="shared" si="1"/>
        <v>3.32</v>
      </c>
      <c r="AF44" s="55"/>
      <c r="AG44" s="19" t="s">
        <v>1</v>
      </c>
      <c r="AH44" s="24">
        <f t="shared" ref="AH44:AH46" si="5">U44</f>
        <v>2.9</v>
      </c>
      <c r="AI44" s="25">
        <f t="shared" si="2"/>
        <v>2.15</v>
      </c>
      <c r="AJ44" s="25">
        <f t="shared" si="2"/>
        <v>2.1800000000000002</v>
      </c>
      <c r="AK44" s="26">
        <f t="shared" si="2"/>
        <v>2.92</v>
      </c>
      <c r="AL44" s="55"/>
    </row>
    <row r="45" spans="1:38" ht="12" x14ac:dyDescent="0.2">
      <c r="A45" s="19" t="s">
        <v>2</v>
      </c>
      <c r="B45" s="25">
        <f>Medidas!M14</f>
        <v>3.29</v>
      </c>
      <c r="C45" s="25">
        <f>Medidas!N14</f>
        <v>3.24</v>
      </c>
      <c r="D45" s="25">
        <f>Medidas!O14</f>
        <v>3.3</v>
      </c>
      <c r="E45" s="25">
        <f>Medidas!P14</f>
        <v>3.32</v>
      </c>
      <c r="F45" s="55"/>
      <c r="G45" s="19" t="s">
        <v>2</v>
      </c>
      <c r="H45" s="25">
        <f>Medidas!W14</f>
        <v>3.08</v>
      </c>
      <c r="I45" s="25">
        <f>Medidas!X14</f>
        <v>3.09</v>
      </c>
      <c r="J45" s="25">
        <f>Medidas!Y14</f>
        <v>3.05</v>
      </c>
      <c r="K45" s="25">
        <f>Medidas!Z14</f>
        <v>2.8</v>
      </c>
      <c r="L45" s="55"/>
      <c r="M45" s="86"/>
      <c r="N45" s="19" t="s">
        <v>2</v>
      </c>
      <c r="O45" s="24">
        <f t="shared" si="3"/>
        <v>3.08</v>
      </c>
      <c r="P45" s="25">
        <f t="shared" si="0"/>
        <v>3.09</v>
      </c>
      <c r="Q45" s="25">
        <f t="shared" si="0"/>
        <v>3.05</v>
      </c>
      <c r="R45" s="26">
        <f t="shared" si="0"/>
        <v>2.8</v>
      </c>
      <c r="S45" s="55"/>
      <c r="T45" s="19" t="s">
        <v>2</v>
      </c>
      <c r="U45" s="24">
        <f>Medidas!AH14</f>
        <v>3.08</v>
      </c>
      <c r="V45" s="25">
        <f>Medidas!AI14</f>
        <v>3.09</v>
      </c>
      <c r="W45" s="25">
        <f>Medidas!AJ14</f>
        <v>3.05</v>
      </c>
      <c r="X45" s="26">
        <f>Medidas!AK14</f>
        <v>2.8</v>
      </c>
      <c r="Y45" s="55"/>
      <c r="AA45" s="19" t="s">
        <v>2</v>
      </c>
      <c r="AB45" s="24">
        <f t="shared" si="4"/>
        <v>3.29</v>
      </c>
      <c r="AC45" s="25">
        <f t="shared" si="1"/>
        <v>3.24</v>
      </c>
      <c r="AD45" s="25">
        <f t="shared" si="1"/>
        <v>3.3</v>
      </c>
      <c r="AE45" s="26">
        <f t="shared" si="1"/>
        <v>3.32</v>
      </c>
      <c r="AF45" s="55"/>
      <c r="AG45" s="19" t="s">
        <v>2</v>
      </c>
      <c r="AH45" s="24">
        <f t="shared" si="5"/>
        <v>3.08</v>
      </c>
      <c r="AI45" s="25">
        <f t="shared" si="2"/>
        <v>3.09</v>
      </c>
      <c r="AJ45" s="25">
        <f t="shared" si="2"/>
        <v>3.05</v>
      </c>
      <c r="AK45" s="26">
        <f t="shared" si="2"/>
        <v>2.8</v>
      </c>
      <c r="AL45" s="55"/>
    </row>
    <row r="46" spans="1:38" ht="12.6" thickBot="1" x14ac:dyDescent="0.25">
      <c r="A46" s="19" t="s">
        <v>3</v>
      </c>
      <c r="B46" s="25">
        <f>Medidas!M15</f>
        <v>3.3</v>
      </c>
      <c r="C46" s="25">
        <f>Medidas!N15</f>
        <v>3.31</v>
      </c>
      <c r="D46" s="25">
        <f>Medidas!O15</f>
        <v>3.37</v>
      </c>
      <c r="E46" s="25">
        <f>Medidas!P15</f>
        <v>3.37</v>
      </c>
      <c r="F46" s="55"/>
      <c r="G46" s="19" t="s">
        <v>3</v>
      </c>
      <c r="H46" s="25">
        <f>Medidas!W15</f>
        <v>3.04</v>
      </c>
      <c r="I46" s="25">
        <f>Medidas!X15</f>
        <v>3.09</v>
      </c>
      <c r="J46" s="25">
        <f>Medidas!Y15</f>
        <v>3.12</v>
      </c>
      <c r="K46" s="25">
        <f>Medidas!Z15</f>
        <v>3.09</v>
      </c>
      <c r="L46" s="55"/>
      <c r="M46" s="86"/>
      <c r="N46" s="19" t="s">
        <v>3</v>
      </c>
      <c r="O46" s="28">
        <f t="shared" si="3"/>
        <v>3.04</v>
      </c>
      <c r="P46" s="29">
        <f t="shared" si="0"/>
        <v>3.09</v>
      </c>
      <c r="Q46" s="29">
        <f t="shared" si="0"/>
        <v>3.12</v>
      </c>
      <c r="R46" s="30">
        <f t="shared" si="0"/>
        <v>3.09</v>
      </c>
      <c r="S46" s="55"/>
      <c r="T46" s="19" t="s">
        <v>3</v>
      </c>
      <c r="U46" s="28">
        <f>Medidas!AH15</f>
        <v>3.04</v>
      </c>
      <c r="V46" s="29">
        <f>Medidas!AI15</f>
        <v>3.09</v>
      </c>
      <c r="W46" s="29">
        <f>Medidas!AJ15</f>
        <v>3.12</v>
      </c>
      <c r="X46" s="30">
        <f>Medidas!AK15</f>
        <v>3.09</v>
      </c>
      <c r="Y46" s="55"/>
      <c r="AA46" s="19" t="s">
        <v>3</v>
      </c>
      <c r="AB46" s="28">
        <f t="shared" si="4"/>
        <v>3.3</v>
      </c>
      <c r="AC46" s="29">
        <f t="shared" si="1"/>
        <v>3.31</v>
      </c>
      <c r="AD46" s="29">
        <f t="shared" si="1"/>
        <v>3.37</v>
      </c>
      <c r="AE46" s="30">
        <f t="shared" si="1"/>
        <v>3.37</v>
      </c>
      <c r="AF46" s="55"/>
      <c r="AG46" s="19" t="s">
        <v>3</v>
      </c>
      <c r="AH46" s="28">
        <f t="shared" si="5"/>
        <v>3.04</v>
      </c>
      <c r="AI46" s="29">
        <f t="shared" si="2"/>
        <v>3.09</v>
      </c>
      <c r="AJ46" s="29">
        <f t="shared" si="2"/>
        <v>3.12</v>
      </c>
      <c r="AK46" s="30">
        <f t="shared" si="2"/>
        <v>3.09</v>
      </c>
      <c r="AL46" s="55"/>
    </row>
    <row r="47" spans="1:38" ht="12" thickBot="1" x14ac:dyDescent="0.25">
      <c r="A47" s="31"/>
      <c r="B47" s="32"/>
      <c r="C47" s="32"/>
      <c r="D47" s="32"/>
      <c r="E47" s="32"/>
      <c r="F47" s="56"/>
      <c r="G47" s="33"/>
      <c r="H47" s="32"/>
      <c r="I47" s="32"/>
      <c r="J47" s="32"/>
      <c r="K47" s="32"/>
      <c r="L47" s="56"/>
      <c r="N47" s="31"/>
      <c r="O47" s="32"/>
      <c r="P47" s="32"/>
      <c r="Q47" s="32"/>
      <c r="R47" s="32"/>
      <c r="S47" s="56"/>
      <c r="T47" s="33"/>
      <c r="U47" s="32"/>
      <c r="V47" s="32"/>
      <c r="W47" s="32"/>
      <c r="X47" s="32"/>
      <c r="Y47" s="56"/>
      <c r="AA47" s="31"/>
      <c r="AB47" s="32"/>
      <c r="AC47" s="32"/>
      <c r="AD47" s="32"/>
      <c r="AE47" s="32"/>
      <c r="AF47" s="56"/>
      <c r="AG47" s="33"/>
      <c r="AH47" s="32"/>
      <c r="AI47" s="32"/>
      <c r="AJ47" s="32"/>
      <c r="AK47" s="32"/>
      <c r="AL47" s="56"/>
    </row>
  </sheetData>
  <mergeCells count="90">
    <mergeCell ref="AI2:AJ2"/>
    <mergeCell ref="AK2:AL2"/>
    <mergeCell ref="C2:D2"/>
    <mergeCell ref="E2:F2"/>
    <mergeCell ref="I2:J2"/>
    <mergeCell ref="K2:L2"/>
    <mergeCell ref="P2:Q2"/>
    <mergeCell ref="R2:S2"/>
    <mergeCell ref="K3:L3"/>
    <mergeCell ref="V2:W2"/>
    <mergeCell ref="X2:Y2"/>
    <mergeCell ref="AC2:AD2"/>
    <mergeCell ref="AE2:AF2"/>
    <mergeCell ref="A3:B3"/>
    <mergeCell ref="C3:D3"/>
    <mergeCell ref="E3:F3"/>
    <mergeCell ref="G3:H3"/>
    <mergeCell ref="I3:J3"/>
    <mergeCell ref="AK3:AL3"/>
    <mergeCell ref="N3:O3"/>
    <mergeCell ref="P3:Q3"/>
    <mergeCell ref="R3:S3"/>
    <mergeCell ref="T3:U3"/>
    <mergeCell ref="V3:W3"/>
    <mergeCell ref="X3:Y3"/>
    <mergeCell ref="AA3:AB3"/>
    <mergeCell ref="AC3:AD3"/>
    <mergeCell ref="AE3:AF3"/>
    <mergeCell ref="AG3:AH3"/>
    <mergeCell ref="AI3:AJ3"/>
    <mergeCell ref="AG5:AH5"/>
    <mergeCell ref="A4:B4"/>
    <mergeCell ref="G4:H4"/>
    <mergeCell ref="N4:O4"/>
    <mergeCell ref="T4:U4"/>
    <mergeCell ref="AA4:AB4"/>
    <mergeCell ref="AG4:AH4"/>
    <mergeCell ref="A5:B5"/>
    <mergeCell ref="G5:H5"/>
    <mergeCell ref="N5:O5"/>
    <mergeCell ref="T5:U5"/>
    <mergeCell ref="AA5:AB5"/>
    <mergeCell ref="AI30:AJ30"/>
    <mergeCell ref="AK30:AL30"/>
    <mergeCell ref="C30:D30"/>
    <mergeCell ref="E30:F30"/>
    <mergeCell ref="I30:J30"/>
    <mergeCell ref="K30:L30"/>
    <mergeCell ref="P30:Q30"/>
    <mergeCell ref="R30:S30"/>
    <mergeCell ref="K31:L31"/>
    <mergeCell ref="V30:W30"/>
    <mergeCell ref="X30:Y30"/>
    <mergeCell ref="AC30:AD30"/>
    <mergeCell ref="AE30:AF30"/>
    <mergeCell ref="A31:B31"/>
    <mergeCell ref="C31:D31"/>
    <mergeCell ref="E31:F31"/>
    <mergeCell ref="G31:H31"/>
    <mergeCell ref="I31:J31"/>
    <mergeCell ref="AG32:AH32"/>
    <mergeCell ref="AK31:AL31"/>
    <mergeCell ref="N31:O31"/>
    <mergeCell ref="P31:Q31"/>
    <mergeCell ref="R31:S31"/>
    <mergeCell ref="T31:U31"/>
    <mergeCell ref="V31:W31"/>
    <mergeCell ref="X31:Y31"/>
    <mergeCell ref="AA31:AB31"/>
    <mergeCell ref="AC31:AD31"/>
    <mergeCell ref="AE31:AF31"/>
    <mergeCell ref="AG31:AH31"/>
    <mergeCell ref="AI31:AJ31"/>
    <mergeCell ref="A32:B32"/>
    <mergeCell ref="G32:H32"/>
    <mergeCell ref="N32:O32"/>
    <mergeCell ref="T32:U32"/>
    <mergeCell ref="AA32:AB32"/>
    <mergeCell ref="AB41:AE41"/>
    <mergeCell ref="AH41:AK41"/>
    <mergeCell ref="B41:E41"/>
    <mergeCell ref="A33:B33"/>
    <mergeCell ref="G33:H33"/>
    <mergeCell ref="N33:O33"/>
    <mergeCell ref="T33:U33"/>
    <mergeCell ref="H41:K41"/>
    <mergeCell ref="O41:R41"/>
    <mergeCell ref="U41:X41"/>
    <mergeCell ref="AA33:AB33"/>
    <mergeCell ref="AG33:AH33"/>
  </mergeCells>
  <pageMargins left="0.39" right="0.16" top="0.99" bottom="0.78740157480314965" header="0.31496062992125984" footer="0.31496062992125984"/>
  <pageSetup paperSize="9" scale="75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7"/>
  <sheetViews>
    <sheetView workbookViewId="0">
      <selection activeCell="C39" sqref="C39"/>
    </sheetView>
  </sheetViews>
  <sheetFormatPr defaultColWidth="11.44140625" defaultRowHeight="11.4" x14ac:dyDescent="0.2"/>
  <cols>
    <col min="1" max="1" width="3.44140625" style="14" customWidth="1"/>
    <col min="2" max="2" width="4.88671875" style="14" customWidth="1"/>
    <col min="3" max="3" width="5.6640625" style="15" customWidth="1"/>
    <col min="4" max="6" width="5.6640625" style="14" customWidth="1"/>
    <col min="7" max="7" width="3.44140625" style="14" customWidth="1"/>
    <col min="8" max="8" width="4.88671875" style="14" customWidth="1"/>
    <col min="9" max="12" width="5.6640625" style="14" customWidth="1"/>
    <col min="13" max="13" width="0.88671875" style="78" customWidth="1"/>
    <col min="14" max="14" width="3.44140625" style="14" customWidth="1"/>
    <col min="15" max="15" width="4.88671875" style="14" customWidth="1"/>
    <col min="16" max="16" width="5.6640625" style="15" customWidth="1"/>
    <col min="17" max="19" width="5.6640625" style="14" customWidth="1"/>
    <col min="20" max="20" width="3.44140625" style="14" customWidth="1"/>
    <col min="21" max="21" width="4.88671875" style="14" customWidth="1"/>
    <col min="22" max="25" width="5.6640625" style="14" customWidth="1"/>
    <col min="26" max="26" width="0.6640625" style="78" customWidth="1"/>
    <col min="27" max="27" width="3.44140625" style="14" customWidth="1"/>
    <col min="28" max="28" width="4.88671875" style="14" customWidth="1"/>
    <col min="29" max="29" width="5.6640625" style="15" customWidth="1"/>
    <col min="30" max="32" width="5.6640625" style="14" customWidth="1"/>
    <col min="33" max="33" width="3.44140625" style="14" customWidth="1"/>
    <col min="34" max="34" width="4.88671875" style="14" customWidth="1"/>
    <col min="35" max="38" width="5.6640625" style="14" customWidth="1"/>
    <col min="39" max="203" width="11.44140625" style="14"/>
    <col min="204" max="204" width="0" style="14" hidden="1" customWidth="1"/>
    <col min="205" max="206" width="6.6640625" style="14" customWidth="1"/>
    <col min="207" max="207" width="7.6640625" style="14" customWidth="1"/>
    <col min="208" max="211" width="6.6640625" style="14" customWidth="1"/>
    <col min="212" max="212" width="7.6640625" style="14" customWidth="1"/>
    <col min="213" max="213" width="5.6640625" style="14" customWidth="1"/>
    <col min="214" max="215" width="6.6640625" style="14" customWidth="1"/>
    <col min="216" max="216" width="7.6640625" style="14" customWidth="1"/>
    <col min="217" max="220" width="6.6640625" style="14" customWidth="1"/>
    <col min="221" max="221" width="8" style="14" customWidth="1"/>
    <col min="222" max="222" width="6.6640625" style="14" customWidth="1"/>
    <col min="223" max="459" width="11.44140625" style="14"/>
    <col min="460" max="460" width="0" style="14" hidden="1" customWidth="1"/>
    <col min="461" max="462" width="6.6640625" style="14" customWidth="1"/>
    <col min="463" max="463" width="7.6640625" style="14" customWidth="1"/>
    <col min="464" max="467" width="6.6640625" style="14" customWidth="1"/>
    <col min="468" max="468" width="7.6640625" style="14" customWidth="1"/>
    <col min="469" max="469" width="5.6640625" style="14" customWidth="1"/>
    <col min="470" max="471" width="6.6640625" style="14" customWidth="1"/>
    <col min="472" max="472" width="7.6640625" style="14" customWidth="1"/>
    <col min="473" max="476" width="6.6640625" style="14" customWidth="1"/>
    <col min="477" max="477" width="8" style="14" customWidth="1"/>
    <col min="478" max="478" width="6.6640625" style="14" customWidth="1"/>
    <col min="479" max="715" width="11.44140625" style="14"/>
    <col min="716" max="716" width="0" style="14" hidden="1" customWidth="1"/>
    <col min="717" max="718" width="6.6640625" style="14" customWidth="1"/>
    <col min="719" max="719" width="7.6640625" style="14" customWidth="1"/>
    <col min="720" max="723" width="6.6640625" style="14" customWidth="1"/>
    <col min="724" max="724" width="7.6640625" style="14" customWidth="1"/>
    <col min="725" max="725" width="5.6640625" style="14" customWidth="1"/>
    <col min="726" max="727" width="6.6640625" style="14" customWidth="1"/>
    <col min="728" max="728" width="7.6640625" style="14" customWidth="1"/>
    <col min="729" max="732" width="6.6640625" style="14" customWidth="1"/>
    <col min="733" max="733" width="8" style="14" customWidth="1"/>
    <col min="734" max="734" width="6.6640625" style="14" customWidth="1"/>
    <col min="735" max="971" width="11.44140625" style="14"/>
    <col min="972" max="972" width="0" style="14" hidden="1" customWidth="1"/>
    <col min="973" max="974" width="6.6640625" style="14" customWidth="1"/>
    <col min="975" max="975" width="7.6640625" style="14" customWidth="1"/>
    <col min="976" max="979" width="6.6640625" style="14" customWidth="1"/>
    <col min="980" max="980" width="7.6640625" style="14" customWidth="1"/>
    <col min="981" max="981" width="5.6640625" style="14" customWidth="1"/>
    <col min="982" max="983" width="6.6640625" style="14" customWidth="1"/>
    <col min="984" max="984" width="7.6640625" style="14" customWidth="1"/>
    <col min="985" max="988" width="6.6640625" style="14" customWidth="1"/>
    <col min="989" max="989" width="8" style="14" customWidth="1"/>
    <col min="990" max="990" width="6.6640625" style="14" customWidth="1"/>
    <col min="991" max="1227" width="11.44140625" style="14"/>
    <col min="1228" max="1228" width="0" style="14" hidden="1" customWidth="1"/>
    <col min="1229" max="1230" width="6.6640625" style="14" customWidth="1"/>
    <col min="1231" max="1231" width="7.6640625" style="14" customWidth="1"/>
    <col min="1232" max="1235" width="6.6640625" style="14" customWidth="1"/>
    <col min="1236" max="1236" width="7.6640625" style="14" customWidth="1"/>
    <col min="1237" max="1237" width="5.6640625" style="14" customWidth="1"/>
    <col min="1238" max="1239" width="6.6640625" style="14" customWidth="1"/>
    <col min="1240" max="1240" width="7.6640625" style="14" customWidth="1"/>
    <col min="1241" max="1244" width="6.6640625" style="14" customWidth="1"/>
    <col min="1245" max="1245" width="8" style="14" customWidth="1"/>
    <col min="1246" max="1246" width="6.6640625" style="14" customWidth="1"/>
    <col min="1247" max="1483" width="11.44140625" style="14"/>
    <col min="1484" max="1484" width="0" style="14" hidden="1" customWidth="1"/>
    <col min="1485" max="1486" width="6.6640625" style="14" customWidth="1"/>
    <col min="1487" max="1487" width="7.6640625" style="14" customWidth="1"/>
    <col min="1488" max="1491" width="6.6640625" style="14" customWidth="1"/>
    <col min="1492" max="1492" width="7.6640625" style="14" customWidth="1"/>
    <col min="1493" max="1493" width="5.6640625" style="14" customWidth="1"/>
    <col min="1494" max="1495" width="6.6640625" style="14" customWidth="1"/>
    <col min="1496" max="1496" width="7.6640625" style="14" customWidth="1"/>
    <col min="1497" max="1500" width="6.6640625" style="14" customWidth="1"/>
    <col min="1501" max="1501" width="8" style="14" customWidth="1"/>
    <col min="1502" max="1502" width="6.6640625" style="14" customWidth="1"/>
    <col min="1503" max="1739" width="11.44140625" style="14"/>
    <col min="1740" max="1740" width="0" style="14" hidden="1" customWidth="1"/>
    <col min="1741" max="1742" width="6.6640625" style="14" customWidth="1"/>
    <col min="1743" max="1743" width="7.6640625" style="14" customWidth="1"/>
    <col min="1744" max="1747" width="6.6640625" style="14" customWidth="1"/>
    <col min="1748" max="1748" width="7.6640625" style="14" customWidth="1"/>
    <col min="1749" max="1749" width="5.6640625" style="14" customWidth="1"/>
    <col min="1750" max="1751" width="6.6640625" style="14" customWidth="1"/>
    <col min="1752" max="1752" width="7.6640625" style="14" customWidth="1"/>
    <col min="1753" max="1756" width="6.6640625" style="14" customWidth="1"/>
    <col min="1757" max="1757" width="8" style="14" customWidth="1"/>
    <col min="1758" max="1758" width="6.6640625" style="14" customWidth="1"/>
    <col min="1759" max="1995" width="11.44140625" style="14"/>
    <col min="1996" max="1996" width="0" style="14" hidden="1" customWidth="1"/>
    <col min="1997" max="1998" width="6.6640625" style="14" customWidth="1"/>
    <col min="1999" max="1999" width="7.6640625" style="14" customWidth="1"/>
    <col min="2000" max="2003" width="6.6640625" style="14" customWidth="1"/>
    <col min="2004" max="2004" width="7.6640625" style="14" customWidth="1"/>
    <col min="2005" max="2005" width="5.6640625" style="14" customWidth="1"/>
    <col min="2006" max="2007" width="6.6640625" style="14" customWidth="1"/>
    <col min="2008" max="2008" width="7.6640625" style="14" customWidth="1"/>
    <col min="2009" max="2012" width="6.6640625" style="14" customWidth="1"/>
    <col min="2013" max="2013" width="8" style="14" customWidth="1"/>
    <col min="2014" max="2014" width="6.6640625" style="14" customWidth="1"/>
    <col min="2015" max="2251" width="11.44140625" style="14"/>
    <col min="2252" max="2252" width="0" style="14" hidden="1" customWidth="1"/>
    <col min="2253" max="2254" width="6.6640625" style="14" customWidth="1"/>
    <col min="2255" max="2255" width="7.6640625" style="14" customWidth="1"/>
    <col min="2256" max="2259" width="6.6640625" style="14" customWidth="1"/>
    <col min="2260" max="2260" width="7.6640625" style="14" customWidth="1"/>
    <col min="2261" max="2261" width="5.6640625" style="14" customWidth="1"/>
    <col min="2262" max="2263" width="6.6640625" style="14" customWidth="1"/>
    <col min="2264" max="2264" width="7.6640625" style="14" customWidth="1"/>
    <col min="2265" max="2268" width="6.6640625" style="14" customWidth="1"/>
    <col min="2269" max="2269" width="8" style="14" customWidth="1"/>
    <col min="2270" max="2270" width="6.6640625" style="14" customWidth="1"/>
    <col min="2271" max="2507" width="11.44140625" style="14"/>
    <col min="2508" max="2508" width="0" style="14" hidden="1" customWidth="1"/>
    <col min="2509" max="2510" width="6.6640625" style="14" customWidth="1"/>
    <col min="2511" max="2511" width="7.6640625" style="14" customWidth="1"/>
    <col min="2512" max="2515" width="6.6640625" style="14" customWidth="1"/>
    <col min="2516" max="2516" width="7.6640625" style="14" customWidth="1"/>
    <col min="2517" max="2517" width="5.6640625" style="14" customWidth="1"/>
    <col min="2518" max="2519" width="6.6640625" style="14" customWidth="1"/>
    <col min="2520" max="2520" width="7.6640625" style="14" customWidth="1"/>
    <col min="2521" max="2524" width="6.6640625" style="14" customWidth="1"/>
    <col min="2525" max="2525" width="8" style="14" customWidth="1"/>
    <col min="2526" max="2526" width="6.6640625" style="14" customWidth="1"/>
    <col min="2527" max="2763" width="11.44140625" style="14"/>
    <col min="2764" max="2764" width="0" style="14" hidden="1" customWidth="1"/>
    <col min="2765" max="2766" width="6.6640625" style="14" customWidth="1"/>
    <col min="2767" max="2767" width="7.6640625" style="14" customWidth="1"/>
    <col min="2768" max="2771" width="6.6640625" style="14" customWidth="1"/>
    <col min="2772" max="2772" width="7.6640625" style="14" customWidth="1"/>
    <col min="2773" max="2773" width="5.6640625" style="14" customWidth="1"/>
    <col min="2774" max="2775" width="6.6640625" style="14" customWidth="1"/>
    <col min="2776" max="2776" width="7.6640625" style="14" customWidth="1"/>
    <col min="2777" max="2780" width="6.6640625" style="14" customWidth="1"/>
    <col min="2781" max="2781" width="8" style="14" customWidth="1"/>
    <col min="2782" max="2782" width="6.6640625" style="14" customWidth="1"/>
    <col min="2783" max="3019" width="11.44140625" style="14"/>
    <col min="3020" max="3020" width="0" style="14" hidden="1" customWidth="1"/>
    <col min="3021" max="3022" width="6.6640625" style="14" customWidth="1"/>
    <col min="3023" max="3023" width="7.6640625" style="14" customWidth="1"/>
    <col min="3024" max="3027" width="6.6640625" style="14" customWidth="1"/>
    <col min="3028" max="3028" width="7.6640625" style="14" customWidth="1"/>
    <col min="3029" max="3029" width="5.6640625" style="14" customWidth="1"/>
    <col min="3030" max="3031" width="6.6640625" style="14" customWidth="1"/>
    <col min="3032" max="3032" width="7.6640625" style="14" customWidth="1"/>
    <col min="3033" max="3036" width="6.6640625" style="14" customWidth="1"/>
    <col min="3037" max="3037" width="8" style="14" customWidth="1"/>
    <col min="3038" max="3038" width="6.6640625" style="14" customWidth="1"/>
    <col min="3039" max="3275" width="11.44140625" style="14"/>
    <col min="3276" max="3276" width="0" style="14" hidden="1" customWidth="1"/>
    <col min="3277" max="3278" width="6.6640625" style="14" customWidth="1"/>
    <col min="3279" max="3279" width="7.6640625" style="14" customWidth="1"/>
    <col min="3280" max="3283" width="6.6640625" style="14" customWidth="1"/>
    <col min="3284" max="3284" width="7.6640625" style="14" customWidth="1"/>
    <col min="3285" max="3285" width="5.6640625" style="14" customWidth="1"/>
    <col min="3286" max="3287" width="6.6640625" style="14" customWidth="1"/>
    <col min="3288" max="3288" width="7.6640625" style="14" customWidth="1"/>
    <col min="3289" max="3292" width="6.6640625" style="14" customWidth="1"/>
    <col min="3293" max="3293" width="8" style="14" customWidth="1"/>
    <col min="3294" max="3294" width="6.6640625" style="14" customWidth="1"/>
    <col min="3295" max="3531" width="11.44140625" style="14"/>
    <col min="3532" max="3532" width="0" style="14" hidden="1" customWidth="1"/>
    <col min="3533" max="3534" width="6.6640625" style="14" customWidth="1"/>
    <col min="3535" max="3535" width="7.6640625" style="14" customWidth="1"/>
    <col min="3536" max="3539" width="6.6640625" style="14" customWidth="1"/>
    <col min="3540" max="3540" width="7.6640625" style="14" customWidth="1"/>
    <col min="3541" max="3541" width="5.6640625" style="14" customWidth="1"/>
    <col min="3542" max="3543" width="6.6640625" style="14" customWidth="1"/>
    <col min="3544" max="3544" width="7.6640625" style="14" customWidth="1"/>
    <col min="3545" max="3548" width="6.6640625" style="14" customWidth="1"/>
    <col min="3549" max="3549" width="8" style="14" customWidth="1"/>
    <col min="3550" max="3550" width="6.6640625" style="14" customWidth="1"/>
    <col min="3551" max="3787" width="11.44140625" style="14"/>
    <col min="3788" max="3788" width="0" style="14" hidden="1" customWidth="1"/>
    <col min="3789" max="3790" width="6.6640625" style="14" customWidth="1"/>
    <col min="3791" max="3791" width="7.6640625" style="14" customWidth="1"/>
    <col min="3792" max="3795" width="6.6640625" style="14" customWidth="1"/>
    <col min="3796" max="3796" width="7.6640625" style="14" customWidth="1"/>
    <col min="3797" max="3797" width="5.6640625" style="14" customWidth="1"/>
    <col min="3798" max="3799" width="6.6640625" style="14" customWidth="1"/>
    <col min="3800" max="3800" width="7.6640625" style="14" customWidth="1"/>
    <col min="3801" max="3804" width="6.6640625" style="14" customWidth="1"/>
    <col min="3805" max="3805" width="8" style="14" customWidth="1"/>
    <col min="3806" max="3806" width="6.6640625" style="14" customWidth="1"/>
    <col min="3807" max="4043" width="11.44140625" style="14"/>
    <col min="4044" max="4044" width="0" style="14" hidden="1" customWidth="1"/>
    <col min="4045" max="4046" width="6.6640625" style="14" customWidth="1"/>
    <col min="4047" max="4047" width="7.6640625" style="14" customWidth="1"/>
    <col min="4048" max="4051" width="6.6640625" style="14" customWidth="1"/>
    <col min="4052" max="4052" width="7.6640625" style="14" customWidth="1"/>
    <col min="4053" max="4053" width="5.6640625" style="14" customWidth="1"/>
    <col min="4054" max="4055" width="6.6640625" style="14" customWidth="1"/>
    <col min="4056" max="4056" width="7.6640625" style="14" customWidth="1"/>
    <col min="4057" max="4060" width="6.6640625" style="14" customWidth="1"/>
    <col min="4061" max="4061" width="8" style="14" customWidth="1"/>
    <col min="4062" max="4062" width="6.6640625" style="14" customWidth="1"/>
    <col min="4063" max="4299" width="11.44140625" style="14"/>
    <col min="4300" max="4300" width="0" style="14" hidden="1" customWidth="1"/>
    <col min="4301" max="4302" width="6.6640625" style="14" customWidth="1"/>
    <col min="4303" max="4303" width="7.6640625" style="14" customWidth="1"/>
    <col min="4304" max="4307" width="6.6640625" style="14" customWidth="1"/>
    <col min="4308" max="4308" width="7.6640625" style="14" customWidth="1"/>
    <col min="4309" max="4309" width="5.6640625" style="14" customWidth="1"/>
    <col min="4310" max="4311" width="6.6640625" style="14" customWidth="1"/>
    <col min="4312" max="4312" width="7.6640625" style="14" customWidth="1"/>
    <col min="4313" max="4316" width="6.6640625" style="14" customWidth="1"/>
    <col min="4317" max="4317" width="8" style="14" customWidth="1"/>
    <col min="4318" max="4318" width="6.6640625" style="14" customWidth="1"/>
    <col min="4319" max="4555" width="11.44140625" style="14"/>
    <col min="4556" max="4556" width="0" style="14" hidden="1" customWidth="1"/>
    <col min="4557" max="4558" width="6.6640625" style="14" customWidth="1"/>
    <col min="4559" max="4559" width="7.6640625" style="14" customWidth="1"/>
    <col min="4560" max="4563" width="6.6640625" style="14" customWidth="1"/>
    <col min="4564" max="4564" width="7.6640625" style="14" customWidth="1"/>
    <col min="4565" max="4565" width="5.6640625" style="14" customWidth="1"/>
    <col min="4566" max="4567" width="6.6640625" style="14" customWidth="1"/>
    <col min="4568" max="4568" width="7.6640625" style="14" customWidth="1"/>
    <col min="4569" max="4572" width="6.6640625" style="14" customWidth="1"/>
    <col min="4573" max="4573" width="8" style="14" customWidth="1"/>
    <col min="4574" max="4574" width="6.6640625" style="14" customWidth="1"/>
    <col min="4575" max="4811" width="11.44140625" style="14"/>
    <col min="4812" max="4812" width="0" style="14" hidden="1" customWidth="1"/>
    <col min="4813" max="4814" width="6.6640625" style="14" customWidth="1"/>
    <col min="4815" max="4815" width="7.6640625" style="14" customWidth="1"/>
    <col min="4816" max="4819" width="6.6640625" style="14" customWidth="1"/>
    <col min="4820" max="4820" width="7.6640625" style="14" customWidth="1"/>
    <col min="4821" max="4821" width="5.6640625" style="14" customWidth="1"/>
    <col min="4822" max="4823" width="6.6640625" style="14" customWidth="1"/>
    <col min="4824" max="4824" width="7.6640625" style="14" customWidth="1"/>
    <col min="4825" max="4828" width="6.6640625" style="14" customWidth="1"/>
    <col min="4829" max="4829" width="8" style="14" customWidth="1"/>
    <col min="4830" max="4830" width="6.6640625" style="14" customWidth="1"/>
    <col min="4831" max="5067" width="11.44140625" style="14"/>
    <col min="5068" max="5068" width="0" style="14" hidden="1" customWidth="1"/>
    <col min="5069" max="5070" width="6.6640625" style="14" customWidth="1"/>
    <col min="5071" max="5071" width="7.6640625" style="14" customWidth="1"/>
    <col min="5072" max="5075" width="6.6640625" style="14" customWidth="1"/>
    <col min="5076" max="5076" width="7.6640625" style="14" customWidth="1"/>
    <col min="5077" max="5077" width="5.6640625" style="14" customWidth="1"/>
    <col min="5078" max="5079" width="6.6640625" style="14" customWidth="1"/>
    <col min="5080" max="5080" width="7.6640625" style="14" customWidth="1"/>
    <col min="5081" max="5084" width="6.6640625" style="14" customWidth="1"/>
    <col min="5085" max="5085" width="8" style="14" customWidth="1"/>
    <col min="5086" max="5086" width="6.6640625" style="14" customWidth="1"/>
    <col min="5087" max="5323" width="11.44140625" style="14"/>
    <col min="5324" max="5324" width="0" style="14" hidden="1" customWidth="1"/>
    <col min="5325" max="5326" width="6.6640625" style="14" customWidth="1"/>
    <col min="5327" max="5327" width="7.6640625" style="14" customWidth="1"/>
    <col min="5328" max="5331" width="6.6640625" style="14" customWidth="1"/>
    <col min="5332" max="5332" width="7.6640625" style="14" customWidth="1"/>
    <col min="5333" max="5333" width="5.6640625" style="14" customWidth="1"/>
    <col min="5334" max="5335" width="6.6640625" style="14" customWidth="1"/>
    <col min="5336" max="5336" width="7.6640625" style="14" customWidth="1"/>
    <col min="5337" max="5340" width="6.6640625" style="14" customWidth="1"/>
    <col min="5341" max="5341" width="8" style="14" customWidth="1"/>
    <col min="5342" max="5342" width="6.6640625" style="14" customWidth="1"/>
    <col min="5343" max="5579" width="11.44140625" style="14"/>
    <col min="5580" max="5580" width="0" style="14" hidden="1" customWidth="1"/>
    <col min="5581" max="5582" width="6.6640625" style="14" customWidth="1"/>
    <col min="5583" max="5583" width="7.6640625" style="14" customWidth="1"/>
    <col min="5584" max="5587" width="6.6640625" style="14" customWidth="1"/>
    <col min="5588" max="5588" width="7.6640625" style="14" customWidth="1"/>
    <col min="5589" max="5589" width="5.6640625" style="14" customWidth="1"/>
    <col min="5590" max="5591" width="6.6640625" style="14" customWidth="1"/>
    <col min="5592" max="5592" width="7.6640625" style="14" customWidth="1"/>
    <col min="5593" max="5596" width="6.6640625" style="14" customWidth="1"/>
    <col min="5597" max="5597" width="8" style="14" customWidth="1"/>
    <col min="5598" max="5598" width="6.6640625" style="14" customWidth="1"/>
    <col min="5599" max="5835" width="11.44140625" style="14"/>
    <col min="5836" max="5836" width="0" style="14" hidden="1" customWidth="1"/>
    <col min="5837" max="5838" width="6.6640625" style="14" customWidth="1"/>
    <col min="5839" max="5839" width="7.6640625" style="14" customWidth="1"/>
    <col min="5840" max="5843" width="6.6640625" style="14" customWidth="1"/>
    <col min="5844" max="5844" width="7.6640625" style="14" customWidth="1"/>
    <col min="5845" max="5845" width="5.6640625" style="14" customWidth="1"/>
    <col min="5846" max="5847" width="6.6640625" style="14" customWidth="1"/>
    <col min="5848" max="5848" width="7.6640625" style="14" customWidth="1"/>
    <col min="5849" max="5852" width="6.6640625" style="14" customWidth="1"/>
    <col min="5853" max="5853" width="8" style="14" customWidth="1"/>
    <col min="5854" max="5854" width="6.6640625" style="14" customWidth="1"/>
    <col min="5855" max="6091" width="11.44140625" style="14"/>
    <col min="6092" max="6092" width="0" style="14" hidden="1" customWidth="1"/>
    <col min="6093" max="6094" width="6.6640625" style="14" customWidth="1"/>
    <col min="6095" max="6095" width="7.6640625" style="14" customWidth="1"/>
    <col min="6096" max="6099" width="6.6640625" style="14" customWidth="1"/>
    <col min="6100" max="6100" width="7.6640625" style="14" customWidth="1"/>
    <col min="6101" max="6101" width="5.6640625" style="14" customWidth="1"/>
    <col min="6102" max="6103" width="6.6640625" style="14" customWidth="1"/>
    <col min="6104" max="6104" width="7.6640625" style="14" customWidth="1"/>
    <col min="6105" max="6108" width="6.6640625" style="14" customWidth="1"/>
    <col min="6109" max="6109" width="8" style="14" customWidth="1"/>
    <col min="6110" max="6110" width="6.6640625" style="14" customWidth="1"/>
    <col min="6111" max="6347" width="11.44140625" style="14"/>
    <col min="6348" max="6348" width="0" style="14" hidden="1" customWidth="1"/>
    <col min="6349" max="6350" width="6.6640625" style="14" customWidth="1"/>
    <col min="6351" max="6351" width="7.6640625" style="14" customWidth="1"/>
    <col min="6352" max="6355" width="6.6640625" style="14" customWidth="1"/>
    <col min="6356" max="6356" width="7.6640625" style="14" customWidth="1"/>
    <col min="6357" max="6357" width="5.6640625" style="14" customWidth="1"/>
    <col min="6358" max="6359" width="6.6640625" style="14" customWidth="1"/>
    <col min="6360" max="6360" width="7.6640625" style="14" customWidth="1"/>
    <col min="6361" max="6364" width="6.6640625" style="14" customWidth="1"/>
    <col min="6365" max="6365" width="8" style="14" customWidth="1"/>
    <col min="6366" max="6366" width="6.6640625" style="14" customWidth="1"/>
    <col min="6367" max="6603" width="11.44140625" style="14"/>
    <col min="6604" max="6604" width="0" style="14" hidden="1" customWidth="1"/>
    <col min="6605" max="6606" width="6.6640625" style="14" customWidth="1"/>
    <col min="6607" max="6607" width="7.6640625" style="14" customWidth="1"/>
    <col min="6608" max="6611" width="6.6640625" style="14" customWidth="1"/>
    <col min="6612" max="6612" width="7.6640625" style="14" customWidth="1"/>
    <col min="6613" max="6613" width="5.6640625" style="14" customWidth="1"/>
    <col min="6614" max="6615" width="6.6640625" style="14" customWidth="1"/>
    <col min="6616" max="6616" width="7.6640625" style="14" customWidth="1"/>
    <col min="6617" max="6620" width="6.6640625" style="14" customWidth="1"/>
    <col min="6621" max="6621" width="8" style="14" customWidth="1"/>
    <col min="6622" max="6622" width="6.6640625" style="14" customWidth="1"/>
    <col min="6623" max="6859" width="11.44140625" style="14"/>
    <col min="6860" max="6860" width="0" style="14" hidden="1" customWidth="1"/>
    <col min="6861" max="6862" width="6.6640625" style="14" customWidth="1"/>
    <col min="6863" max="6863" width="7.6640625" style="14" customWidth="1"/>
    <col min="6864" max="6867" width="6.6640625" style="14" customWidth="1"/>
    <col min="6868" max="6868" width="7.6640625" style="14" customWidth="1"/>
    <col min="6869" max="6869" width="5.6640625" style="14" customWidth="1"/>
    <col min="6870" max="6871" width="6.6640625" style="14" customWidth="1"/>
    <col min="6872" max="6872" width="7.6640625" style="14" customWidth="1"/>
    <col min="6873" max="6876" width="6.6640625" style="14" customWidth="1"/>
    <col min="6877" max="6877" width="8" style="14" customWidth="1"/>
    <col min="6878" max="6878" width="6.6640625" style="14" customWidth="1"/>
    <col min="6879" max="7115" width="11.44140625" style="14"/>
    <col min="7116" max="7116" width="0" style="14" hidden="1" customWidth="1"/>
    <col min="7117" max="7118" width="6.6640625" style="14" customWidth="1"/>
    <col min="7119" max="7119" width="7.6640625" style="14" customWidth="1"/>
    <col min="7120" max="7123" width="6.6640625" style="14" customWidth="1"/>
    <col min="7124" max="7124" width="7.6640625" style="14" customWidth="1"/>
    <col min="7125" max="7125" width="5.6640625" style="14" customWidth="1"/>
    <col min="7126" max="7127" width="6.6640625" style="14" customWidth="1"/>
    <col min="7128" max="7128" width="7.6640625" style="14" customWidth="1"/>
    <col min="7129" max="7132" width="6.6640625" style="14" customWidth="1"/>
    <col min="7133" max="7133" width="8" style="14" customWidth="1"/>
    <col min="7134" max="7134" width="6.6640625" style="14" customWidth="1"/>
    <col min="7135" max="7371" width="11.44140625" style="14"/>
    <col min="7372" max="7372" width="0" style="14" hidden="1" customWidth="1"/>
    <col min="7373" max="7374" width="6.6640625" style="14" customWidth="1"/>
    <col min="7375" max="7375" width="7.6640625" style="14" customWidth="1"/>
    <col min="7376" max="7379" width="6.6640625" style="14" customWidth="1"/>
    <col min="7380" max="7380" width="7.6640625" style="14" customWidth="1"/>
    <col min="7381" max="7381" width="5.6640625" style="14" customWidth="1"/>
    <col min="7382" max="7383" width="6.6640625" style="14" customWidth="1"/>
    <col min="7384" max="7384" width="7.6640625" style="14" customWidth="1"/>
    <col min="7385" max="7388" width="6.6640625" style="14" customWidth="1"/>
    <col min="7389" max="7389" width="8" style="14" customWidth="1"/>
    <col min="7390" max="7390" width="6.6640625" style="14" customWidth="1"/>
    <col min="7391" max="7627" width="11.44140625" style="14"/>
    <col min="7628" max="7628" width="0" style="14" hidden="1" customWidth="1"/>
    <col min="7629" max="7630" width="6.6640625" style="14" customWidth="1"/>
    <col min="7631" max="7631" width="7.6640625" style="14" customWidth="1"/>
    <col min="7632" max="7635" width="6.6640625" style="14" customWidth="1"/>
    <col min="7636" max="7636" width="7.6640625" style="14" customWidth="1"/>
    <col min="7637" max="7637" width="5.6640625" style="14" customWidth="1"/>
    <col min="7638" max="7639" width="6.6640625" style="14" customWidth="1"/>
    <col min="7640" max="7640" width="7.6640625" style="14" customWidth="1"/>
    <col min="7641" max="7644" width="6.6640625" style="14" customWidth="1"/>
    <col min="7645" max="7645" width="8" style="14" customWidth="1"/>
    <col min="7646" max="7646" width="6.6640625" style="14" customWidth="1"/>
    <col min="7647" max="7883" width="11.44140625" style="14"/>
    <col min="7884" max="7884" width="0" style="14" hidden="1" customWidth="1"/>
    <col min="7885" max="7886" width="6.6640625" style="14" customWidth="1"/>
    <col min="7887" max="7887" width="7.6640625" style="14" customWidth="1"/>
    <col min="7888" max="7891" width="6.6640625" style="14" customWidth="1"/>
    <col min="7892" max="7892" width="7.6640625" style="14" customWidth="1"/>
    <col min="7893" max="7893" width="5.6640625" style="14" customWidth="1"/>
    <col min="7894" max="7895" width="6.6640625" style="14" customWidth="1"/>
    <col min="7896" max="7896" width="7.6640625" style="14" customWidth="1"/>
    <col min="7897" max="7900" width="6.6640625" style="14" customWidth="1"/>
    <col min="7901" max="7901" width="8" style="14" customWidth="1"/>
    <col min="7902" max="7902" width="6.6640625" style="14" customWidth="1"/>
    <col min="7903" max="8139" width="11.44140625" style="14"/>
    <col min="8140" max="8140" width="0" style="14" hidden="1" customWidth="1"/>
    <col min="8141" max="8142" width="6.6640625" style="14" customWidth="1"/>
    <col min="8143" max="8143" width="7.6640625" style="14" customWidth="1"/>
    <col min="8144" max="8147" width="6.6640625" style="14" customWidth="1"/>
    <col min="8148" max="8148" width="7.6640625" style="14" customWidth="1"/>
    <col min="8149" max="8149" width="5.6640625" style="14" customWidth="1"/>
    <col min="8150" max="8151" width="6.6640625" style="14" customWidth="1"/>
    <col min="8152" max="8152" width="7.6640625" style="14" customWidth="1"/>
    <col min="8153" max="8156" width="6.6640625" style="14" customWidth="1"/>
    <col min="8157" max="8157" width="8" style="14" customWidth="1"/>
    <col min="8158" max="8158" width="6.6640625" style="14" customWidth="1"/>
    <col min="8159" max="8395" width="11.44140625" style="14"/>
    <col min="8396" max="8396" width="0" style="14" hidden="1" customWidth="1"/>
    <col min="8397" max="8398" width="6.6640625" style="14" customWidth="1"/>
    <col min="8399" max="8399" width="7.6640625" style="14" customWidth="1"/>
    <col min="8400" max="8403" width="6.6640625" style="14" customWidth="1"/>
    <col min="8404" max="8404" width="7.6640625" style="14" customWidth="1"/>
    <col min="8405" max="8405" width="5.6640625" style="14" customWidth="1"/>
    <col min="8406" max="8407" width="6.6640625" style="14" customWidth="1"/>
    <col min="8408" max="8408" width="7.6640625" style="14" customWidth="1"/>
    <col min="8409" max="8412" width="6.6640625" style="14" customWidth="1"/>
    <col min="8413" max="8413" width="8" style="14" customWidth="1"/>
    <col min="8414" max="8414" width="6.6640625" style="14" customWidth="1"/>
    <col min="8415" max="8651" width="11.44140625" style="14"/>
    <col min="8652" max="8652" width="0" style="14" hidden="1" customWidth="1"/>
    <col min="8653" max="8654" width="6.6640625" style="14" customWidth="1"/>
    <col min="8655" max="8655" width="7.6640625" style="14" customWidth="1"/>
    <col min="8656" max="8659" width="6.6640625" style="14" customWidth="1"/>
    <col min="8660" max="8660" width="7.6640625" style="14" customWidth="1"/>
    <col min="8661" max="8661" width="5.6640625" style="14" customWidth="1"/>
    <col min="8662" max="8663" width="6.6640625" style="14" customWidth="1"/>
    <col min="8664" max="8664" width="7.6640625" style="14" customWidth="1"/>
    <col min="8665" max="8668" width="6.6640625" style="14" customWidth="1"/>
    <col min="8669" max="8669" width="8" style="14" customWidth="1"/>
    <col min="8670" max="8670" width="6.6640625" style="14" customWidth="1"/>
    <col min="8671" max="8907" width="11.44140625" style="14"/>
    <col min="8908" max="8908" width="0" style="14" hidden="1" customWidth="1"/>
    <col min="8909" max="8910" width="6.6640625" style="14" customWidth="1"/>
    <col min="8911" max="8911" width="7.6640625" style="14" customWidth="1"/>
    <col min="8912" max="8915" width="6.6640625" style="14" customWidth="1"/>
    <col min="8916" max="8916" width="7.6640625" style="14" customWidth="1"/>
    <col min="8917" max="8917" width="5.6640625" style="14" customWidth="1"/>
    <col min="8918" max="8919" width="6.6640625" style="14" customWidth="1"/>
    <col min="8920" max="8920" width="7.6640625" style="14" customWidth="1"/>
    <col min="8921" max="8924" width="6.6640625" style="14" customWidth="1"/>
    <col min="8925" max="8925" width="8" style="14" customWidth="1"/>
    <col min="8926" max="8926" width="6.6640625" style="14" customWidth="1"/>
    <col min="8927" max="9163" width="11.44140625" style="14"/>
    <col min="9164" max="9164" width="0" style="14" hidden="1" customWidth="1"/>
    <col min="9165" max="9166" width="6.6640625" style="14" customWidth="1"/>
    <col min="9167" max="9167" width="7.6640625" style="14" customWidth="1"/>
    <col min="9168" max="9171" width="6.6640625" style="14" customWidth="1"/>
    <col min="9172" max="9172" width="7.6640625" style="14" customWidth="1"/>
    <col min="9173" max="9173" width="5.6640625" style="14" customWidth="1"/>
    <col min="9174" max="9175" width="6.6640625" style="14" customWidth="1"/>
    <col min="9176" max="9176" width="7.6640625" style="14" customWidth="1"/>
    <col min="9177" max="9180" width="6.6640625" style="14" customWidth="1"/>
    <col min="9181" max="9181" width="8" style="14" customWidth="1"/>
    <col min="9182" max="9182" width="6.6640625" style="14" customWidth="1"/>
    <col min="9183" max="9419" width="11.44140625" style="14"/>
    <col min="9420" max="9420" width="0" style="14" hidden="1" customWidth="1"/>
    <col min="9421" max="9422" width="6.6640625" style="14" customWidth="1"/>
    <col min="9423" max="9423" width="7.6640625" style="14" customWidth="1"/>
    <col min="9424" max="9427" width="6.6640625" style="14" customWidth="1"/>
    <col min="9428" max="9428" width="7.6640625" style="14" customWidth="1"/>
    <col min="9429" max="9429" width="5.6640625" style="14" customWidth="1"/>
    <col min="9430" max="9431" width="6.6640625" style="14" customWidth="1"/>
    <col min="9432" max="9432" width="7.6640625" style="14" customWidth="1"/>
    <col min="9433" max="9436" width="6.6640625" style="14" customWidth="1"/>
    <col min="9437" max="9437" width="8" style="14" customWidth="1"/>
    <col min="9438" max="9438" width="6.6640625" style="14" customWidth="1"/>
    <col min="9439" max="9675" width="11.44140625" style="14"/>
    <col min="9676" max="9676" width="0" style="14" hidden="1" customWidth="1"/>
    <col min="9677" max="9678" width="6.6640625" style="14" customWidth="1"/>
    <col min="9679" max="9679" width="7.6640625" style="14" customWidth="1"/>
    <col min="9680" max="9683" width="6.6640625" style="14" customWidth="1"/>
    <col min="9684" max="9684" width="7.6640625" style="14" customWidth="1"/>
    <col min="9685" max="9685" width="5.6640625" style="14" customWidth="1"/>
    <col min="9686" max="9687" width="6.6640625" style="14" customWidth="1"/>
    <col min="9688" max="9688" width="7.6640625" style="14" customWidth="1"/>
    <col min="9689" max="9692" width="6.6640625" style="14" customWidth="1"/>
    <col min="9693" max="9693" width="8" style="14" customWidth="1"/>
    <col min="9694" max="9694" width="6.6640625" style="14" customWidth="1"/>
    <col min="9695" max="9931" width="11.44140625" style="14"/>
    <col min="9932" max="9932" width="0" style="14" hidden="1" customWidth="1"/>
    <col min="9933" max="9934" width="6.6640625" style="14" customWidth="1"/>
    <col min="9935" max="9935" width="7.6640625" style="14" customWidth="1"/>
    <col min="9936" max="9939" width="6.6640625" style="14" customWidth="1"/>
    <col min="9940" max="9940" width="7.6640625" style="14" customWidth="1"/>
    <col min="9941" max="9941" width="5.6640625" style="14" customWidth="1"/>
    <col min="9942" max="9943" width="6.6640625" style="14" customWidth="1"/>
    <col min="9944" max="9944" width="7.6640625" style="14" customWidth="1"/>
    <col min="9945" max="9948" width="6.6640625" style="14" customWidth="1"/>
    <col min="9949" max="9949" width="8" style="14" customWidth="1"/>
    <col min="9950" max="9950" width="6.6640625" style="14" customWidth="1"/>
    <col min="9951" max="10187" width="11.44140625" style="14"/>
    <col min="10188" max="10188" width="0" style="14" hidden="1" customWidth="1"/>
    <col min="10189" max="10190" width="6.6640625" style="14" customWidth="1"/>
    <col min="10191" max="10191" width="7.6640625" style="14" customWidth="1"/>
    <col min="10192" max="10195" width="6.6640625" style="14" customWidth="1"/>
    <col min="10196" max="10196" width="7.6640625" style="14" customWidth="1"/>
    <col min="10197" max="10197" width="5.6640625" style="14" customWidth="1"/>
    <col min="10198" max="10199" width="6.6640625" style="14" customWidth="1"/>
    <col min="10200" max="10200" width="7.6640625" style="14" customWidth="1"/>
    <col min="10201" max="10204" width="6.6640625" style="14" customWidth="1"/>
    <col min="10205" max="10205" width="8" style="14" customWidth="1"/>
    <col min="10206" max="10206" width="6.6640625" style="14" customWidth="1"/>
    <col min="10207" max="10443" width="11.44140625" style="14"/>
    <col min="10444" max="10444" width="0" style="14" hidden="1" customWidth="1"/>
    <col min="10445" max="10446" width="6.6640625" style="14" customWidth="1"/>
    <col min="10447" max="10447" width="7.6640625" style="14" customWidth="1"/>
    <col min="10448" max="10451" width="6.6640625" style="14" customWidth="1"/>
    <col min="10452" max="10452" width="7.6640625" style="14" customWidth="1"/>
    <col min="10453" max="10453" width="5.6640625" style="14" customWidth="1"/>
    <col min="10454" max="10455" width="6.6640625" style="14" customWidth="1"/>
    <col min="10456" max="10456" width="7.6640625" style="14" customWidth="1"/>
    <col min="10457" max="10460" width="6.6640625" style="14" customWidth="1"/>
    <col min="10461" max="10461" width="8" style="14" customWidth="1"/>
    <col min="10462" max="10462" width="6.6640625" style="14" customWidth="1"/>
    <col min="10463" max="10699" width="11.44140625" style="14"/>
    <col min="10700" max="10700" width="0" style="14" hidden="1" customWidth="1"/>
    <col min="10701" max="10702" width="6.6640625" style="14" customWidth="1"/>
    <col min="10703" max="10703" width="7.6640625" style="14" customWidth="1"/>
    <col min="10704" max="10707" width="6.6640625" style="14" customWidth="1"/>
    <col min="10708" max="10708" width="7.6640625" style="14" customWidth="1"/>
    <col min="10709" max="10709" width="5.6640625" style="14" customWidth="1"/>
    <col min="10710" max="10711" width="6.6640625" style="14" customWidth="1"/>
    <col min="10712" max="10712" width="7.6640625" style="14" customWidth="1"/>
    <col min="10713" max="10716" width="6.6640625" style="14" customWidth="1"/>
    <col min="10717" max="10717" width="8" style="14" customWidth="1"/>
    <col min="10718" max="10718" width="6.6640625" style="14" customWidth="1"/>
    <col min="10719" max="10955" width="11.44140625" style="14"/>
    <col min="10956" max="10956" width="0" style="14" hidden="1" customWidth="1"/>
    <col min="10957" max="10958" width="6.6640625" style="14" customWidth="1"/>
    <col min="10959" max="10959" width="7.6640625" style="14" customWidth="1"/>
    <col min="10960" max="10963" width="6.6640625" style="14" customWidth="1"/>
    <col min="10964" max="10964" width="7.6640625" style="14" customWidth="1"/>
    <col min="10965" max="10965" width="5.6640625" style="14" customWidth="1"/>
    <col min="10966" max="10967" width="6.6640625" style="14" customWidth="1"/>
    <col min="10968" max="10968" width="7.6640625" style="14" customWidth="1"/>
    <col min="10969" max="10972" width="6.6640625" style="14" customWidth="1"/>
    <col min="10973" max="10973" width="8" style="14" customWidth="1"/>
    <col min="10974" max="10974" width="6.6640625" style="14" customWidth="1"/>
    <col min="10975" max="11211" width="11.44140625" style="14"/>
    <col min="11212" max="11212" width="0" style="14" hidden="1" customWidth="1"/>
    <col min="11213" max="11214" width="6.6640625" style="14" customWidth="1"/>
    <col min="11215" max="11215" width="7.6640625" style="14" customWidth="1"/>
    <col min="11216" max="11219" width="6.6640625" style="14" customWidth="1"/>
    <col min="11220" max="11220" width="7.6640625" style="14" customWidth="1"/>
    <col min="11221" max="11221" width="5.6640625" style="14" customWidth="1"/>
    <col min="11222" max="11223" width="6.6640625" style="14" customWidth="1"/>
    <col min="11224" max="11224" width="7.6640625" style="14" customWidth="1"/>
    <col min="11225" max="11228" width="6.6640625" style="14" customWidth="1"/>
    <col min="11229" max="11229" width="8" style="14" customWidth="1"/>
    <col min="11230" max="11230" width="6.6640625" style="14" customWidth="1"/>
    <col min="11231" max="11467" width="11.44140625" style="14"/>
    <col min="11468" max="11468" width="0" style="14" hidden="1" customWidth="1"/>
    <col min="11469" max="11470" width="6.6640625" style="14" customWidth="1"/>
    <col min="11471" max="11471" width="7.6640625" style="14" customWidth="1"/>
    <col min="11472" max="11475" width="6.6640625" style="14" customWidth="1"/>
    <col min="11476" max="11476" width="7.6640625" style="14" customWidth="1"/>
    <col min="11477" max="11477" width="5.6640625" style="14" customWidth="1"/>
    <col min="11478" max="11479" width="6.6640625" style="14" customWidth="1"/>
    <col min="11480" max="11480" width="7.6640625" style="14" customWidth="1"/>
    <col min="11481" max="11484" width="6.6640625" style="14" customWidth="1"/>
    <col min="11485" max="11485" width="8" style="14" customWidth="1"/>
    <col min="11486" max="11486" width="6.6640625" style="14" customWidth="1"/>
    <col min="11487" max="11723" width="11.44140625" style="14"/>
    <col min="11724" max="11724" width="0" style="14" hidden="1" customWidth="1"/>
    <col min="11725" max="11726" width="6.6640625" style="14" customWidth="1"/>
    <col min="11727" max="11727" width="7.6640625" style="14" customWidth="1"/>
    <col min="11728" max="11731" width="6.6640625" style="14" customWidth="1"/>
    <col min="11732" max="11732" width="7.6640625" style="14" customWidth="1"/>
    <col min="11733" max="11733" width="5.6640625" style="14" customWidth="1"/>
    <col min="11734" max="11735" width="6.6640625" style="14" customWidth="1"/>
    <col min="11736" max="11736" width="7.6640625" style="14" customWidth="1"/>
    <col min="11737" max="11740" width="6.6640625" style="14" customWidth="1"/>
    <col min="11741" max="11741" width="8" style="14" customWidth="1"/>
    <col min="11742" max="11742" width="6.6640625" style="14" customWidth="1"/>
    <col min="11743" max="11979" width="11.44140625" style="14"/>
    <col min="11980" max="11980" width="0" style="14" hidden="1" customWidth="1"/>
    <col min="11981" max="11982" width="6.6640625" style="14" customWidth="1"/>
    <col min="11983" max="11983" width="7.6640625" style="14" customWidth="1"/>
    <col min="11984" max="11987" width="6.6640625" style="14" customWidth="1"/>
    <col min="11988" max="11988" width="7.6640625" style="14" customWidth="1"/>
    <col min="11989" max="11989" width="5.6640625" style="14" customWidth="1"/>
    <col min="11990" max="11991" width="6.6640625" style="14" customWidth="1"/>
    <col min="11992" max="11992" width="7.6640625" style="14" customWidth="1"/>
    <col min="11993" max="11996" width="6.6640625" style="14" customWidth="1"/>
    <col min="11997" max="11997" width="8" style="14" customWidth="1"/>
    <col min="11998" max="11998" width="6.6640625" style="14" customWidth="1"/>
    <col min="11999" max="12235" width="11.44140625" style="14"/>
    <col min="12236" max="12236" width="0" style="14" hidden="1" customWidth="1"/>
    <col min="12237" max="12238" width="6.6640625" style="14" customWidth="1"/>
    <col min="12239" max="12239" width="7.6640625" style="14" customWidth="1"/>
    <col min="12240" max="12243" width="6.6640625" style="14" customWidth="1"/>
    <col min="12244" max="12244" width="7.6640625" style="14" customWidth="1"/>
    <col min="12245" max="12245" width="5.6640625" style="14" customWidth="1"/>
    <col min="12246" max="12247" width="6.6640625" style="14" customWidth="1"/>
    <col min="12248" max="12248" width="7.6640625" style="14" customWidth="1"/>
    <col min="12249" max="12252" width="6.6640625" style="14" customWidth="1"/>
    <col min="12253" max="12253" width="8" style="14" customWidth="1"/>
    <col min="12254" max="12254" width="6.6640625" style="14" customWidth="1"/>
    <col min="12255" max="12491" width="11.44140625" style="14"/>
    <col min="12492" max="12492" width="0" style="14" hidden="1" customWidth="1"/>
    <col min="12493" max="12494" width="6.6640625" style="14" customWidth="1"/>
    <col min="12495" max="12495" width="7.6640625" style="14" customWidth="1"/>
    <col min="12496" max="12499" width="6.6640625" style="14" customWidth="1"/>
    <col min="12500" max="12500" width="7.6640625" style="14" customWidth="1"/>
    <col min="12501" max="12501" width="5.6640625" style="14" customWidth="1"/>
    <col min="12502" max="12503" width="6.6640625" style="14" customWidth="1"/>
    <col min="12504" max="12504" width="7.6640625" style="14" customWidth="1"/>
    <col min="12505" max="12508" width="6.6640625" style="14" customWidth="1"/>
    <col min="12509" max="12509" width="8" style="14" customWidth="1"/>
    <col min="12510" max="12510" width="6.6640625" style="14" customWidth="1"/>
    <col min="12511" max="12747" width="11.44140625" style="14"/>
    <col min="12748" max="12748" width="0" style="14" hidden="1" customWidth="1"/>
    <col min="12749" max="12750" width="6.6640625" style="14" customWidth="1"/>
    <col min="12751" max="12751" width="7.6640625" style="14" customWidth="1"/>
    <col min="12752" max="12755" width="6.6640625" style="14" customWidth="1"/>
    <col min="12756" max="12756" width="7.6640625" style="14" customWidth="1"/>
    <col min="12757" max="12757" width="5.6640625" style="14" customWidth="1"/>
    <col min="12758" max="12759" width="6.6640625" style="14" customWidth="1"/>
    <col min="12760" max="12760" width="7.6640625" style="14" customWidth="1"/>
    <col min="12761" max="12764" width="6.6640625" style="14" customWidth="1"/>
    <col min="12765" max="12765" width="8" style="14" customWidth="1"/>
    <col min="12766" max="12766" width="6.6640625" style="14" customWidth="1"/>
    <col min="12767" max="13003" width="11.44140625" style="14"/>
    <col min="13004" max="13004" width="0" style="14" hidden="1" customWidth="1"/>
    <col min="13005" max="13006" width="6.6640625" style="14" customWidth="1"/>
    <col min="13007" max="13007" width="7.6640625" style="14" customWidth="1"/>
    <col min="13008" max="13011" width="6.6640625" style="14" customWidth="1"/>
    <col min="13012" max="13012" width="7.6640625" style="14" customWidth="1"/>
    <col min="13013" max="13013" width="5.6640625" style="14" customWidth="1"/>
    <col min="13014" max="13015" width="6.6640625" style="14" customWidth="1"/>
    <col min="13016" max="13016" width="7.6640625" style="14" customWidth="1"/>
    <col min="13017" max="13020" width="6.6640625" style="14" customWidth="1"/>
    <col min="13021" max="13021" width="8" style="14" customWidth="1"/>
    <col min="13022" max="13022" width="6.6640625" style="14" customWidth="1"/>
    <col min="13023" max="13259" width="11.44140625" style="14"/>
    <col min="13260" max="13260" width="0" style="14" hidden="1" customWidth="1"/>
    <col min="13261" max="13262" width="6.6640625" style="14" customWidth="1"/>
    <col min="13263" max="13263" width="7.6640625" style="14" customWidth="1"/>
    <col min="13264" max="13267" width="6.6640625" style="14" customWidth="1"/>
    <col min="13268" max="13268" width="7.6640625" style="14" customWidth="1"/>
    <col min="13269" max="13269" width="5.6640625" style="14" customWidth="1"/>
    <col min="13270" max="13271" width="6.6640625" style="14" customWidth="1"/>
    <col min="13272" max="13272" width="7.6640625" style="14" customWidth="1"/>
    <col min="13273" max="13276" width="6.6640625" style="14" customWidth="1"/>
    <col min="13277" max="13277" width="8" style="14" customWidth="1"/>
    <col min="13278" max="13278" width="6.6640625" style="14" customWidth="1"/>
    <col min="13279" max="13515" width="11.44140625" style="14"/>
    <col min="13516" max="13516" width="0" style="14" hidden="1" customWidth="1"/>
    <col min="13517" max="13518" width="6.6640625" style="14" customWidth="1"/>
    <col min="13519" max="13519" width="7.6640625" style="14" customWidth="1"/>
    <col min="13520" max="13523" width="6.6640625" style="14" customWidth="1"/>
    <col min="13524" max="13524" width="7.6640625" style="14" customWidth="1"/>
    <col min="13525" max="13525" width="5.6640625" style="14" customWidth="1"/>
    <col min="13526" max="13527" width="6.6640625" style="14" customWidth="1"/>
    <col min="13528" max="13528" width="7.6640625" style="14" customWidth="1"/>
    <col min="13529" max="13532" width="6.6640625" style="14" customWidth="1"/>
    <col min="13533" max="13533" width="8" style="14" customWidth="1"/>
    <col min="13534" max="13534" width="6.6640625" style="14" customWidth="1"/>
    <col min="13535" max="13771" width="11.44140625" style="14"/>
    <col min="13772" max="13772" width="0" style="14" hidden="1" customWidth="1"/>
    <col min="13773" max="13774" width="6.6640625" style="14" customWidth="1"/>
    <col min="13775" max="13775" width="7.6640625" style="14" customWidth="1"/>
    <col min="13776" max="13779" width="6.6640625" style="14" customWidth="1"/>
    <col min="13780" max="13780" width="7.6640625" style="14" customWidth="1"/>
    <col min="13781" max="13781" width="5.6640625" style="14" customWidth="1"/>
    <col min="13782" max="13783" width="6.6640625" style="14" customWidth="1"/>
    <col min="13784" max="13784" width="7.6640625" style="14" customWidth="1"/>
    <col min="13785" max="13788" width="6.6640625" style="14" customWidth="1"/>
    <col min="13789" max="13789" width="8" style="14" customWidth="1"/>
    <col min="13790" max="13790" width="6.6640625" style="14" customWidth="1"/>
    <col min="13791" max="14027" width="11.44140625" style="14"/>
    <col min="14028" max="14028" width="0" style="14" hidden="1" customWidth="1"/>
    <col min="14029" max="14030" width="6.6640625" style="14" customWidth="1"/>
    <col min="14031" max="14031" width="7.6640625" style="14" customWidth="1"/>
    <col min="14032" max="14035" width="6.6640625" style="14" customWidth="1"/>
    <col min="14036" max="14036" width="7.6640625" style="14" customWidth="1"/>
    <col min="14037" max="14037" width="5.6640625" style="14" customWidth="1"/>
    <col min="14038" max="14039" width="6.6640625" style="14" customWidth="1"/>
    <col min="14040" max="14040" width="7.6640625" style="14" customWidth="1"/>
    <col min="14041" max="14044" width="6.6640625" style="14" customWidth="1"/>
    <col min="14045" max="14045" width="8" style="14" customWidth="1"/>
    <col min="14046" max="14046" width="6.6640625" style="14" customWidth="1"/>
    <col min="14047" max="14283" width="11.44140625" style="14"/>
    <col min="14284" max="14284" width="0" style="14" hidden="1" customWidth="1"/>
    <col min="14285" max="14286" width="6.6640625" style="14" customWidth="1"/>
    <col min="14287" max="14287" width="7.6640625" style="14" customWidth="1"/>
    <col min="14288" max="14291" width="6.6640625" style="14" customWidth="1"/>
    <col min="14292" max="14292" width="7.6640625" style="14" customWidth="1"/>
    <col min="14293" max="14293" width="5.6640625" style="14" customWidth="1"/>
    <col min="14294" max="14295" width="6.6640625" style="14" customWidth="1"/>
    <col min="14296" max="14296" width="7.6640625" style="14" customWidth="1"/>
    <col min="14297" max="14300" width="6.6640625" style="14" customWidth="1"/>
    <col min="14301" max="14301" width="8" style="14" customWidth="1"/>
    <col min="14302" max="14302" width="6.6640625" style="14" customWidth="1"/>
    <col min="14303" max="14539" width="11.44140625" style="14"/>
    <col min="14540" max="14540" width="0" style="14" hidden="1" customWidth="1"/>
    <col min="14541" max="14542" width="6.6640625" style="14" customWidth="1"/>
    <col min="14543" max="14543" width="7.6640625" style="14" customWidth="1"/>
    <col min="14544" max="14547" width="6.6640625" style="14" customWidth="1"/>
    <col min="14548" max="14548" width="7.6640625" style="14" customWidth="1"/>
    <col min="14549" max="14549" width="5.6640625" style="14" customWidth="1"/>
    <col min="14550" max="14551" width="6.6640625" style="14" customWidth="1"/>
    <col min="14552" max="14552" width="7.6640625" style="14" customWidth="1"/>
    <col min="14553" max="14556" width="6.6640625" style="14" customWidth="1"/>
    <col min="14557" max="14557" width="8" style="14" customWidth="1"/>
    <col min="14558" max="14558" width="6.6640625" style="14" customWidth="1"/>
    <col min="14559" max="14795" width="11.44140625" style="14"/>
    <col min="14796" max="14796" width="0" style="14" hidden="1" customWidth="1"/>
    <col min="14797" max="14798" width="6.6640625" style="14" customWidth="1"/>
    <col min="14799" max="14799" width="7.6640625" style="14" customWidth="1"/>
    <col min="14800" max="14803" width="6.6640625" style="14" customWidth="1"/>
    <col min="14804" max="14804" width="7.6640625" style="14" customWidth="1"/>
    <col min="14805" max="14805" width="5.6640625" style="14" customWidth="1"/>
    <col min="14806" max="14807" width="6.6640625" style="14" customWidth="1"/>
    <col min="14808" max="14808" width="7.6640625" style="14" customWidth="1"/>
    <col min="14809" max="14812" width="6.6640625" style="14" customWidth="1"/>
    <col min="14813" max="14813" width="8" style="14" customWidth="1"/>
    <col min="14814" max="14814" width="6.6640625" style="14" customWidth="1"/>
    <col min="14815" max="15051" width="11.44140625" style="14"/>
    <col min="15052" max="15052" width="0" style="14" hidden="1" customWidth="1"/>
    <col min="15053" max="15054" width="6.6640625" style="14" customWidth="1"/>
    <col min="15055" max="15055" width="7.6640625" style="14" customWidth="1"/>
    <col min="15056" max="15059" width="6.6640625" style="14" customWidth="1"/>
    <col min="15060" max="15060" width="7.6640625" style="14" customWidth="1"/>
    <col min="15061" max="15061" width="5.6640625" style="14" customWidth="1"/>
    <col min="15062" max="15063" width="6.6640625" style="14" customWidth="1"/>
    <col min="15064" max="15064" width="7.6640625" style="14" customWidth="1"/>
    <col min="15065" max="15068" width="6.6640625" style="14" customWidth="1"/>
    <col min="15069" max="15069" width="8" style="14" customWidth="1"/>
    <col min="15070" max="15070" width="6.6640625" style="14" customWidth="1"/>
    <col min="15071" max="15307" width="11.44140625" style="14"/>
    <col min="15308" max="15308" width="0" style="14" hidden="1" customWidth="1"/>
    <col min="15309" max="15310" width="6.6640625" style="14" customWidth="1"/>
    <col min="15311" max="15311" width="7.6640625" style="14" customWidth="1"/>
    <col min="15312" max="15315" width="6.6640625" style="14" customWidth="1"/>
    <col min="15316" max="15316" width="7.6640625" style="14" customWidth="1"/>
    <col min="15317" max="15317" width="5.6640625" style="14" customWidth="1"/>
    <col min="15318" max="15319" width="6.6640625" style="14" customWidth="1"/>
    <col min="15320" max="15320" width="7.6640625" style="14" customWidth="1"/>
    <col min="15321" max="15324" width="6.6640625" style="14" customWidth="1"/>
    <col min="15325" max="15325" width="8" style="14" customWidth="1"/>
    <col min="15326" max="15326" width="6.6640625" style="14" customWidth="1"/>
    <col min="15327" max="15563" width="11.44140625" style="14"/>
    <col min="15564" max="15564" width="0" style="14" hidden="1" customWidth="1"/>
    <col min="15565" max="15566" width="6.6640625" style="14" customWidth="1"/>
    <col min="15567" max="15567" width="7.6640625" style="14" customWidth="1"/>
    <col min="15568" max="15571" width="6.6640625" style="14" customWidth="1"/>
    <col min="15572" max="15572" width="7.6640625" style="14" customWidth="1"/>
    <col min="15573" max="15573" width="5.6640625" style="14" customWidth="1"/>
    <col min="15574" max="15575" width="6.6640625" style="14" customWidth="1"/>
    <col min="15576" max="15576" width="7.6640625" style="14" customWidth="1"/>
    <col min="15577" max="15580" width="6.6640625" style="14" customWidth="1"/>
    <col min="15581" max="15581" width="8" style="14" customWidth="1"/>
    <col min="15582" max="15582" width="6.6640625" style="14" customWidth="1"/>
    <col min="15583" max="15819" width="11.44140625" style="14"/>
    <col min="15820" max="15820" width="0" style="14" hidden="1" customWidth="1"/>
    <col min="15821" max="15822" width="6.6640625" style="14" customWidth="1"/>
    <col min="15823" max="15823" width="7.6640625" style="14" customWidth="1"/>
    <col min="15824" max="15827" width="6.6640625" style="14" customWidth="1"/>
    <col min="15828" max="15828" width="7.6640625" style="14" customWidth="1"/>
    <col min="15829" max="15829" width="5.6640625" style="14" customWidth="1"/>
    <col min="15830" max="15831" width="6.6640625" style="14" customWidth="1"/>
    <col min="15832" max="15832" width="7.6640625" style="14" customWidth="1"/>
    <col min="15833" max="15836" width="6.6640625" style="14" customWidth="1"/>
    <col min="15837" max="15837" width="8" style="14" customWidth="1"/>
    <col min="15838" max="15838" width="6.6640625" style="14" customWidth="1"/>
    <col min="15839" max="16075" width="11.44140625" style="14"/>
    <col min="16076" max="16076" width="0" style="14" hidden="1" customWidth="1"/>
    <col min="16077" max="16078" width="6.6640625" style="14" customWidth="1"/>
    <col min="16079" max="16079" width="7.6640625" style="14" customWidth="1"/>
    <col min="16080" max="16083" width="6.6640625" style="14" customWidth="1"/>
    <col min="16084" max="16084" width="7.6640625" style="14" customWidth="1"/>
    <col min="16085" max="16085" width="5.6640625" style="14" customWidth="1"/>
    <col min="16086" max="16087" width="6.6640625" style="14" customWidth="1"/>
    <col min="16088" max="16088" width="7.6640625" style="14" customWidth="1"/>
    <col min="16089" max="16092" width="6.6640625" style="14" customWidth="1"/>
    <col min="16093" max="16093" width="8" style="14" customWidth="1"/>
    <col min="16094" max="16094" width="6.6640625" style="14" customWidth="1"/>
    <col min="16095" max="16384" width="11.44140625" style="14"/>
  </cols>
  <sheetData>
    <row r="1" spans="1:38" ht="2.25" customHeight="1" thickBot="1" x14ac:dyDescent="0.25"/>
    <row r="2" spans="1:38" x14ac:dyDescent="0.2">
      <c r="A2" s="58" t="s">
        <v>0</v>
      </c>
      <c r="B2" s="91" t="s">
        <v>27</v>
      </c>
      <c r="C2" s="306" t="s">
        <v>23</v>
      </c>
      <c r="D2" s="306"/>
      <c r="E2" s="302" t="s">
        <v>24</v>
      </c>
      <c r="F2" s="303"/>
      <c r="G2" s="58" t="s">
        <v>1</v>
      </c>
      <c r="H2" s="91" t="s">
        <v>27</v>
      </c>
      <c r="I2" s="306" t="s">
        <v>23</v>
      </c>
      <c r="J2" s="306"/>
      <c r="K2" s="302" t="s">
        <v>24</v>
      </c>
      <c r="L2" s="303"/>
      <c r="M2" s="79"/>
      <c r="N2" s="58" t="s">
        <v>0</v>
      </c>
      <c r="O2" s="91" t="s">
        <v>27</v>
      </c>
      <c r="P2" s="306" t="s">
        <v>23</v>
      </c>
      <c r="Q2" s="306"/>
      <c r="R2" s="302" t="s">
        <v>24</v>
      </c>
      <c r="S2" s="303"/>
      <c r="T2" s="58" t="s">
        <v>1</v>
      </c>
      <c r="U2" s="91" t="s">
        <v>27</v>
      </c>
      <c r="V2" s="306" t="s">
        <v>23</v>
      </c>
      <c r="W2" s="306"/>
      <c r="X2" s="302" t="s">
        <v>24</v>
      </c>
      <c r="Y2" s="303"/>
      <c r="AA2" s="58" t="s">
        <v>0</v>
      </c>
      <c r="AB2" s="91" t="s">
        <v>27</v>
      </c>
      <c r="AC2" s="306" t="s">
        <v>23</v>
      </c>
      <c r="AD2" s="306"/>
      <c r="AE2" s="302" t="s">
        <v>24</v>
      </c>
      <c r="AF2" s="303"/>
      <c r="AG2" s="58" t="s">
        <v>1</v>
      </c>
      <c r="AH2" s="91" t="s">
        <v>27</v>
      </c>
      <c r="AI2" s="306" t="s">
        <v>23</v>
      </c>
      <c r="AJ2" s="306"/>
      <c r="AK2" s="302" t="s">
        <v>24</v>
      </c>
      <c r="AL2" s="303"/>
    </row>
    <row r="3" spans="1:38" x14ac:dyDescent="0.2">
      <c r="A3" s="314" t="e">
        <f>MAX(C11:F11)</f>
        <v>#DIV/0!</v>
      </c>
      <c r="B3" s="315"/>
      <c r="C3" s="313" t="e">
        <f>MAX(C10:F10)</f>
        <v>#REF!</v>
      </c>
      <c r="D3" s="313"/>
      <c r="E3" s="304" t="e">
        <f>(C5*0.7)/C3</f>
        <v>#REF!</v>
      </c>
      <c r="F3" s="305"/>
      <c r="G3" s="314" t="e">
        <f>MAX(I11:L11)</f>
        <v>#DIV/0!</v>
      </c>
      <c r="H3" s="315"/>
      <c r="I3" s="313">
        <f>MAX(I10:L10)</f>
        <v>1.1869436201780426E-2</v>
      </c>
      <c r="J3" s="313"/>
      <c r="K3" s="304">
        <f>(I5*0.7)/I3</f>
        <v>0</v>
      </c>
      <c r="L3" s="305"/>
      <c r="M3" s="80"/>
      <c r="N3" s="314" t="e">
        <f>MAX(P11:S11)</f>
        <v>#REF!</v>
      </c>
      <c r="O3" s="315"/>
      <c r="P3" s="313" t="e">
        <f>MAX(P10:S10)</f>
        <v>#REF!</v>
      </c>
      <c r="Q3" s="313"/>
      <c r="R3" s="304" t="e">
        <f>(P5*0.7)/P3</f>
        <v>#REF!</v>
      </c>
      <c r="S3" s="305"/>
      <c r="T3" s="314">
        <f>MAX(V11:Y11)</f>
        <v>0</v>
      </c>
      <c r="U3" s="315"/>
      <c r="V3" s="313">
        <f>MAX(V10:Y10)</f>
        <v>0</v>
      </c>
      <c r="W3" s="313"/>
      <c r="X3" s="304" t="e">
        <f>(V5*0.7)/V3</f>
        <v>#DIV/0!</v>
      </c>
      <c r="Y3" s="305"/>
      <c r="AA3" s="314">
        <f>MAX(AC11:AF11)</f>
        <v>0</v>
      </c>
      <c r="AB3" s="315"/>
      <c r="AC3" s="313">
        <f>MAX(AC10:AF10)</f>
        <v>0</v>
      </c>
      <c r="AD3" s="313"/>
      <c r="AE3" s="304" t="e">
        <f>(AC5*0.7)/AC3</f>
        <v>#DIV/0!</v>
      </c>
      <c r="AF3" s="305"/>
      <c r="AG3" s="314">
        <f>MAX(AI11:AL11)</f>
        <v>0</v>
      </c>
      <c r="AH3" s="315"/>
      <c r="AI3" s="313">
        <f>MAX(AI10:AL10)</f>
        <v>0</v>
      </c>
      <c r="AJ3" s="313"/>
      <c r="AK3" s="304" t="e">
        <f>(AI5*0.7)/AI3</f>
        <v>#DIV/0!</v>
      </c>
      <c r="AL3" s="305"/>
    </row>
    <row r="4" spans="1:38" ht="12" customHeight="1" thickBot="1" x14ac:dyDescent="0.25">
      <c r="A4" s="307" t="s">
        <v>20</v>
      </c>
      <c r="B4" s="308"/>
      <c r="C4" s="71" t="s">
        <v>31</v>
      </c>
      <c r="D4" s="34" t="s">
        <v>18</v>
      </c>
      <c r="E4" s="34" t="s">
        <v>17</v>
      </c>
      <c r="F4" s="46" t="s">
        <v>16</v>
      </c>
      <c r="G4" s="307" t="s">
        <v>20</v>
      </c>
      <c r="H4" s="308"/>
      <c r="I4" s="71" t="s">
        <v>31</v>
      </c>
      <c r="J4" s="34" t="s">
        <v>18</v>
      </c>
      <c r="K4" s="34" t="s">
        <v>17</v>
      </c>
      <c r="L4" s="46" t="s">
        <v>16</v>
      </c>
      <c r="M4" s="79"/>
      <c r="N4" s="307" t="s">
        <v>20</v>
      </c>
      <c r="O4" s="308"/>
      <c r="P4" s="71" t="s">
        <v>31</v>
      </c>
      <c r="Q4" s="34" t="s">
        <v>18</v>
      </c>
      <c r="R4" s="34" t="s">
        <v>17</v>
      </c>
      <c r="S4" s="46" t="s">
        <v>16</v>
      </c>
      <c r="T4" s="307" t="s">
        <v>20</v>
      </c>
      <c r="U4" s="308"/>
      <c r="V4" s="71" t="s">
        <v>31</v>
      </c>
      <c r="W4" s="34" t="s">
        <v>18</v>
      </c>
      <c r="X4" s="34" t="s">
        <v>17</v>
      </c>
      <c r="Y4" s="46" t="s">
        <v>16</v>
      </c>
      <c r="AA4" s="307" t="s">
        <v>20</v>
      </c>
      <c r="AB4" s="308"/>
      <c r="AC4" s="71" t="s">
        <v>31</v>
      </c>
      <c r="AD4" s="34" t="s">
        <v>18</v>
      </c>
      <c r="AE4" s="34" t="s">
        <v>17</v>
      </c>
      <c r="AF4" s="46" t="s">
        <v>16</v>
      </c>
      <c r="AG4" s="307" t="s">
        <v>20</v>
      </c>
      <c r="AH4" s="308"/>
      <c r="AI4" s="71" t="s">
        <v>31</v>
      </c>
      <c r="AJ4" s="34" t="s">
        <v>18</v>
      </c>
      <c r="AK4" s="34" t="s">
        <v>17</v>
      </c>
      <c r="AL4" s="46" t="s">
        <v>16</v>
      </c>
    </row>
    <row r="5" spans="1:38" ht="12" thickBot="1" x14ac:dyDescent="0.25">
      <c r="A5" s="316" t="str">
        <f>Medidas!B16</f>
        <v>FTS 13</v>
      </c>
      <c r="B5" s="317"/>
      <c r="C5" s="57">
        <f>Medidas!E16</f>
        <v>0</v>
      </c>
      <c r="D5" s="69">
        <f>Medidas!D16</f>
        <v>0</v>
      </c>
      <c r="E5" s="70"/>
      <c r="F5" s="68">
        <f>D5+(C5*Medidas!K3)</f>
        <v>0</v>
      </c>
      <c r="G5" s="311" t="str">
        <f>Medidas!B17</f>
        <v>FTS 14</v>
      </c>
      <c r="H5" s="312"/>
      <c r="I5" s="57">
        <f>Medidas!E17</f>
        <v>0</v>
      </c>
      <c r="J5" s="69">
        <f>Medidas!D17</f>
        <v>0</v>
      </c>
      <c r="K5" s="70"/>
      <c r="L5" s="68">
        <f>J5+(I5*Medidas!K3)</f>
        <v>0</v>
      </c>
      <c r="M5" s="81"/>
      <c r="N5" s="311" t="str">
        <f>A5</f>
        <v>FTS 13</v>
      </c>
      <c r="O5" s="312"/>
      <c r="P5" s="57">
        <f>Medidas!F16</f>
        <v>5</v>
      </c>
      <c r="Q5" s="69">
        <f>F5</f>
        <v>0</v>
      </c>
      <c r="R5" s="70"/>
      <c r="S5" s="68">
        <f>Q5+(P5*Medidas!K3)</f>
        <v>19.175000000000001</v>
      </c>
      <c r="T5" s="311" t="str">
        <f>G5</f>
        <v>FTS 14</v>
      </c>
      <c r="U5" s="312"/>
      <c r="V5" s="57">
        <f>Medidas!F17</f>
        <v>5</v>
      </c>
      <c r="W5" s="69">
        <f>L5</f>
        <v>0</v>
      </c>
      <c r="X5" s="70"/>
      <c r="Y5" s="68">
        <f>W5+(V5*Medidas!K3)</f>
        <v>19.175000000000001</v>
      </c>
      <c r="AA5" s="311" t="str">
        <f>N5</f>
        <v>FTS 13</v>
      </c>
      <c r="AB5" s="312"/>
      <c r="AC5" s="57">
        <f>C5+P5</f>
        <v>5</v>
      </c>
      <c r="AD5" s="69">
        <f>D5</f>
        <v>0</v>
      </c>
      <c r="AE5" s="70"/>
      <c r="AF5" s="68">
        <f>AD5+(AC5*Medidas!K3)</f>
        <v>19.175000000000001</v>
      </c>
      <c r="AG5" s="311" t="str">
        <f>T5</f>
        <v>FTS 14</v>
      </c>
      <c r="AH5" s="312"/>
      <c r="AI5" s="57">
        <f>I5+V5</f>
        <v>5</v>
      </c>
      <c r="AJ5" s="69">
        <f>J5</f>
        <v>0</v>
      </c>
      <c r="AK5" s="70"/>
      <c r="AL5" s="68">
        <f>AJ5+(AI5*Medidas!K3)</f>
        <v>19.175000000000001</v>
      </c>
    </row>
    <row r="6" spans="1:38" hidden="1" x14ac:dyDescent="0.2">
      <c r="A6" s="45" t="s">
        <v>22</v>
      </c>
      <c r="B6" s="35"/>
      <c r="C6" s="36">
        <f>B43</f>
        <v>3.3</v>
      </c>
      <c r="D6" s="36">
        <f>C43</f>
        <v>3.33</v>
      </c>
      <c r="E6" s="36">
        <f>D43</f>
        <v>3.32</v>
      </c>
      <c r="F6" s="47">
        <f>E43</f>
        <v>3.3</v>
      </c>
      <c r="G6" s="45" t="s">
        <v>22</v>
      </c>
      <c r="H6" s="35"/>
      <c r="I6" s="36">
        <f>E44</f>
        <v>3.35</v>
      </c>
      <c r="J6" s="36">
        <f>D44</f>
        <v>3.32</v>
      </c>
      <c r="K6" s="36">
        <f>C44</f>
        <v>3.37</v>
      </c>
      <c r="L6" s="47">
        <f>B44</f>
        <v>3.29</v>
      </c>
      <c r="M6" s="82"/>
      <c r="N6" s="45" t="s">
        <v>22</v>
      </c>
      <c r="O6" s="35"/>
      <c r="P6" s="36">
        <f>O43</f>
        <v>3.3</v>
      </c>
      <c r="Q6" s="36" t="e">
        <f>P43</f>
        <v>#REF!</v>
      </c>
      <c r="R6" s="36">
        <f>Q43</f>
        <v>3.32</v>
      </c>
      <c r="S6" s="47">
        <f>R43</f>
        <v>3.3</v>
      </c>
      <c r="T6" s="45" t="s">
        <v>22</v>
      </c>
      <c r="U6" s="35"/>
      <c r="V6" s="36">
        <f>R44</f>
        <v>3.35</v>
      </c>
      <c r="W6" s="36">
        <f>Q44</f>
        <v>3.32</v>
      </c>
      <c r="X6" s="36">
        <f>P44</f>
        <v>3.33</v>
      </c>
      <c r="Y6" s="47">
        <f>O44</f>
        <v>3.29</v>
      </c>
      <c r="AA6" s="45" t="s">
        <v>22</v>
      </c>
      <c r="AB6" s="35"/>
      <c r="AC6" s="36">
        <f>AB43</f>
        <v>3.3</v>
      </c>
      <c r="AD6" s="36">
        <f>AC43</f>
        <v>3.33</v>
      </c>
      <c r="AE6" s="36">
        <f>AD43</f>
        <v>3.32</v>
      </c>
      <c r="AF6" s="47">
        <f>AE43</f>
        <v>3.3</v>
      </c>
      <c r="AG6" s="45" t="s">
        <v>22</v>
      </c>
      <c r="AH6" s="35"/>
      <c r="AI6" s="36">
        <f>AE44</f>
        <v>3.35</v>
      </c>
      <c r="AJ6" s="36">
        <f>AD44</f>
        <v>3.32</v>
      </c>
      <c r="AK6" s="36">
        <f>AC44</f>
        <v>3.37</v>
      </c>
      <c r="AL6" s="47">
        <f>AB44</f>
        <v>3.29</v>
      </c>
    </row>
    <row r="7" spans="1:38" hidden="1" x14ac:dyDescent="0.2">
      <c r="A7" s="48" t="s">
        <v>4</v>
      </c>
      <c r="B7" s="37"/>
      <c r="C7" s="38">
        <v>1</v>
      </c>
      <c r="D7" s="38">
        <v>2</v>
      </c>
      <c r="E7" s="38">
        <v>3</v>
      </c>
      <c r="F7" s="49">
        <v>4</v>
      </c>
      <c r="G7" s="48" t="s">
        <v>4</v>
      </c>
      <c r="H7" s="37"/>
      <c r="I7" s="38">
        <v>4</v>
      </c>
      <c r="J7" s="38">
        <v>3</v>
      </c>
      <c r="K7" s="38">
        <v>2</v>
      </c>
      <c r="L7" s="49">
        <v>1</v>
      </c>
      <c r="M7" s="81"/>
      <c r="N7" s="48" t="s">
        <v>4</v>
      </c>
      <c r="O7" s="37"/>
      <c r="P7" s="38">
        <v>1</v>
      </c>
      <c r="Q7" s="38">
        <v>2</v>
      </c>
      <c r="R7" s="38">
        <v>3</v>
      </c>
      <c r="S7" s="49">
        <v>4</v>
      </c>
      <c r="T7" s="48" t="s">
        <v>4</v>
      </c>
      <c r="U7" s="37"/>
      <c r="V7" s="38">
        <v>4</v>
      </c>
      <c r="W7" s="38">
        <v>3</v>
      </c>
      <c r="X7" s="38">
        <v>2</v>
      </c>
      <c r="Y7" s="49">
        <v>1</v>
      </c>
      <c r="AA7" s="48" t="s">
        <v>4</v>
      </c>
      <c r="AB7" s="37"/>
      <c r="AC7" s="38">
        <v>1</v>
      </c>
      <c r="AD7" s="38">
        <v>2</v>
      </c>
      <c r="AE7" s="38">
        <v>3</v>
      </c>
      <c r="AF7" s="49">
        <v>4</v>
      </c>
      <c r="AG7" s="48" t="s">
        <v>4</v>
      </c>
      <c r="AH7" s="37"/>
      <c r="AI7" s="38">
        <v>4</v>
      </c>
      <c r="AJ7" s="38">
        <v>3</v>
      </c>
      <c r="AK7" s="38">
        <v>2</v>
      </c>
      <c r="AL7" s="49">
        <v>1</v>
      </c>
    </row>
    <row r="8" spans="1:38" hidden="1" x14ac:dyDescent="0.2">
      <c r="A8" s="39" t="s">
        <v>19</v>
      </c>
      <c r="B8" s="37"/>
      <c r="C8" s="40">
        <f>H43</f>
        <v>3.3</v>
      </c>
      <c r="D8" s="40" t="e">
        <f>I43</f>
        <v>#REF!</v>
      </c>
      <c r="E8" s="40">
        <f>J43</f>
        <v>3.32</v>
      </c>
      <c r="F8" s="50">
        <f>K43</f>
        <v>3.3</v>
      </c>
      <c r="G8" s="39" t="s">
        <v>19</v>
      </c>
      <c r="H8" s="37"/>
      <c r="I8" s="40">
        <f>K44</f>
        <v>3.35</v>
      </c>
      <c r="J8" s="40">
        <f>J44</f>
        <v>3.32</v>
      </c>
      <c r="K8" s="40">
        <f>I44</f>
        <v>3.33</v>
      </c>
      <c r="L8" s="50">
        <f>H44</f>
        <v>3.29</v>
      </c>
      <c r="M8" s="82"/>
      <c r="N8" s="39" t="s">
        <v>19</v>
      </c>
      <c r="O8" s="37"/>
      <c r="P8" s="40">
        <f>U43</f>
        <v>3.3</v>
      </c>
      <c r="Q8" s="40">
        <f>V43</f>
        <v>3.33</v>
      </c>
      <c r="R8" s="40">
        <f>W43</f>
        <v>3.32</v>
      </c>
      <c r="S8" s="50">
        <f>X43</f>
        <v>3.3</v>
      </c>
      <c r="T8" s="39" t="s">
        <v>19</v>
      </c>
      <c r="U8" s="37"/>
      <c r="V8" s="40">
        <f>X44</f>
        <v>3.35</v>
      </c>
      <c r="W8" s="40">
        <f>W44</f>
        <v>3.32</v>
      </c>
      <c r="X8" s="40">
        <f>V44</f>
        <v>3.37</v>
      </c>
      <c r="Y8" s="50">
        <f>U44</f>
        <v>3.29</v>
      </c>
      <c r="AA8" s="39" t="s">
        <v>19</v>
      </c>
      <c r="AB8" s="37"/>
      <c r="AC8" s="40">
        <f>AH43</f>
        <v>3.3</v>
      </c>
      <c r="AD8" s="40">
        <f>AI43</f>
        <v>3.33</v>
      </c>
      <c r="AE8" s="40">
        <f>AJ43</f>
        <v>3.32</v>
      </c>
      <c r="AF8" s="50">
        <f>AK43</f>
        <v>3.3</v>
      </c>
      <c r="AG8" s="39" t="s">
        <v>19</v>
      </c>
      <c r="AH8" s="37"/>
      <c r="AI8" s="40">
        <f>AK44</f>
        <v>3.35</v>
      </c>
      <c r="AJ8" s="40">
        <f>AJ44</f>
        <v>3.32</v>
      </c>
      <c r="AK8" s="40">
        <f>AI44</f>
        <v>3.37</v>
      </c>
      <c r="AL8" s="50">
        <f>AH44</f>
        <v>3.29</v>
      </c>
    </row>
    <row r="9" spans="1:38" x14ac:dyDescent="0.2">
      <c r="A9" s="59" t="s">
        <v>26</v>
      </c>
      <c r="B9" s="60"/>
      <c r="C9" s="41">
        <f>C6-C8</f>
        <v>0</v>
      </c>
      <c r="D9" s="41" t="e">
        <f>D6-D8</f>
        <v>#REF!</v>
      </c>
      <c r="E9" s="41">
        <f>E6-E8</f>
        <v>0</v>
      </c>
      <c r="F9" s="51">
        <f>F6-F8</f>
        <v>0</v>
      </c>
      <c r="G9" s="59" t="s">
        <v>26</v>
      </c>
      <c r="H9" s="60"/>
      <c r="I9" s="41">
        <f>I6-I8</f>
        <v>0</v>
      </c>
      <c r="J9" s="41">
        <f>J6-J8</f>
        <v>0</v>
      </c>
      <c r="K9" s="41">
        <f>K6-K8</f>
        <v>4.0000000000000036E-2</v>
      </c>
      <c r="L9" s="51">
        <f>L6-L8</f>
        <v>0</v>
      </c>
      <c r="M9" s="83"/>
      <c r="N9" s="59" t="s">
        <v>26</v>
      </c>
      <c r="O9" s="60"/>
      <c r="P9" s="41">
        <f>P6-P8</f>
        <v>0</v>
      </c>
      <c r="Q9" s="41" t="e">
        <f>Q6-Q8</f>
        <v>#REF!</v>
      </c>
      <c r="R9" s="41">
        <f>R6-R8</f>
        <v>0</v>
      </c>
      <c r="S9" s="51">
        <f>S6-S8</f>
        <v>0</v>
      </c>
      <c r="T9" s="59" t="s">
        <v>26</v>
      </c>
      <c r="U9" s="60"/>
      <c r="V9" s="41">
        <f>V6-V8</f>
        <v>0</v>
      </c>
      <c r="W9" s="41">
        <f>W6-W8</f>
        <v>0</v>
      </c>
      <c r="X9" s="41">
        <f>X6-X8</f>
        <v>-4.0000000000000036E-2</v>
      </c>
      <c r="Y9" s="51">
        <f>Y6-Y8</f>
        <v>0</v>
      </c>
      <c r="AA9" s="59" t="s">
        <v>26</v>
      </c>
      <c r="AB9" s="60"/>
      <c r="AC9" s="41">
        <f>AC6-AC8</f>
        <v>0</v>
      </c>
      <c r="AD9" s="41">
        <f>AD6-AD8</f>
        <v>0</v>
      </c>
      <c r="AE9" s="41">
        <f>AE6-AE8</f>
        <v>0</v>
      </c>
      <c r="AF9" s="51">
        <f>AF6-AF8</f>
        <v>0</v>
      </c>
      <c r="AG9" s="59" t="s">
        <v>26</v>
      </c>
      <c r="AH9" s="60"/>
      <c r="AI9" s="41">
        <f>AI6-AI8</f>
        <v>0</v>
      </c>
      <c r="AJ9" s="41">
        <f>AJ6-AJ8</f>
        <v>0</v>
      </c>
      <c r="AK9" s="41">
        <f>AK6-AK8</f>
        <v>0</v>
      </c>
      <c r="AL9" s="51">
        <f>AL6-AL8</f>
        <v>0</v>
      </c>
    </row>
    <row r="10" spans="1:38" x14ac:dyDescent="0.2">
      <c r="A10" s="59" t="s">
        <v>21</v>
      </c>
      <c r="B10" s="60"/>
      <c r="C10" s="62">
        <f>C9/C6</f>
        <v>0</v>
      </c>
      <c r="D10" s="62" t="e">
        <f>D9/D6</f>
        <v>#REF!</v>
      </c>
      <c r="E10" s="62">
        <f>E9/E6</f>
        <v>0</v>
      </c>
      <c r="F10" s="63">
        <f>F9/F6</f>
        <v>0</v>
      </c>
      <c r="G10" s="59" t="s">
        <v>21</v>
      </c>
      <c r="H10" s="60"/>
      <c r="I10" s="62">
        <f>I9/I6</f>
        <v>0</v>
      </c>
      <c r="J10" s="62">
        <f>J9/J6</f>
        <v>0</v>
      </c>
      <c r="K10" s="62">
        <f>K9/K6</f>
        <v>1.1869436201780426E-2</v>
      </c>
      <c r="L10" s="63">
        <f>L9/L6</f>
        <v>0</v>
      </c>
      <c r="M10" s="84"/>
      <c r="N10" s="59" t="s">
        <v>21</v>
      </c>
      <c r="O10" s="60"/>
      <c r="P10" s="62">
        <f>P9/P6</f>
        <v>0</v>
      </c>
      <c r="Q10" s="62" t="e">
        <f>Q9/Q6</f>
        <v>#REF!</v>
      </c>
      <c r="R10" s="62">
        <f>R9/R6</f>
        <v>0</v>
      </c>
      <c r="S10" s="63">
        <f>S9/S6</f>
        <v>0</v>
      </c>
      <c r="T10" s="59" t="s">
        <v>21</v>
      </c>
      <c r="U10" s="60"/>
      <c r="V10" s="62">
        <f>V9/V6</f>
        <v>0</v>
      </c>
      <c r="W10" s="62">
        <f>W9/W6</f>
        <v>0</v>
      </c>
      <c r="X10" s="62">
        <f>X9/X6</f>
        <v>-1.2012012012012022E-2</v>
      </c>
      <c r="Y10" s="63">
        <f>Y9/Y6</f>
        <v>0</v>
      </c>
      <c r="AA10" s="59" t="s">
        <v>21</v>
      </c>
      <c r="AB10" s="60"/>
      <c r="AC10" s="62">
        <f>AC9/AC6</f>
        <v>0</v>
      </c>
      <c r="AD10" s="62">
        <f>AD9/AD6</f>
        <v>0</v>
      </c>
      <c r="AE10" s="62">
        <f>AE9/AE6</f>
        <v>0</v>
      </c>
      <c r="AF10" s="63">
        <f>AF9/AF6</f>
        <v>0</v>
      </c>
      <c r="AG10" s="59" t="s">
        <v>21</v>
      </c>
      <c r="AH10" s="60"/>
      <c r="AI10" s="62">
        <f>AI9/AI6</f>
        <v>0</v>
      </c>
      <c r="AJ10" s="62">
        <f>AJ9/AJ6</f>
        <v>0</v>
      </c>
      <c r="AK10" s="62">
        <f>AK9/AK6</f>
        <v>0</v>
      </c>
      <c r="AL10" s="63">
        <f>AL9/AL6</f>
        <v>0</v>
      </c>
    </row>
    <row r="11" spans="1:38" ht="12" thickBot="1" x14ac:dyDescent="0.25">
      <c r="A11" s="87" t="s">
        <v>25</v>
      </c>
      <c r="B11" s="88"/>
      <c r="C11" s="66" t="e">
        <f>(C9*1000)/C5</f>
        <v>#DIV/0!</v>
      </c>
      <c r="D11" s="66" t="e">
        <f>(D9*1000)/C5</f>
        <v>#REF!</v>
      </c>
      <c r="E11" s="66" t="e">
        <f>(E9*1000)/C5</f>
        <v>#DIV/0!</v>
      </c>
      <c r="F11" s="67" t="e">
        <f>(F9*1000)/C5</f>
        <v>#DIV/0!</v>
      </c>
      <c r="G11" s="87" t="s">
        <v>25</v>
      </c>
      <c r="H11" s="88"/>
      <c r="I11" s="66" t="e">
        <f>(I9*1000)/I5</f>
        <v>#DIV/0!</v>
      </c>
      <c r="J11" s="66" t="e">
        <f>(J9*1000)/I5</f>
        <v>#DIV/0!</v>
      </c>
      <c r="K11" s="66" t="e">
        <f>(K9*1000)/I5</f>
        <v>#DIV/0!</v>
      </c>
      <c r="L11" s="67" t="e">
        <f>(L9*1000)/I5</f>
        <v>#DIV/0!</v>
      </c>
      <c r="M11" s="83"/>
      <c r="N11" s="87" t="s">
        <v>25</v>
      </c>
      <c r="O11" s="88"/>
      <c r="P11" s="66">
        <f>(P9*1000)/P5</f>
        <v>0</v>
      </c>
      <c r="Q11" s="66" t="e">
        <f>(Q9*1000)/P5</f>
        <v>#REF!</v>
      </c>
      <c r="R11" s="66">
        <f>(R9*1000)/P5</f>
        <v>0</v>
      </c>
      <c r="S11" s="67">
        <f>(S9*1000)/P5</f>
        <v>0</v>
      </c>
      <c r="T11" s="87" t="s">
        <v>25</v>
      </c>
      <c r="U11" s="88"/>
      <c r="V11" s="66">
        <f>(V9*1000)/V5</f>
        <v>0</v>
      </c>
      <c r="W11" s="66">
        <f>(W9*1000)/V5</f>
        <v>0</v>
      </c>
      <c r="X11" s="66">
        <f>(X9*1000)/V5</f>
        <v>-8.0000000000000071</v>
      </c>
      <c r="Y11" s="67">
        <f>(Y9*1000)/V5</f>
        <v>0</v>
      </c>
      <c r="AA11" s="87" t="s">
        <v>25</v>
      </c>
      <c r="AB11" s="88"/>
      <c r="AC11" s="66">
        <f>(AC9*1000)/AC5</f>
        <v>0</v>
      </c>
      <c r="AD11" s="66">
        <f>(AD9*1000)/AC5</f>
        <v>0</v>
      </c>
      <c r="AE11" s="66">
        <f>(AE9*1000)/AC5</f>
        <v>0</v>
      </c>
      <c r="AF11" s="67">
        <f>(AF9*1000)/AC5</f>
        <v>0</v>
      </c>
      <c r="AG11" s="87" t="s">
        <v>25</v>
      </c>
      <c r="AH11" s="88"/>
      <c r="AI11" s="66">
        <f>(AI9*1000)/AI5</f>
        <v>0</v>
      </c>
      <c r="AJ11" s="66">
        <f>(AJ9*1000)/AI5</f>
        <v>0</v>
      </c>
      <c r="AK11" s="66">
        <f>(AK9*1000)/AI5</f>
        <v>0</v>
      </c>
      <c r="AL11" s="67">
        <f>(AL9*1000)/AI5</f>
        <v>0</v>
      </c>
    </row>
    <row r="12" spans="1:38" ht="11.85" customHeight="1" x14ac:dyDescent="0.2">
      <c r="A12" s="37"/>
      <c r="B12" s="37"/>
      <c r="C12" s="41"/>
      <c r="D12" s="41"/>
      <c r="E12" s="41"/>
      <c r="F12" s="41"/>
      <c r="G12" s="37"/>
      <c r="H12" s="37"/>
      <c r="I12" s="41"/>
      <c r="J12" s="41"/>
      <c r="K12" s="41"/>
      <c r="L12" s="41"/>
      <c r="M12" s="83"/>
      <c r="N12" s="37"/>
      <c r="O12" s="37"/>
      <c r="P12" s="41"/>
      <c r="Q12" s="41"/>
      <c r="R12" s="41"/>
      <c r="S12" s="41"/>
      <c r="T12" s="37"/>
      <c r="U12" s="37"/>
      <c r="V12" s="41"/>
      <c r="W12" s="41"/>
      <c r="X12" s="41"/>
      <c r="Y12" s="41"/>
      <c r="AA12" s="37"/>
      <c r="AB12" s="37"/>
      <c r="AC12" s="41"/>
      <c r="AD12" s="41"/>
      <c r="AE12" s="41"/>
      <c r="AF12" s="41"/>
      <c r="AG12" s="37"/>
      <c r="AH12" s="37"/>
      <c r="AI12" s="41"/>
      <c r="AJ12" s="41"/>
      <c r="AK12" s="41"/>
      <c r="AL12" s="41"/>
    </row>
    <row r="13" spans="1:38" ht="11.85" customHeight="1" x14ac:dyDescent="0.2">
      <c r="A13" s="37"/>
      <c r="B13" s="37"/>
      <c r="C13" s="41"/>
      <c r="D13" s="41"/>
      <c r="E13" s="41"/>
      <c r="F13" s="41"/>
      <c r="G13" s="37"/>
      <c r="H13" s="37"/>
      <c r="I13" s="41"/>
      <c r="J13" s="41"/>
      <c r="K13" s="41"/>
      <c r="L13" s="41"/>
      <c r="M13" s="83"/>
      <c r="N13" s="37"/>
      <c r="O13" s="37"/>
      <c r="P13" s="41"/>
      <c r="Q13" s="41"/>
      <c r="R13" s="41"/>
      <c r="S13" s="41"/>
      <c r="T13" s="37"/>
      <c r="U13" s="37"/>
      <c r="V13" s="41"/>
      <c r="W13" s="41"/>
      <c r="X13" s="41"/>
      <c r="Y13" s="41"/>
      <c r="AA13" s="37"/>
      <c r="AB13" s="37"/>
      <c r="AC13" s="41"/>
      <c r="AD13" s="41"/>
      <c r="AE13" s="41"/>
      <c r="AF13" s="41"/>
      <c r="AG13" s="37"/>
      <c r="AH13" s="37"/>
      <c r="AI13" s="41"/>
      <c r="AJ13" s="41"/>
      <c r="AK13" s="41"/>
      <c r="AL13" s="41"/>
    </row>
    <row r="14" spans="1:38" ht="11.85" customHeight="1" x14ac:dyDescent="0.2">
      <c r="A14" s="37"/>
      <c r="B14" s="37"/>
      <c r="C14" s="41"/>
      <c r="D14" s="41"/>
      <c r="E14" s="41"/>
      <c r="F14" s="41"/>
      <c r="G14" s="37"/>
      <c r="H14" s="37"/>
      <c r="I14" s="41"/>
      <c r="J14" s="41"/>
      <c r="K14" s="41"/>
      <c r="L14" s="41"/>
      <c r="M14" s="83"/>
      <c r="N14" s="37"/>
      <c r="O14" s="37"/>
      <c r="P14" s="41"/>
      <c r="Q14" s="41"/>
      <c r="R14" s="41"/>
      <c r="S14" s="41"/>
      <c r="T14" s="37"/>
      <c r="U14" s="37"/>
      <c r="V14" s="41"/>
      <c r="W14" s="41"/>
      <c r="X14" s="41"/>
      <c r="Y14" s="41"/>
      <c r="AA14" s="37"/>
      <c r="AB14" s="37"/>
      <c r="AC14" s="41"/>
      <c r="AD14" s="41"/>
      <c r="AE14" s="41"/>
      <c r="AF14" s="41"/>
      <c r="AG14" s="37"/>
      <c r="AH14" s="37"/>
      <c r="AI14" s="41"/>
      <c r="AJ14" s="41"/>
      <c r="AK14" s="41"/>
      <c r="AL14" s="41"/>
    </row>
    <row r="15" spans="1:38" ht="11.85" customHeight="1" x14ac:dyDescent="0.2">
      <c r="A15" s="37"/>
      <c r="B15" s="37"/>
      <c r="C15" s="41"/>
      <c r="D15" s="41"/>
      <c r="E15" s="41"/>
      <c r="F15" s="41"/>
      <c r="G15" s="37"/>
      <c r="H15" s="37"/>
      <c r="I15" s="41"/>
      <c r="J15" s="41"/>
      <c r="K15" s="41"/>
      <c r="L15" s="41"/>
      <c r="M15" s="83"/>
      <c r="N15" s="37"/>
      <c r="O15" s="37"/>
      <c r="P15" s="41"/>
      <c r="Q15" s="41"/>
      <c r="R15" s="41"/>
      <c r="S15" s="41"/>
      <c r="T15" s="37"/>
      <c r="U15" s="37"/>
      <c r="V15" s="41"/>
      <c r="W15" s="41"/>
      <c r="X15" s="41"/>
      <c r="Y15" s="41"/>
      <c r="AA15" s="37"/>
      <c r="AB15" s="37"/>
      <c r="AC15" s="41"/>
      <c r="AD15" s="41"/>
      <c r="AE15" s="41"/>
      <c r="AF15" s="41"/>
      <c r="AG15" s="37"/>
      <c r="AH15" s="37"/>
      <c r="AI15" s="41"/>
      <c r="AJ15" s="41"/>
      <c r="AK15" s="41"/>
      <c r="AL15" s="41"/>
    </row>
    <row r="16" spans="1:38" ht="11.85" customHeight="1" x14ac:dyDescent="0.2">
      <c r="A16" s="37"/>
      <c r="B16" s="37"/>
      <c r="C16" s="41"/>
      <c r="D16" s="41"/>
      <c r="E16" s="41"/>
      <c r="F16" s="41"/>
      <c r="G16" s="37"/>
      <c r="H16" s="37"/>
      <c r="I16" s="41"/>
      <c r="J16" s="41"/>
      <c r="K16" s="41"/>
      <c r="L16" s="41"/>
      <c r="M16" s="83"/>
      <c r="N16" s="37"/>
      <c r="O16" s="37"/>
      <c r="P16" s="41"/>
      <c r="Q16" s="41"/>
      <c r="R16" s="41"/>
      <c r="S16" s="41"/>
      <c r="T16" s="37"/>
      <c r="U16" s="37"/>
      <c r="V16" s="41"/>
      <c r="W16" s="41"/>
      <c r="X16" s="41"/>
      <c r="Y16" s="41"/>
      <c r="AA16" s="37"/>
      <c r="AB16" s="37"/>
      <c r="AC16" s="41"/>
      <c r="AD16" s="41"/>
      <c r="AE16" s="41"/>
      <c r="AF16" s="41"/>
      <c r="AG16" s="37"/>
      <c r="AH16" s="37"/>
      <c r="AI16" s="41"/>
      <c r="AJ16" s="41"/>
      <c r="AK16" s="41"/>
      <c r="AL16" s="41"/>
    </row>
    <row r="17" spans="1:38" ht="11.85" customHeight="1" x14ac:dyDescent="0.2">
      <c r="A17" s="37"/>
      <c r="B17" s="37"/>
      <c r="C17" s="41"/>
      <c r="D17" s="41"/>
      <c r="E17" s="41"/>
      <c r="F17" s="41"/>
      <c r="G17" s="37"/>
      <c r="H17" s="37"/>
      <c r="I17" s="41"/>
      <c r="J17" s="41"/>
      <c r="K17" s="41"/>
      <c r="L17" s="41"/>
      <c r="M17" s="83"/>
      <c r="N17" s="37"/>
      <c r="O17" s="37"/>
      <c r="P17" s="41"/>
      <c r="Q17" s="41"/>
      <c r="R17" s="41"/>
      <c r="S17" s="41"/>
      <c r="T17" s="37"/>
      <c r="U17" s="37"/>
      <c r="V17" s="41"/>
      <c r="W17" s="41"/>
      <c r="X17" s="41"/>
      <c r="Y17" s="41"/>
      <c r="AA17" s="37"/>
      <c r="AB17" s="37"/>
      <c r="AC17" s="41"/>
      <c r="AD17" s="41"/>
      <c r="AE17" s="41"/>
      <c r="AF17" s="41"/>
      <c r="AG17" s="37"/>
      <c r="AH17" s="37"/>
      <c r="AI17" s="41"/>
      <c r="AJ17" s="41"/>
      <c r="AK17" s="41"/>
      <c r="AL17" s="41"/>
    </row>
    <row r="18" spans="1:38" ht="11.85" customHeight="1" x14ac:dyDescent="0.2">
      <c r="A18" s="37"/>
      <c r="B18" s="37"/>
      <c r="C18" s="41"/>
      <c r="D18" s="41"/>
      <c r="E18" s="41"/>
      <c r="F18" s="41"/>
      <c r="G18" s="37"/>
      <c r="H18" s="37"/>
      <c r="I18" s="41"/>
      <c r="J18" s="41"/>
      <c r="K18" s="41"/>
      <c r="L18" s="41"/>
      <c r="M18" s="83"/>
      <c r="N18" s="37"/>
      <c r="O18" s="37"/>
      <c r="P18" s="41"/>
      <c r="Q18" s="41"/>
      <c r="R18" s="41"/>
      <c r="S18" s="41"/>
      <c r="T18" s="37"/>
      <c r="U18" s="37"/>
      <c r="V18" s="41"/>
      <c r="W18" s="41"/>
      <c r="X18" s="41"/>
      <c r="Y18" s="41"/>
      <c r="AA18" s="37"/>
      <c r="AB18" s="37"/>
      <c r="AC18" s="41"/>
      <c r="AD18" s="41"/>
      <c r="AE18" s="41"/>
      <c r="AF18" s="41"/>
      <c r="AG18" s="37"/>
      <c r="AH18" s="37"/>
      <c r="AI18" s="41"/>
      <c r="AJ18" s="41"/>
      <c r="AK18" s="41"/>
      <c r="AL18" s="41"/>
    </row>
    <row r="19" spans="1:38" ht="11.85" customHeight="1" x14ac:dyDescent="0.2">
      <c r="A19" s="37"/>
      <c r="B19" s="37"/>
      <c r="C19" s="41"/>
      <c r="D19" s="41"/>
      <c r="E19" s="41"/>
      <c r="F19" s="41"/>
      <c r="G19" s="37"/>
      <c r="H19" s="37"/>
      <c r="I19" s="41"/>
      <c r="J19" s="41"/>
      <c r="K19" s="41"/>
      <c r="L19" s="41"/>
      <c r="M19" s="83"/>
      <c r="N19" s="37"/>
      <c r="O19" s="37"/>
      <c r="P19" s="41"/>
      <c r="Q19" s="41"/>
      <c r="R19" s="41"/>
      <c r="S19" s="41"/>
      <c r="T19" s="37"/>
      <c r="U19" s="37"/>
      <c r="V19" s="41"/>
      <c r="W19" s="41"/>
      <c r="X19" s="41"/>
      <c r="Y19" s="41"/>
      <c r="AA19" s="37"/>
      <c r="AB19" s="37"/>
      <c r="AC19" s="41"/>
      <c r="AD19" s="41"/>
      <c r="AE19" s="41"/>
      <c r="AF19" s="41"/>
      <c r="AG19" s="37"/>
      <c r="AH19" s="37"/>
      <c r="AI19" s="41"/>
      <c r="AJ19" s="41"/>
      <c r="AK19" s="41"/>
      <c r="AL19" s="41"/>
    </row>
    <row r="20" spans="1:38" ht="11.85" customHeight="1" x14ac:dyDescent="0.2">
      <c r="A20" s="37"/>
      <c r="B20" s="37"/>
      <c r="C20" s="41"/>
      <c r="D20" s="41"/>
      <c r="E20" s="41"/>
      <c r="F20" s="41"/>
      <c r="G20" s="37"/>
      <c r="H20" s="37"/>
      <c r="I20" s="41"/>
      <c r="J20" s="41"/>
      <c r="K20" s="41"/>
      <c r="L20" s="41"/>
      <c r="M20" s="83"/>
      <c r="N20" s="37"/>
      <c r="O20" s="37"/>
      <c r="P20" s="41"/>
      <c r="Q20" s="41"/>
      <c r="R20" s="41"/>
      <c r="S20" s="41"/>
      <c r="T20" s="37"/>
      <c r="U20" s="37"/>
      <c r="V20" s="41"/>
      <c r="W20" s="41"/>
      <c r="X20" s="41"/>
      <c r="Y20" s="41"/>
      <c r="AA20" s="37"/>
      <c r="AB20" s="37"/>
      <c r="AC20" s="41"/>
      <c r="AD20" s="41"/>
      <c r="AE20" s="41"/>
      <c r="AF20" s="41"/>
      <c r="AG20" s="37"/>
      <c r="AH20" s="37"/>
      <c r="AI20" s="41"/>
      <c r="AJ20" s="41"/>
      <c r="AK20" s="41"/>
      <c r="AL20" s="41"/>
    </row>
    <row r="21" spans="1:38" ht="11.85" customHeight="1" x14ac:dyDescent="0.2">
      <c r="A21" s="37"/>
      <c r="B21" s="37"/>
      <c r="C21" s="41"/>
      <c r="D21" s="41"/>
      <c r="E21" s="41"/>
      <c r="F21" s="41"/>
      <c r="G21" s="37"/>
      <c r="H21" s="37"/>
      <c r="I21" s="41"/>
      <c r="J21" s="41"/>
      <c r="K21" s="41"/>
      <c r="L21" s="41"/>
      <c r="M21" s="83"/>
      <c r="N21" s="37"/>
      <c r="O21" s="37"/>
      <c r="P21" s="41"/>
      <c r="Q21" s="41"/>
      <c r="R21" s="41"/>
      <c r="S21" s="41"/>
      <c r="T21" s="37"/>
      <c r="U21" s="37"/>
      <c r="V21" s="41"/>
      <c r="W21" s="41"/>
      <c r="X21" s="41"/>
      <c r="Y21" s="41"/>
      <c r="AA21" s="37"/>
      <c r="AB21" s="37"/>
      <c r="AC21" s="41"/>
      <c r="AD21" s="41"/>
      <c r="AE21" s="41"/>
      <c r="AF21" s="41"/>
      <c r="AG21" s="37"/>
      <c r="AH21" s="37"/>
      <c r="AI21" s="41"/>
      <c r="AJ21" s="41"/>
      <c r="AK21" s="41"/>
      <c r="AL21" s="41"/>
    </row>
    <row r="22" spans="1:38" ht="11.85" customHeight="1" x14ac:dyDescent="0.2">
      <c r="A22" s="37"/>
      <c r="B22" s="37"/>
      <c r="C22" s="41"/>
      <c r="D22" s="41"/>
      <c r="E22" s="41"/>
      <c r="F22" s="41"/>
      <c r="G22" s="37"/>
      <c r="H22" s="37"/>
      <c r="I22" s="41"/>
      <c r="J22" s="41"/>
      <c r="K22" s="41"/>
      <c r="L22" s="41"/>
      <c r="M22" s="83"/>
      <c r="N22" s="37"/>
      <c r="O22" s="37"/>
      <c r="P22" s="41"/>
      <c r="Q22" s="41"/>
      <c r="R22" s="41"/>
      <c r="S22" s="41"/>
      <c r="T22" s="37"/>
      <c r="U22" s="37"/>
      <c r="V22" s="41"/>
      <c r="W22" s="41"/>
      <c r="X22" s="41"/>
      <c r="Y22" s="41"/>
      <c r="AA22" s="37"/>
      <c r="AB22" s="37"/>
      <c r="AC22" s="41"/>
      <c r="AD22" s="41"/>
      <c r="AE22" s="41"/>
      <c r="AF22" s="41"/>
      <c r="AG22" s="37"/>
      <c r="AH22" s="37"/>
      <c r="AI22" s="41"/>
      <c r="AJ22" s="41"/>
      <c r="AK22" s="41"/>
      <c r="AL22" s="41"/>
    </row>
    <row r="23" spans="1:38" ht="11.85" customHeight="1" x14ac:dyDescent="0.2">
      <c r="A23" s="37"/>
      <c r="B23" s="37"/>
      <c r="C23" s="41"/>
      <c r="D23" s="41"/>
      <c r="E23" s="41"/>
      <c r="F23" s="41"/>
      <c r="G23" s="37"/>
      <c r="H23" s="37"/>
      <c r="I23" s="41"/>
      <c r="J23" s="41"/>
      <c r="K23" s="41"/>
      <c r="L23" s="41"/>
      <c r="M23" s="83"/>
      <c r="N23" s="37"/>
      <c r="O23" s="37"/>
      <c r="P23" s="41"/>
      <c r="Q23" s="41"/>
      <c r="R23" s="41"/>
      <c r="S23" s="41"/>
      <c r="T23" s="37"/>
      <c r="U23" s="37"/>
      <c r="V23" s="41"/>
      <c r="W23" s="41"/>
      <c r="X23" s="41"/>
      <c r="Y23" s="41"/>
      <c r="AA23" s="37"/>
      <c r="AB23" s="37"/>
      <c r="AC23" s="41"/>
      <c r="AD23" s="41"/>
      <c r="AE23" s="41"/>
      <c r="AF23" s="41"/>
      <c r="AG23" s="37"/>
      <c r="AH23" s="37"/>
      <c r="AI23" s="41"/>
      <c r="AJ23" s="41"/>
      <c r="AK23" s="41"/>
      <c r="AL23" s="41"/>
    </row>
    <row r="24" spans="1:38" ht="11.85" customHeight="1" x14ac:dyDescent="0.2">
      <c r="A24" s="37"/>
      <c r="B24" s="37"/>
      <c r="C24" s="41"/>
      <c r="D24" s="41"/>
      <c r="E24" s="41"/>
      <c r="F24" s="41"/>
      <c r="G24" s="37"/>
      <c r="H24" s="37"/>
      <c r="I24" s="41"/>
      <c r="J24" s="41"/>
      <c r="K24" s="41"/>
      <c r="L24" s="41"/>
      <c r="M24" s="83"/>
      <c r="N24" s="37"/>
      <c r="O24" s="37"/>
      <c r="P24" s="41"/>
      <c r="Q24" s="41"/>
      <c r="R24" s="41"/>
      <c r="S24" s="41"/>
      <c r="T24" s="37"/>
      <c r="U24" s="37"/>
      <c r="V24" s="41"/>
      <c r="W24" s="41"/>
      <c r="X24" s="41"/>
      <c r="Y24" s="41"/>
      <c r="AA24" s="37"/>
      <c r="AB24" s="37"/>
      <c r="AC24" s="41"/>
      <c r="AD24" s="41"/>
      <c r="AE24" s="41"/>
      <c r="AF24" s="41"/>
      <c r="AG24" s="37"/>
      <c r="AH24" s="37"/>
      <c r="AI24" s="41"/>
      <c r="AJ24" s="41"/>
      <c r="AK24" s="41"/>
      <c r="AL24" s="41"/>
    </row>
    <row r="25" spans="1:38" ht="11.85" customHeight="1" x14ac:dyDescent="0.2">
      <c r="A25" s="37"/>
      <c r="B25" s="37"/>
      <c r="C25" s="41"/>
      <c r="D25" s="41"/>
      <c r="E25" s="41"/>
      <c r="F25" s="41"/>
      <c r="G25" s="37"/>
      <c r="H25" s="37"/>
      <c r="I25" s="41"/>
      <c r="J25" s="41"/>
      <c r="K25" s="41"/>
      <c r="L25" s="41"/>
      <c r="M25" s="83"/>
      <c r="N25" s="37"/>
      <c r="O25" s="37"/>
      <c r="P25" s="41"/>
      <c r="Q25" s="41"/>
      <c r="R25" s="41"/>
      <c r="S25" s="41"/>
      <c r="T25" s="37"/>
      <c r="U25" s="37"/>
      <c r="V25" s="41"/>
      <c r="W25" s="41"/>
      <c r="X25" s="41"/>
      <c r="Y25" s="41"/>
      <c r="AA25" s="37"/>
      <c r="AB25" s="37"/>
      <c r="AC25" s="41"/>
      <c r="AD25" s="41"/>
      <c r="AE25" s="41"/>
      <c r="AF25" s="41"/>
      <c r="AG25" s="37"/>
      <c r="AH25" s="37"/>
      <c r="AI25" s="41"/>
      <c r="AJ25" s="41"/>
      <c r="AK25" s="41"/>
      <c r="AL25" s="41"/>
    </row>
    <row r="26" spans="1:38" ht="11.85" customHeight="1" x14ac:dyDescent="0.2">
      <c r="A26" s="37"/>
      <c r="B26" s="37"/>
      <c r="C26" s="41"/>
      <c r="D26" s="41"/>
      <c r="E26" s="41"/>
      <c r="F26" s="41"/>
      <c r="G26" s="37"/>
      <c r="H26" s="37"/>
      <c r="I26" s="41"/>
      <c r="J26" s="41"/>
      <c r="K26" s="41"/>
      <c r="L26" s="41"/>
      <c r="M26" s="83"/>
      <c r="N26" s="37"/>
      <c r="O26" s="37"/>
      <c r="P26" s="41"/>
      <c r="Q26" s="41"/>
      <c r="R26" s="41"/>
      <c r="S26" s="41"/>
      <c r="T26" s="37"/>
      <c r="U26" s="37"/>
      <c r="V26" s="41"/>
      <c r="W26" s="41"/>
      <c r="X26" s="41"/>
      <c r="Y26" s="41"/>
      <c r="AA26" s="37"/>
      <c r="AB26" s="37"/>
      <c r="AC26" s="41"/>
      <c r="AD26" s="41"/>
      <c r="AE26" s="41"/>
      <c r="AF26" s="41"/>
      <c r="AG26" s="37"/>
      <c r="AH26" s="37"/>
      <c r="AI26" s="41"/>
      <c r="AJ26" s="41"/>
      <c r="AK26" s="41"/>
      <c r="AL26" s="41"/>
    </row>
    <row r="27" spans="1:38" ht="11.85" customHeight="1" x14ac:dyDescent="0.2">
      <c r="A27" s="37"/>
      <c r="B27" s="37"/>
      <c r="C27" s="41"/>
      <c r="D27" s="41"/>
      <c r="E27" s="41"/>
      <c r="F27" s="41"/>
      <c r="G27" s="37"/>
      <c r="H27" s="37"/>
      <c r="I27" s="41"/>
      <c r="J27" s="41"/>
      <c r="K27" s="41"/>
      <c r="L27" s="41"/>
      <c r="M27" s="83"/>
      <c r="N27" s="37"/>
      <c r="O27" s="37"/>
      <c r="P27" s="41"/>
      <c r="Q27" s="41"/>
      <c r="R27" s="41"/>
      <c r="S27" s="41"/>
      <c r="T27" s="37"/>
      <c r="U27" s="37"/>
      <c r="V27" s="41"/>
      <c r="W27" s="41"/>
      <c r="X27" s="41"/>
      <c r="Y27" s="41"/>
      <c r="AA27" s="37"/>
      <c r="AB27" s="37"/>
      <c r="AC27" s="41"/>
      <c r="AD27" s="41"/>
      <c r="AE27" s="41"/>
      <c r="AF27" s="41"/>
      <c r="AG27" s="37"/>
      <c r="AH27" s="37"/>
      <c r="AI27" s="41"/>
      <c r="AJ27" s="41"/>
      <c r="AK27" s="41"/>
      <c r="AL27" s="41"/>
    </row>
    <row r="28" spans="1:38" ht="11.85" customHeight="1" x14ac:dyDescent="0.2">
      <c r="A28" s="37"/>
      <c r="B28" s="37"/>
      <c r="C28" s="41"/>
      <c r="D28" s="41"/>
      <c r="E28" s="41"/>
      <c r="F28" s="41"/>
      <c r="G28" s="37"/>
      <c r="H28" s="37"/>
      <c r="I28" s="41"/>
      <c r="J28" s="41"/>
      <c r="K28" s="41"/>
      <c r="L28" s="41"/>
      <c r="M28" s="83"/>
      <c r="N28" s="37"/>
      <c r="O28" s="37"/>
      <c r="P28" s="41"/>
      <c r="Q28" s="41"/>
      <c r="R28" s="41"/>
      <c r="S28" s="41"/>
      <c r="T28" s="37"/>
      <c r="U28" s="37"/>
      <c r="V28" s="41"/>
      <c r="W28" s="41"/>
      <c r="X28" s="41"/>
      <c r="Y28" s="41"/>
      <c r="AA28" s="37"/>
      <c r="AB28" s="37"/>
      <c r="AC28" s="41"/>
      <c r="AD28" s="41"/>
      <c r="AE28" s="41"/>
      <c r="AF28" s="41"/>
      <c r="AG28" s="37"/>
      <c r="AH28" s="37"/>
      <c r="AI28" s="41"/>
      <c r="AJ28" s="41"/>
      <c r="AK28" s="41"/>
      <c r="AL28" s="41"/>
    </row>
    <row r="29" spans="1:38" ht="11.85" customHeight="1" thickBot="1" x14ac:dyDescent="0.25">
      <c r="A29" s="37"/>
      <c r="B29" s="37"/>
      <c r="C29" s="41"/>
      <c r="D29" s="41"/>
      <c r="E29" s="41"/>
      <c r="F29" s="41"/>
      <c r="G29" s="37"/>
      <c r="H29" s="37"/>
      <c r="I29" s="41"/>
      <c r="J29" s="41"/>
      <c r="K29" s="41"/>
      <c r="L29" s="41"/>
      <c r="M29" s="83"/>
      <c r="N29" s="37"/>
      <c r="O29" s="37"/>
      <c r="P29" s="41"/>
      <c r="Q29" s="41"/>
      <c r="R29" s="41"/>
      <c r="S29" s="41"/>
      <c r="T29" s="37"/>
      <c r="U29" s="37"/>
      <c r="V29" s="41"/>
      <c r="W29" s="41"/>
      <c r="X29" s="41"/>
      <c r="Y29" s="41"/>
      <c r="AA29" s="37"/>
      <c r="AB29" s="37"/>
      <c r="AC29" s="41"/>
      <c r="AD29" s="41"/>
      <c r="AE29" s="41"/>
      <c r="AF29" s="41"/>
      <c r="AG29" s="37"/>
      <c r="AH29" s="37"/>
      <c r="AI29" s="41"/>
      <c r="AJ29" s="41"/>
      <c r="AK29" s="41"/>
      <c r="AL29" s="41"/>
    </row>
    <row r="30" spans="1:38" x14ac:dyDescent="0.2">
      <c r="A30" s="58" t="s">
        <v>2</v>
      </c>
      <c r="B30" s="91" t="s">
        <v>27</v>
      </c>
      <c r="C30" s="306" t="s">
        <v>23</v>
      </c>
      <c r="D30" s="306"/>
      <c r="E30" s="302" t="s">
        <v>24</v>
      </c>
      <c r="F30" s="303"/>
      <c r="G30" s="58" t="s">
        <v>3</v>
      </c>
      <c r="H30" s="91" t="s">
        <v>27</v>
      </c>
      <c r="I30" s="306" t="s">
        <v>23</v>
      </c>
      <c r="J30" s="306"/>
      <c r="K30" s="302" t="s">
        <v>24</v>
      </c>
      <c r="L30" s="303"/>
      <c r="M30" s="79"/>
      <c r="N30" s="58" t="s">
        <v>2</v>
      </c>
      <c r="O30" s="91" t="s">
        <v>27</v>
      </c>
      <c r="P30" s="306" t="s">
        <v>23</v>
      </c>
      <c r="Q30" s="306"/>
      <c r="R30" s="302" t="s">
        <v>24</v>
      </c>
      <c r="S30" s="303"/>
      <c r="T30" s="58" t="s">
        <v>3</v>
      </c>
      <c r="U30" s="91" t="s">
        <v>27</v>
      </c>
      <c r="V30" s="306" t="s">
        <v>23</v>
      </c>
      <c r="W30" s="306"/>
      <c r="X30" s="302" t="s">
        <v>24</v>
      </c>
      <c r="Y30" s="303"/>
      <c r="AA30" s="58" t="s">
        <v>2</v>
      </c>
      <c r="AB30" s="91" t="s">
        <v>27</v>
      </c>
      <c r="AC30" s="306" t="s">
        <v>23</v>
      </c>
      <c r="AD30" s="306"/>
      <c r="AE30" s="302" t="s">
        <v>24</v>
      </c>
      <c r="AF30" s="303"/>
      <c r="AG30" s="58" t="s">
        <v>3</v>
      </c>
      <c r="AH30" s="91" t="s">
        <v>27</v>
      </c>
      <c r="AI30" s="306" t="s">
        <v>23</v>
      </c>
      <c r="AJ30" s="306"/>
      <c r="AK30" s="302" t="s">
        <v>24</v>
      </c>
      <c r="AL30" s="303"/>
    </row>
    <row r="31" spans="1:38" x14ac:dyDescent="0.2">
      <c r="A31" s="314" t="e">
        <f>MAX(C39:F39)</f>
        <v>#DIV/0!</v>
      </c>
      <c r="B31" s="315"/>
      <c r="C31" s="313">
        <f>MAX(C38:F38)</f>
        <v>0</v>
      </c>
      <c r="D31" s="313"/>
      <c r="E31" s="304" t="e">
        <f>(C33*0.7)/C31</f>
        <v>#DIV/0!</v>
      </c>
      <c r="F31" s="305"/>
      <c r="G31" s="314" t="e">
        <f>MAX(I39:L39)</f>
        <v>#DIV/0!</v>
      </c>
      <c r="H31" s="315"/>
      <c r="I31" s="313">
        <f>MAX(I38:L38)</f>
        <v>0</v>
      </c>
      <c r="J31" s="313"/>
      <c r="K31" s="304" t="e">
        <f>(I33*0.7)/I31</f>
        <v>#DIV/0!</v>
      </c>
      <c r="L31" s="305"/>
      <c r="M31" s="80"/>
      <c r="N31" s="314">
        <f>MAX(P39:S39)</f>
        <v>0</v>
      </c>
      <c r="O31" s="315"/>
      <c r="P31" s="313">
        <f>MAX(P38:S38)</f>
        <v>0</v>
      </c>
      <c r="Q31" s="313"/>
      <c r="R31" s="304" t="e">
        <f>(P33*0.7)/P31</f>
        <v>#DIV/0!</v>
      </c>
      <c r="S31" s="305"/>
      <c r="T31" s="314">
        <f>MAX(V39:Y39)</f>
        <v>0</v>
      </c>
      <c r="U31" s="315"/>
      <c r="V31" s="313">
        <f>MAX(V38:Y38)</f>
        <v>0</v>
      </c>
      <c r="W31" s="313"/>
      <c r="X31" s="304" t="e">
        <f>(V33*0.7)/V31</f>
        <v>#DIV/0!</v>
      </c>
      <c r="Y31" s="305"/>
      <c r="AA31" s="314">
        <f>MAX(AC39:AF39)</f>
        <v>0</v>
      </c>
      <c r="AB31" s="315"/>
      <c r="AC31" s="313">
        <f>MAX(AC38:AF38)</f>
        <v>0</v>
      </c>
      <c r="AD31" s="313"/>
      <c r="AE31" s="304" t="e">
        <f>(AC33*0.7)/AC31</f>
        <v>#DIV/0!</v>
      </c>
      <c r="AF31" s="305"/>
      <c r="AG31" s="314">
        <f>MAX(AI39:AL39)</f>
        <v>0</v>
      </c>
      <c r="AH31" s="315"/>
      <c r="AI31" s="313">
        <f>MAX(AI38:AL38)</f>
        <v>0</v>
      </c>
      <c r="AJ31" s="313"/>
      <c r="AK31" s="304" t="e">
        <f>(AI33*0.7)/AI31</f>
        <v>#DIV/0!</v>
      </c>
      <c r="AL31" s="305"/>
    </row>
    <row r="32" spans="1:38" ht="12" customHeight="1" thickBot="1" x14ac:dyDescent="0.25">
      <c r="A32" s="307" t="s">
        <v>20</v>
      </c>
      <c r="B32" s="308"/>
      <c r="C32" s="71" t="s">
        <v>31</v>
      </c>
      <c r="D32" s="34" t="s">
        <v>18</v>
      </c>
      <c r="E32" s="34" t="s">
        <v>17</v>
      </c>
      <c r="F32" s="46" t="s">
        <v>16</v>
      </c>
      <c r="G32" s="307" t="s">
        <v>20</v>
      </c>
      <c r="H32" s="308"/>
      <c r="I32" s="71" t="s">
        <v>31</v>
      </c>
      <c r="J32" s="34" t="s">
        <v>18</v>
      </c>
      <c r="K32" s="34" t="s">
        <v>17</v>
      </c>
      <c r="L32" s="46" t="s">
        <v>16</v>
      </c>
      <c r="M32" s="79"/>
      <c r="N32" s="307" t="s">
        <v>20</v>
      </c>
      <c r="O32" s="308"/>
      <c r="P32" s="71" t="s">
        <v>31</v>
      </c>
      <c r="Q32" s="34" t="s">
        <v>18</v>
      </c>
      <c r="R32" s="34" t="s">
        <v>17</v>
      </c>
      <c r="S32" s="46" t="s">
        <v>16</v>
      </c>
      <c r="T32" s="307" t="s">
        <v>20</v>
      </c>
      <c r="U32" s="308"/>
      <c r="V32" s="71" t="s">
        <v>31</v>
      </c>
      <c r="W32" s="34" t="s">
        <v>18</v>
      </c>
      <c r="X32" s="34" t="s">
        <v>17</v>
      </c>
      <c r="Y32" s="46" t="s">
        <v>16</v>
      </c>
      <c r="AA32" s="307" t="s">
        <v>20</v>
      </c>
      <c r="AB32" s="308"/>
      <c r="AC32" s="71" t="s">
        <v>31</v>
      </c>
      <c r="AD32" s="34" t="s">
        <v>18</v>
      </c>
      <c r="AE32" s="34" t="s">
        <v>17</v>
      </c>
      <c r="AF32" s="46" t="s">
        <v>16</v>
      </c>
      <c r="AG32" s="307" t="s">
        <v>20</v>
      </c>
      <c r="AH32" s="308"/>
      <c r="AI32" s="71" t="s">
        <v>31</v>
      </c>
      <c r="AJ32" s="34" t="s">
        <v>18</v>
      </c>
      <c r="AK32" s="34" t="s">
        <v>17</v>
      </c>
      <c r="AL32" s="46" t="s">
        <v>16</v>
      </c>
    </row>
    <row r="33" spans="1:38" ht="12" thickBot="1" x14ac:dyDescent="0.25">
      <c r="A33" s="309" t="str">
        <f>Medidas!B18</f>
        <v>FTS 15</v>
      </c>
      <c r="B33" s="310"/>
      <c r="C33" s="57">
        <f>Medidas!E18</f>
        <v>0</v>
      </c>
      <c r="D33" s="69">
        <f>Medidas!D18</f>
        <v>0</v>
      </c>
      <c r="E33" s="70"/>
      <c r="F33" s="68">
        <f>D33+(C33*Medidas!K3)</f>
        <v>0</v>
      </c>
      <c r="G33" s="311" t="str">
        <f>Medidas!B19</f>
        <v>FTS 16</v>
      </c>
      <c r="H33" s="312"/>
      <c r="I33" s="57">
        <f>Medidas!E19</f>
        <v>0</v>
      </c>
      <c r="J33" s="69">
        <f>Medidas!D19</f>
        <v>0</v>
      </c>
      <c r="K33" s="70"/>
      <c r="L33" s="68">
        <f>J33+(I33*Medidas!K3)</f>
        <v>0</v>
      </c>
      <c r="M33" s="81"/>
      <c r="N33" s="311" t="str">
        <f>A33</f>
        <v>FTS 15</v>
      </c>
      <c r="O33" s="312"/>
      <c r="P33" s="57">
        <f>Medidas!F18</f>
        <v>5</v>
      </c>
      <c r="Q33" s="69">
        <f>F33</f>
        <v>0</v>
      </c>
      <c r="R33" s="70"/>
      <c r="S33" s="68">
        <f>Q33+(P33*Medidas!K3)</f>
        <v>19.175000000000001</v>
      </c>
      <c r="T33" s="311" t="str">
        <f>G33</f>
        <v>FTS 16</v>
      </c>
      <c r="U33" s="312"/>
      <c r="V33" s="57">
        <f>Medidas!F19</f>
        <v>5</v>
      </c>
      <c r="W33" s="69">
        <f>L33</f>
        <v>0</v>
      </c>
      <c r="X33" s="70"/>
      <c r="Y33" s="68">
        <f>W33+(V33*Medidas!K3)</f>
        <v>19.175000000000001</v>
      </c>
      <c r="AA33" s="311" t="str">
        <f>N33</f>
        <v>FTS 15</v>
      </c>
      <c r="AB33" s="312"/>
      <c r="AC33" s="57">
        <f>C33+P33</f>
        <v>5</v>
      </c>
      <c r="AD33" s="69">
        <f>D33</f>
        <v>0</v>
      </c>
      <c r="AE33" s="70"/>
      <c r="AF33" s="68">
        <f>AD33+(AC33*Medidas!K3)</f>
        <v>19.175000000000001</v>
      </c>
      <c r="AG33" s="311" t="str">
        <f>T33</f>
        <v>FTS 16</v>
      </c>
      <c r="AH33" s="312"/>
      <c r="AI33" s="57">
        <f>I33+V33</f>
        <v>5</v>
      </c>
      <c r="AJ33" s="69">
        <f>J33</f>
        <v>0</v>
      </c>
      <c r="AK33" s="70"/>
      <c r="AL33" s="68">
        <f>AJ33+(AI33*Medidas!K3)</f>
        <v>19.175000000000001</v>
      </c>
    </row>
    <row r="34" spans="1:38" hidden="1" x14ac:dyDescent="0.2">
      <c r="A34" s="45" t="s">
        <v>22</v>
      </c>
      <c r="B34" s="35"/>
      <c r="C34" s="36">
        <f>B45</f>
        <v>3.33</v>
      </c>
      <c r="D34" s="36">
        <f>C45</f>
        <v>3.35</v>
      </c>
      <c r="E34" s="36">
        <f>D45</f>
        <v>3.35</v>
      </c>
      <c r="F34" s="47">
        <f>E45</f>
        <v>3.33</v>
      </c>
      <c r="G34" s="45" t="s">
        <v>22</v>
      </c>
      <c r="H34" s="35"/>
      <c r="I34" s="36">
        <f>E46</f>
        <v>3.34</v>
      </c>
      <c r="J34" s="36">
        <f>D46</f>
        <v>3.42</v>
      </c>
      <c r="K34" s="36">
        <f>C46</f>
        <v>3.35</v>
      </c>
      <c r="L34" s="47">
        <f>B46</f>
        <v>3.34</v>
      </c>
      <c r="M34" s="82"/>
      <c r="N34" s="45" t="s">
        <v>22</v>
      </c>
      <c r="O34" s="35"/>
      <c r="P34" s="36">
        <f>O45</f>
        <v>3.33</v>
      </c>
      <c r="Q34" s="36">
        <f>P45</f>
        <v>3.35</v>
      </c>
      <c r="R34" s="36">
        <f>Q45</f>
        <v>3.35</v>
      </c>
      <c r="S34" s="47">
        <f>R45</f>
        <v>3.33</v>
      </c>
      <c r="T34" s="45" t="s">
        <v>22</v>
      </c>
      <c r="U34" s="35"/>
      <c r="V34" s="36">
        <f>R46</f>
        <v>3.34</v>
      </c>
      <c r="W34" s="36">
        <f>Q46</f>
        <v>3.42</v>
      </c>
      <c r="X34" s="36">
        <f>P46</f>
        <v>3.35</v>
      </c>
      <c r="Y34" s="47">
        <f>O46</f>
        <v>3.34</v>
      </c>
      <c r="AA34" s="45" t="s">
        <v>22</v>
      </c>
      <c r="AB34" s="35"/>
      <c r="AC34" s="36">
        <f>AB45</f>
        <v>3.33</v>
      </c>
      <c r="AD34" s="36">
        <f>AC45</f>
        <v>3.35</v>
      </c>
      <c r="AE34" s="36">
        <f>AD45</f>
        <v>3.35</v>
      </c>
      <c r="AF34" s="47">
        <f>AE45</f>
        <v>3.33</v>
      </c>
      <c r="AG34" s="45" t="s">
        <v>22</v>
      </c>
      <c r="AH34" s="35"/>
      <c r="AI34" s="36">
        <f>AE46</f>
        <v>3.34</v>
      </c>
      <c r="AJ34" s="36">
        <f>AD46</f>
        <v>3.42</v>
      </c>
      <c r="AK34" s="36">
        <f>AC46</f>
        <v>3.35</v>
      </c>
      <c r="AL34" s="47">
        <f>AB46</f>
        <v>3.34</v>
      </c>
    </row>
    <row r="35" spans="1:38" hidden="1" x14ac:dyDescent="0.2">
      <c r="A35" s="48" t="s">
        <v>4</v>
      </c>
      <c r="B35" s="37"/>
      <c r="C35" s="38">
        <v>1</v>
      </c>
      <c r="D35" s="38">
        <v>2</v>
      </c>
      <c r="E35" s="38">
        <v>3</v>
      </c>
      <c r="F35" s="49">
        <v>4</v>
      </c>
      <c r="G35" s="48" t="s">
        <v>4</v>
      </c>
      <c r="H35" s="37"/>
      <c r="I35" s="38">
        <v>4</v>
      </c>
      <c r="J35" s="38">
        <v>3</v>
      </c>
      <c r="K35" s="38">
        <v>2</v>
      </c>
      <c r="L35" s="49">
        <v>1</v>
      </c>
      <c r="M35" s="81"/>
      <c r="N35" s="48" t="s">
        <v>4</v>
      </c>
      <c r="O35" s="37"/>
      <c r="P35" s="38">
        <v>1</v>
      </c>
      <c r="Q35" s="38">
        <v>2</v>
      </c>
      <c r="R35" s="38">
        <v>3</v>
      </c>
      <c r="S35" s="49">
        <v>4</v>
      </c>
      <c r="T35" s="48" t="s">
        <v>4</v>
      </c>
      <c r="U35" s="37"/>
      <c r="V35" s="38">
        <v>4</v>
      </c>
      <c r="W35" s="38">
        <v>3</v>
      </c>
      <c r="X35" s="38">
        <v>2</v>
      </c>
      <c r="Y35" s="49">
        <v>1</v>
      </c>
      <c r="AA35" s="48" t="s">
        <v>4</v>
      </c>
      <c r="AB35" s="37"/>
      <c r="AC35" s="38">
        <v>1</v>
      </c>
      <c r="AD35" s="38">
        <v>2</v>
      </c>
      <c r="AE35" s="38">
        <v>3</v>
      </c>
      <c r="AF35" s="49">
        <v>4</v>
      </c>
      <c r="AG35" s="48" t="s">
        <v>4</v>
      </c>
      <c r="AH35" s="37"/>
      <c r="AI35" s="38">
        <v>4</v>
      </c>
      <c r="AJ35" s="38">
        <v>3</v>
      </c>
      <c r="AK35" s="38">
        <v>2</v>
      </c>
      <c r="AL35" s="49">
        <v>1</v>
      </c>
    </row>
    <row r="36" spans="1:38" hidden="1" x14ac:dyDescent="0.2">
      <c r="A36" s="39" t="s">
        <v>19</v>
      </c>
      <c r="B36" s="37"/>
      <c r="C36" s="40">
        <f>H45</f>
        <v>3.33</v>
      </c>
      <c r="D36" s="40">
        <f>I45</f>
        <v>3.35</v>
      </c>
      <c r="E36" s="40">
        <f>J45</f>
        <v>3.35</v>
      </c>
      <c r="F36" s="50">
        <f>K45</f>
        <v>3.33</v>
      </c>
      <c r="G36" s="39" t="s">
        <v>19</v>
      </c>
      <c r="H36" s="37"/>
      <c r="I36" s="40">
        <f>K46</f>
        <v>3.34</v>
      </c>
      <c r="J36" s="40">
        <f>J46</f>
        <v>3.42</v>
      </c>
      <c r="K36" s="40">
        <f>I46</f>
        <v>3.35</v>
      </c>
      <c r="L36" s="50">
        <f>H46</f>
        <v>3.34</v>
      </c>
      <c r="M36" s="82"/>
      <c r="N36" s="39" t="s">
        <v>19</v>
      </c>
      <c r="O36" s="37"/>
      <c r="P36" s="40">
        <f>U45</f>
        <v>3.33</v>
      </c>
      <c r="Q36" s="40">
        <f>V45</f>
        <v>3.35</v>
      </c>
      <c r="R36" s="40">
        <f>W45</f>
        <v>3.35</v>
      </c>
      <c r="S36" s="50">
        <f>X45</f>
        <v>3.33</v>
      </c>
      <c r="T36" s="39" t="s">
        <v>19</v>
      </c>
      <c r="U36" s="37"/>
      <c r="V36" s="40">
        <f>X46</f>
        <v>3.34</v>
      </c>
      <c r="W36" s="40">
        <f>W46</f>
        <v>3.42</v>
      </c>
      <c r="X36" s="40">
        <f>V46</f>
        <v>3.35</v>
      </c>
      <c r="Y36" s="50">
        <f>U46</f>
        <v>3.34</v>
      </c>
      <c r="AA36" s="39" t="s">
        <v>19</v>
      </c>
      <c r="AB36" s="37"/>
      <c r="AC36" s="40">
        <f>AH45</f>
        <v>3.33</v>
      </c>
      <c r="AD36" s="40">
        <f>AI45</f>
        <v>3.35</v>
      </c>
      <c r="AE36" s="40">
        <f>AJ45</f>
        <v>3.35</v>
      </c>
      <c r="AF36" s="50">
        <f>AK45</f>
        <v>3.33</v>
      </c>
      <c r="AG36" s="39" t="s">
        <v>19</v>
      </c>
      <c r="AH36" s="37"/>
      <c r="AI36" s="40">
        <f>AK46</f>
        <v>3.34</v>
      </c>
      <c r="AJ36" s="40">
        <f>AJ46</f>
        <v>3.42</v>
      </c>
      <c r="AK36" s="40">
        <f>AI46</f>
        <v>3.35</v>
      </c>
      <c r="AL36" s="50">
        <f>AH46</f>
        <v>3.34</v>
      </c>
    </row>
    <row r="37" spans="1:38" x14ac:dyDescent="0.2">
      <c r="A37" s="59" t="s">
        <v>26</v>
      </c>
      <c r="B37" s="60"/>
      <c r="C37" s="41">
        <f>C34-C36</f>
        <v>0</v>
      </c>
      <c r="D37" s="41">
        <f>D34-D36</f>
        <v>0</v>
      </c>
      <c r="E37" s="41">
        <f>E34-E36</f>
        <v>0</v>
      </c>
      <c r="F37" s="51">
        <f>F34-F36</f>
        <v>0</v>
      </c>
      <c r="G37" s="59" t="s">
        <v>26</v>
      </c>
      <c r="H37" s="60"/>
      <c r="I37" s="41">
        <f>I34-I36</f>
        <v>0</v>
      </c>
      <c r="J37" s="41">
        <f>J34-J36</f>
        <v>0</v>
      </c>
      <c r="K37" s="41">
        <f>K34-K36</f>
        <v>0</v>
      </c>
      <c r="L37" s="51">
        <f>L34-L36</f>
        <v>0</v>
      </c>
      <c r="M37" s="83"/>
      <c r="N37" s="59" t="s">
        <v>26</v>
      </c>
      <c r="O37" s="60"/>
      <c r="P37" s="41">
        <f>P34-P36</f>
        <v>0</v>
      </c>
      <c r="Q37" s="41">
        <f>Q34-Q36</f>
        <v>0</v>
      </c>
      <c r="R37" s="41">
        <f>R34-R36</f>
        <v>0</v>
      </c>
      <c r="S37" s="51">
        <f>S34-S36</f>
        <v>0</v>
      </c>
      <c r="T37" s="59" t="s">
        <v>26</v>
      </c>
      <c r="U37" s="60"/>
      <c r="V37" s="41">
        <f>V34-V36</f>
        <v>0</v>
      </c>
      <c r="W37" s="41">
        <f>W34-W36</f>
        <v>0</v>
      </c>
      <c r="X37" s="41">
        <f>X34-X36</f>
        <v>0</v>
      </c>
      <c r="Y37" s="51">
        <f>Y34-Y36</f>
        <v>0</v>
      </c>
      <c r="AA37" s="59" t="s">
        <v>26</v>
      </c>
      <c r="AB37" s="60"/>
      <c r="AC37" s="41">
        <f>AC34-AC36</f>
        <v>0</v>
      </c>
      <c r="AD37" s="41">
        <f>AD34-AD36</f>
        <v>0</v>
      </c>
      <c r="AE37" s="41">
        <f>AE34-AE36</f>
        <v>0</v>
      </c>
      <c r="AF37" s="51">
        <f>AF34-AF36</f>
        <v>0</v>
      </c>
      <c r="AG37" s="59" t="s">
        <v>26</v>
      </c>
      <c r="AH37" s="60"/>
      <c r="AI37" s="41">
        <f>AI34-AI36</f>
        <v>0</v>
      </c>
      <c r="AJ37" s="41">
        <f>AJ34-AJ36</f>
        <v>0</v>
      </c>
      <c r="AK37" s="41">
        <f>AK34-AK36</f>
        <v>0</v>
      </c>
      <c r="AL37" s="51">
        <f>AL34-AL36</f>
        <v>0</v>
      </c>
    </row>
    <row r="38" spans="1:38" x14ac:dyDescent="0.2">
      <c r="A38" s="39" t="s">
        <v>21</v>
      </c>
      <c r="B38" s="37"/>
      <c r="C38" s="42">
        <f>C37/C34</f>
        <v>0</v>
      </c>
      <c r="D38" s="42">
        <f>D37/D34</f>
        <v>0</v>
      </c>
      <c r="E38" s="42">
        <f>E37/E34</f>
        <v>0</v>
      </c>
      <c r="F38" s="52">
        <f>F37/F34</f>
        <v>0</v>
      </c>
      <c r="G38" s="39" t="s">
        <v>21</v>
      </c>
      <c r="H38" s="37"/>
      <c r="I38" s="42">
        <f>I37/I34</f>
        <v>0</v>
      </c>
      <c r="J38" s="42">
        <f>J37/J34</f>
        <v>0</v>
      </c>
      <c r="K38" s="42">
        <f>K37/K34</f>
        <v>0</v>
      </c>
      <c r="L38" s="52">
        <f>L37/L34</f>
        <v>0</v>
      </c>
      <c r="M38" s="84"/>
      <c r="N38" s="39" t="s">
        <v>21</v>
      </c>
      <c r="O38" s="37"/>
      <c r="P38" s="42">
        <f>P37/P34</f>
        <v>0</v>
      </c>
      <c r="Q38" s="42">
        <f>Q37/Q34</f>
        <v>0</v>
      </c>
      <c r="R38" s="42">
        <f>R37/R34</f>
        <v>0</v>
      </c>
      <c r="S38" s="52">
        <f>S37/S34</f>
        <v>0</v>
      </c>
      <c r="T38" s="39" t="s">
        <v>21</v>
      </c>
      <c r="U38" s="37"/>
      <c r="V38" s="42">
        <f>V37/V34</f>
        <v>0</v>
      </c>
      <c r="W38" s="42">
        <f>W37/W34</f>
        <v>0</v>
      </c>
      <c r="X38" s="42">
        <f>X37/X34</f>
        <v>0</v>
      </c>
      <c r="Y38" s="52">
        <f>Y37/Y34</f>
        <v>0</v>
      </c>
      <c r="AA38" s="39" t="s">
        <v>21</v>
      </c>
      <c r="AB38" s="37"/>
      <c r="AC38" s="42">
        <f>AC37/AC34</f>
        <v>0</v>
      </c>
      <c r="AD38" s="42">
        <f>AD37/AD34</f>
        <v>0</v>
      </c>
      <c r="AE38" s="42">
        <f>AE37/AE34</f>
        <v>0</v>
      </c>
      <c r="AF38" s="52">
        <f>AF37/AF34</f>
        <v>0</v>
      </c>
      <c r="AG38" s="39" t="s">
        <v>21</v>
      </c>
      <c r="AH38" s="37"/>
      <c r="AI38" s="42">
        <f>AI37/AI34</f>
        <v>0</v>
      </c>
      <c r="AJ38" s="42">
        <f>AJ37/AJ34</f>
        <v>0</v>
      </c>
      <c r="AK38" s="42">
        <f>AK37/AK34</f>
        <v>0</v>
      </c>
      <c r="AL38" s="52">
        <f>AL37/AL34</f>
        <v>0</v>
      </c>
    </row>
    <row r="39" spans="1:38" ht="14.4" thickBot="1" x14ac:dyDescent="0.35">
      <c r="A39" s="89" t="s">
        <v>25</v>
      </c>
      <c r="B39" s="90"/>
      <c r="C39" s="43" t="e">
        <f>(C37*1000)/C33</f>
        <v>#DIV/0!</v>
      </c>
      <c r="D39" s="43" t="e">
        <f>(D37*1000)/C33</f>
        <v>#DIV/0!</v>
      </c>
      <c r="E39" s="43" t="e">
        <f>(E37*1000)/C33</f>
        <v>#DIV/0!</v>
      </c>
      <c r="F39" s="53" t="e">
        <f>(F37*1000)/C33</f>
        <v>#DIV/0!</v>
      </c>
      <c r="G39" s="89" t="s">
        <v>25</v>
      </c>
      <c r="H39" s="90"/>
      <c r="I39" s="43" t="e">
        <f>(I37*1000)/I33</f>
        <v>#DIV/0!</v>
      </c>
      <c r="J39" s="43" t="e">
        <f>(J37*1000)/I33</f>
        <v>#DIV/0!</v>
      </c>
      <c r="K39" s="43" t="e">
        <f>(K37*1000)/I33</f>
        <v>#DIV/0!</v>
      </c>
      <c r="L39" s="53" t="e">
        <f>(L37*1000)/I33</f>
        <v>#DIV/0!</v>
      </c>
      <c r="M39" s="83"/>
      <c r="N39" s="89" t="s">
        <v>25</v>
      </c>
      <c r="O39" s="90"/>
      <c r="P39" s="43">
        <f>(P37*1000)/P33</f>
        <v>0</v>
      </c>
      <c r="Q39" s="43">
        <f>(Q37*1000)/P33</f>
        <v>0</v>
      </c>
      <c r="R39" s="43">
        <f>(R37*1000)/P33</f>
        <v>0</v>
      </c>
      <c r="S39" s="53">
        <f>(S37*1000)/P33</f>
        <v>0</v>
      </c>
      <c r="T39" s="89" t="s">
        <v>25</v>
      </c>
      <c r="U39" s="90"/>
      <c r="V39" s="43">
        <f>(V37*1000)/V33</f>
        <v>0</v>
      </c>
      <c r="W39" s="43">
        <f>(W37*1000)/V33</f>
        <v>0</v>
      </c>
      <c r="X39" s="43">
        <f>(X37*1000)/V33</f>
        <v>0</v>
      </c>
      <c r="Y39" s="53">
        <f>(Y37*1000)/V33</f>
        <v>0</v>
      </c>
      <c r="AA39" s="89" t="s">
        <v>25</v>
      </c>
      <c r="AB39" s="90"/>
      <c r="AC39" s="43">
        <f>(AC37*1000)/AC33</f>
        <v>0</v>
      </c>
      <c r="AD39" s="43">
        <f>(AD37*1000)/AC33</f>
        <v>0</v>
      </c>
      <c r="AE39" s="43">
        <f>(AE37*1000)/AC33</f>
        <v>0</v>
      </c>
      <c r="AF39" s="53">
        <f>(AF37*1000)/AC33</f>
        <v>0</v>
      </c>
      <c r="AG39" s="89" t="s">
        <v>25</v>
      </c>
      <c r="AH39" s="90"/>
      <c r="AI39" s="43">
        <f>(AI37*1000)/AI33</f>
        <v>0</v>
      </c>
      <c r="AJ39" s="43">
        <f>(AJ37*1000)/AI33</f>
        <v>0</v>
      </c>
      <c r="AK39" s="43">
        <f>(AK37*1000)/AI33</f>
        <v>0</v>
      </c>
      <c r="AL39" s="53">
        <f>(AL37*1000)/AI33</f>
        <v>0</v>
      </c>
    </row>
    <row r="40" spans="1:38" ht="12" thickBot="1" x14ac:dyDescent="0.25"/>
    <row r="41" spans="1:38" ht="15.75" customHeight="1" x14ac:dyDescent="0.2">
      <c r="A41" s="16"/>
      <c r="B41" s="318" t="s">
        <v>15</v>
      </c>
      <c r="C41" s="318"/>
      <c r="D41" s="318"/>
      <c r="E41" s="318"/>
      <c r="F41" s="54"/>
      <c r="G41" s="16"/>
      <c r="H41" s="318" t="s">
        <v>28</v>
      </c>
      <c r="I41" s="318"/>
      <c r="J41" s="318"/>
      <c r="K41" s="318"/>
      <c r="L41" s="54"/>
      <c r="M41" s="85"/>
      <c r="N41" s="16"/>
      <c r="O41" s="318" t="s">
        <v>28</v>
      </c>
      <c r="P41" s="318"/>
      <c r="Q41" s="318"/>
      <c r="R41" s="318"/>
      <c r="S41" s="54"/>
      <c r="T41" s="16"/>
      <c r="U41" s="318" t="s">
        <v>29</v>
      </c>
      <c r="V41" s="318"/>
      <c r="W41" s="318"/>
      <c r="X41" s="318"/>
      <c r="Y41" s="54"/>
      <c r="AA41" s="16"/>
      <c r="AB41" s="318" t="s">
        <v>30</v>
      </c>
      <c r="AC41" s="318"/>
      <c r="AD41" s="318"/>
      <c r="AE41" s="318"/>
      <c r="AF41" s="54"/>
      <c r="AG41" s="16"/>
      <c r="AH41" s="318" t="s">
        <v>29</v>
      </c>
      <c r="AI41" s="318"/>
      <c r="AJ41" s="318"/>
      <c r="AK41" s="318"/>
      <c r="AL41" s="54"/>
    </row>
    <row r="42" spans="1:38" ht="12" thickBot="1" x14ac:dyDescent="0.25">
      <c r="A42" s="17"/>
      <c r="B42" s="18">
        <v>1</v>
      </c>
      <c r="C42" s="18">
        <v>2</v>
      </c>
      <c r="D42" s="18">
        <v>3</v>
      </c>
      <c r="E42" s="18">
        <v>4</v>
      </c>
      <c r="F42" s="55"/>
      <c r="G42" s="17"/>
      <c r="H42" s="18">
        <v>1</v>
      </c>
      <c r="I42" s="18">
        <v>2</v>
      </c>
      <c r="J42" s="18">
        <v>3</v>
      </c>
      <c r="K42" s="18">
        <v>4</v>
      </c>
      <c r="L42" s="55"/>
      <c r="N42" s="17"/>
      <c r="O42" s="18">
        <v>1</v>
      </c>
      <c r="P42" s="18">
        <v>2</v>
      </c>
      <c r="Q42" s="18">
        <v>3</v>
      </c>
      <c r="R42" s="18">
        <v>4</v>
      </c>
      <c r="S42" s="55"/>
      <c r="T42" s="17"/>
      <c r="U42" s="18">
        <v>1</v>
      </c>
      <c r="V42" s="18">
        <v>2</v>
      </c>
      <c r="W42" s="18">
        <v>3</v>
      </c>
      <c r="X42" s="18">
        <v>4</v>
      </c>
      <c r="Y42" s="55"/>
      <c r="AA42" s="17"/>
      <c r="AB42" s="18">
        <v>1</v>
      </c>
      <c r="AC42" s="18">
        <v>2</v>
      </c>
      <c r="AD42" s="18">
        <v>3</v>
      </c>
      <c r="AE42" s="18">
        <v>4</v>
      </c>
      <c r="AF42" s="55"/>
      <c r="AG42" s="17"/>
      <c r="AH42" s="18">
        <v>1</v>
      </c>
      <c r="AI42" s="18">
        <v>2</v>
      </c>
      <c r="AJ42" s="18">
        <v>3</v>
      </c>
      <c r="AK42" s="18">
        <v>4</v>
      </c>
      <c r="AL42" s="55"/>
    </row>
    <row r="43" spans="1:38" ht="12" x14ac:dyDescent="0.2">
      <c r="A43" s="19" t="s">
        <v>0</v>
      </c>
      <c r="B43" s="20">
        <f>Medidas!M16</f>
        <v>3.3</v>
      </c>
      <c r="C43" s="21">
        <f>Medidas!N16</f>
        <v>3.33</v>
      </c>
      <c r="D43" s="21">
        <f>Medidas!O16</f>
        <v>3.32</v>
      </c>
      <c r="E43" s="22">
        <f>Medidas!P16</f>
        <v>3.3</v>
      </c>
      <c r="F43" s="55"/>
      <c r="G43" s="19" t="s">
        <v>0</v>
      </c>
      <c r="H43" s="20">
        <f>Medidas!W16</f>
        <v>3.3</v>
      </c>
      <c r="I43" s="21" t="e">
        <f>Medidas!#REF!</f>
        <v>#REF!</v>
      </c>
      <c r="J43" s="21">
        <f>Medidas!Y16</f>
        <v>3.32</v>
      </c>
      <c r="K43" s="22">
        <f>Medidas!Z16</f>
        <v>3.3</v>
      </c>
      <c r="L43" s="55"/>
      <c r="M43" s="86"/>
      <c r="N43" s="19" t="s">
        <v>0</v>
      </c>
      <c r="O43" s="20">
        <f>H43</f>
        <v>3.3</v>
      </c>
      <c r="P43" s="21" t="e">
        <f t="shared" ref="P43:R46" si="0">I43</f>
        <v>#REF!</v>
      </c>
      <c r="Q43" s="21">
        <f t="shared" si="0"/>
        <v>3.32</v>
      </c>
      <c r="R43" s="22">
        <f t="shared" si="0"/>
        <v>3.3</v>
      </c>
      <c r="S43" s="55"/>
      <c r="T43" s="19" t="s">
        <v>0</v>
      </c>
      <c r="U43" s="20">
        <f>Medidas!AH16</f>
        <v>3.3</v>
      </c>
      <c r="V43" s="21">
        <f>Medidas!AI16</f>
        <v>3.33</v>
      </c>
      <c r="W43" s="21">
        <f>Medidas!AJ16</f>
        <v>3.32</v>
      </c>
      <c r="X43" s="22">
        <f>Medidas!AK16</f>
        <v>3.3</v>
      </c>
      <c r="Y43" s="55"/>
      <c r="AA43" s="19" t="s">
        <v>0</v>
      </c>
      <c r="AB43" s="20">
        <f>B43</f>
        <v>3.3</v>
      </c>
      <c r="AC43" s="21">
        <f t="shared" ref="AC43:AE46" si="1">C43</f>
        <v>3.33</v>
      </c>
      <c r="AD43" s="21">
        <f t="shared" si="1"/>
        <v>3.32</v>
      </c>
      <c r="AE43" s="22">
        <f t="shared" si="1"/>
        <v>3.3</v>
      </c>
      <c r="AF43" s="55"/>
      <c r="AG43" s="19" t="s">
        <v>0</v>
      </c>
      <c r="AH43" s="20">
        <f>U43</f>
        <v>3.3</v>
      </c>
      <c r="AI43" s="21">
        <f t="shared" ref="AI43:AK46" si="2">V43</f>
        <v>3.33</v>
      </c>
      <c r="AJ43" s="21">
        <f t="shared" si="2"/>
        <v>3.32</v>
      </c>
      <c r="AK43" s="22">
        <f t="shared" si="2"/>
        <v>3.3</v>
      </c>
      <c r="AL43" s="55"/>
    </row>
    <row r="44" spans="1:38" ht="12" x14ac:dyDescent="0.2">
      <c r="A44" s="19" t="s">
        <v>1</v>
      </c>
      <c r="B44" s="24">
        <f>Medidas!M17</f>
        <v>3.29</v>
      </c>
      <c r="C44" s="25">
        <f>Medidas!N17</f>
        <v>3.37</v>
      </c>
      <c r="D44" s="25">
        <f>Medidas!O17</f>
        <v>3.32</v>
      </c>
      <c r="E44" s="26">
        <f>Medidas!P17</f>
        <v>3.35</v>
      </c>
      <c r="F44" s="55"/>
      <c r="G44" s="19" t="s">
        <v>1</v>
      </c>
      <c r="H44" s="24">
        <f>Medidas!W17</f>
        <v>3.29</v>
      </c>
      <c r="I44" s="25">
        <f>Medidas!X16</f>
        <v>3.33</v>
      </c>
      <c r="J44" s="25">
        <f>Medidas!Y17</f>
        <v>3.32</v>
      </c>
      <c r="K44" s="26">
        <f>Medidas!Z17</f>
        <v>3.35</v>
      </c>
      <c r="L44" s="55"/>
      <c r="M44" s="86"/>
      <c r="N44" s="19" t="s">
        <v>1</v>
      </c>
      <c r="O44" s="24">
        <f t="shared" ref="O44:O46" si="3">H44</f>
        <v>3.29</v>
      </c>
      <c r="P44" s="25">
        <f t="shared" si="0"/>
        <v>3.33</v>
      </c>
      <c r="Q44" s="25">
        <f t="shared" si="0"/>
        <v>3.32</v>
      </c>
      <c r="R44" s="26">
        <f t="shared" si="0"/>
        <v>3.35</v>
      </c>
      <c r="S44" s="55"/>
      <c r="T44" s="19" t="s">
        <v>1</v>
      </c>
      <c r="U44" s="24">
        <f>Medidas!AH17</f>
        <v>3.29</v>
      </c>
      <c r="V44" s="25">
        <f>Medidas!AI17</f>
        <v>3.37</v>
      </c>
      <c r="W44" s="25">
        <f>Medidas!AJ17</f>
        <v>3.32</v>
      </c>
      <c r="X44" s="26">
        <f>Medidas!AK17</f>
        <v>3.35</v>
      </c>
      <c r="Y44" s="55"/>
      <c r="AA44" s="19" t="s">
        <v>1</v>
      </c>
      <c r="AB44" s="24">
        <f t="shared" ref="AB44:AB46" si="4">B44</f>
        <v>3.29</v>
      </c>
      <c r="AC44" s="25">
        <f t="shared" si="1"/>
        <v>3.37</v>
      </c>
      <c r="AD44" s="25">
        <f t="shared" si="1"/>
        <v>3.32</v>
      </c>
      <c r="AE44" s="26">
        <f t="shared" si="1"/>
        <v>3.35</v>
      </c>
      <c r="AF44" s="55"/>
      <c r="AG44" s="19" t="s">
        <v>1</v>
      </c>
      <c r="AH44" s="24">
        <f t="shared" ref="AH44:AH46" si="5">U44</f>
        <v>3.29</v>
      </c>
      <c r="AI44" s="25">
        <f t="shared" si="2"/>
        <v>3.37</v>
      </c>
      <c r="AJ44" s="25">
        <f t="shared" si="2"/>
        <v>3.32</v>
      </c>
      <c r="AK44" s="26">
        <f t="shared" si="2"/>
        <v>3.35</v>
      </c>
      <c r="AL44" s="55"/>
    </row>
    <row r="45" spans="1:38" ht="12" x14ac:dyDescent="0.2">
      <c r="A45" s="19" t="s">
        <v>2</v>
      </c>
      <c r="B45" s="24">
        <f>Medidas!M18</f>
        <v>3.33</v>
      </c>
      <c r="C45" s="25">
        <f>Medidas!N18</f>
        <v>3.35</v>
      </c>
      <c r="D45" s="25">
        <f>Medidas!O18</f>
        <v>3.35</v>
      </c>
      <c r="E45" s="26">
        <f>Medidas!P18</f>
        <v>3.33</v>
      </c>
      <c r="F45" s="55"/>
      <c r="G45" s="19" t="s">
        <v>2</v>
      </c>
      <c r="H45" s="24">
        <f>Medidas!W18</f>
        <v>3.33</v>
      </c>
      <c r="I45" s="25">
        <f>Medidas!X18</f>
        <v>3.35</v>
      </c>
      <c r="J45" s="25">
        <f>Medidas!Y18</f>
        <v>3.35</v>
      </c>
      <c r="K45" s="26">
        <f>Medidas!Z18</f>
        <v>3.33</v>
      </c>
      <c r="L45" s="55"/>
      <c r="M45" s="86"/>
      <c r="N45" s="19" t="s">
        <v>2</v>
      </c>
      <c r="O45" s="24">
        <f t="shared" si="3"/>
        <v>3.33</v>
      </c>
      <c r="P45" s="25">
        <f t="shared" si="0"/>
        <v>3.35</v>
      </c>
      <c r="Q45" s="25">
        <f t="shared" si="0"/>
        <v>3.35</v>
      </c>
      <c r="R45" s="26">
        <f t="shared" si="0"/>
        <v>3.33</v>
      </c>
      <c r="S45" s="55"/>
      <c r="T45" s="19" t="s">
        <v>2</v>
      </c>
      <c r="U45" s="24">
        <f>Medidas!AH18</f>
        <v>3.33</v>
      </c>
      <c r="V45" s="25">
        <f>Medidas!AI18</f>
        <v>3.35</v>
      </c>
      <c r="W45" s="25">
        <f>Medidas!AJ18</f>
        <v>3.35</v>
      </c>
      <c r="X45" s="26">
        <f>Medidas!AK18</f>
        <v>3.33</v>
      </c>
      <c r="Y45" s="55"/>
      <c r="AA45" s="19" t="s">
        <v>2</v>
      </c>
      <c r="AB45" s="24">
        <f t="shared" si="4"/>
        <v>3.33</v>
      </c>
      <c r="AC45" s="25">
        <f t="shared" si="1"/>
        <v>3.35</v>
      </c>
      <c r="AD45" s="25">
        <f t="shared" si="1"/>
        <v>3.35</v>
      </c>
      <c r="AE45" s="26">
        <f t="shared" si="1"/>
        <v>3.33</v>
      </c>
      <c r="AF45" s="55"/>
      <c r="AG45" s="19" t="s">
        <v>2</v>
      </c>
      <c r="AH45" s="24">
        <f t="shared" si="5"/>
        <v>3.33</v>
      </c>
      <c r="AI45" s="25">
        <f t="shared" si="2"/>
        <v>3.35</v>
      </c>
      <c r="AJ45" s="25">
        <f t="shared" si="2"/>
        <v>3.35</v>
      </c>
      <c r="AK45" s="26">
        <f t="shared" si="2"/>
        <v>3.33</v>
      </c>
      <c r="AL45" s="55"/>
    </row>
    <row r="46" spans="1:38" ht="12.6" thickBot="1" x14ac:dyDescent="0.25">
      <c r="A46" s="19" t="s">
        <v>3</v>
      </c>
      <c r="B46" s="28">
        <f>Medidas!M19</f>
        <v>3.34</v>
      </c>
      <c r="C46" s="29">
        <f>Medidas!N19</f>
        <v>3.35</v>
      </c>
      <c r="D46" s="29">
        <f>Medidas!O19</f>
        <v>3.42</v>
      </c>
      <c r="E46" s="30">
        <f>Medidas!P19</f>
        <v>3.34</v>
      </c>
      <c r="F46" s="55"/>
      <c r="G46" s="19" t="s">
        <v>3</v>
      </c>
      <c r="H46" s="28">
        <f>Medidas!W19</f>
        <v>3.34</v>
      </c>
      <c r="I46" s="29">
        <f>Medidas!X19</f>
        <v>3.35</v>
      </c>
      <c r="J46" s="29">
        <f>Medidas!Y19</f>
        <v>3.42</v>
      </c>
      <c r="K46" s="30">
        <f>Medidas!Z19</f>
        <v>3.34</v>
      </c>
      <c r="L46" s="55"/>
      <c r="M46" s="86"/>
      <c r="N46" s="19" t="s">
        <v>3</v>
      </c>
      <c r="O46" s="28">
        <f t="shared" si="3"/>
        <v>3.34</v>
      </c>
      <c r="P46" s="29">
        <f t="shared" si="0"/>
        <v>3.35</v>
      </c>
      <c r="Q46" s="29">
        <f t="shared" si="0"/>
        <v>3.42</v>
      </c>
      <c r="R46" s="30">
        <f t="shared" si="0"/>
        <v>3.34</v>
      </c>
      <c r="S46" s="55"/>
      <c r="T46" s="19" t="s">
        <v>3</v>
      </c>
      <c r="U46" s="28">
        <f>Medidas!AH19</f>
        <v>3.34</v>
      </c>
      <c r="V46" s="29">
        <f>Medidas!AI19</f>
        <v>3.35</v>
      </c>
      <c r="W46" s="29">
        <f>Medidas!AJ19</f>
        <v>3.42</v>
      </c>
      <c r="X46" s="30">
        <f>Medidas!AK19</f>
        <v>3.34</v>
      </c>
      <c r="Y46" s="55"/>
      <c r="AA46" s="19" t="s">
        <v>3</v>
      </c>
      <c r="AB46" s="28">
        <f t="shared" si="4"/>
        <v>3.34</v>
      </c>
      <c r="AC46" s="29">
        <f t="shared" si="1"/>
        <v>3.35</v>
      </c>
      <c r="AD46" s="29">
        <f t="shared" si="1"/>
        <v>3.42</v>
      </c>
      <c r="AE46" s="30">
        <f t="shared" si="1"/>
        <v>3.34</v>
      </c>
      <c r="AF46" s="55"/>
      <c r="AG46" s="19" t="s">
        <v>3</v>
      </c>
      <c r="AH46" s="28">
        <f t="shared" si="5"/>
        <v>3.34</v>
      </c>
      <c r="AI46" s="29">
        <f t="shared" si="2"/>
        <v>3.35</v>
      </c>
      <c r="AJ46" s="29">
        <f t="shared" si="2"/>
        <v>3.42</v>
      </c>
      <c r="AK46" s="30">
        <f t="shared" si="2"/>
        <v>3.34</v>
      </c>
      <c r="AL46" s="55"/>
    </row>
    <row r="47" spans="1:38" ht="12" thickBot="1" x14ac:dyDescent="0.25">
      <c r="A47" s="31"/>
      <c r="B47" s="32"/>
      <c r="C47" s="32"/>
      <c r="D47" s="32"/>
      <c r="E47" s="32"/>
      <c r="F47" s="56"/>
      <c r="G47" s="33"/>
      <c r="H47" s="32"/>
      <c r="I47" s="32"/>
      <c r="J47" s="32"/>
      <c r="K47" s="32"/>
      <c r="L47" s="56"/>
      <c r="N47" s="31"/>
      <c r="O47" s="32"/>
      <c r="P47" s="32"/>
      <c r="Q47" s="32"/>
      <c r="R47" s="32"/>
      <c r="S47" s="56"/>
      <c r="T47" s="33"/>
      <c r="U47" s="32"/>
      <c r="V47" s="32"/>
      <c r="W47" s="32"/>
      <c r="X47" s="32"/>
      <c r="Y47" s="56"/>
      <c r="AA47" s="31"/>
      <c r="AB47" s="32"/>
      <c r="AC47" s="32"/>
      <c r="AD47" s="32"/>
      <c r="AE47" s="32"/>
      <c r="AF47" s="56"/>
      <c r="AG47" s="33"/>
      <c r="AH47" s="32"/>
      <c r="AI47" s="32"/>
      <c r="AJ47" s="32"/>
      <c r="AK47" s="32"/>
      <c r="AL47" s="56"/>
    </row>
  </sheetData>
  <mergeCells count="90">
    <mergeCell ref="AI2:AJ2"/>
    <mergeCell ref="AK2:AL2"/>
    <mergeCell ref="C2:D2"/>
    <mergeCell ref="E2:F2"/>
    <mergeCell ref="I2:J2"/>
    <mergeCell ref="K2:L2"/>
    <mergeCell ref="P2:Q2"/>
    <mergeCell ref="R2:S2"/>
    <mergeCell ref="K3:L3"/>
    <mergeCell ref="V2:W2"/>
    <mergeCell ref="X2:Y2"/>
    <mergeCell ref="AC2:AD2"/>
    <mergeCell ref="AE2:AF2"/>
    <mergeCell ref="A3:B3"/>
    <mergeCell ref="C3:D3"/>
    <mergeCell ref="E3:F3"/>
    <mergeCell ref="G3:H3"/>
    <mergeCell ref="I3:J3"/>
    <mergeCell ref="AK3:AL3"/>
    <mergeCell ref="N3:O3"/>
    <mergeCell ref="P3:Q3"/>
    <mergeCell ref="R3:S3"/>
    <mergeCell ref="T3:U3"/>
    <mergeCell ref="V3:W3"/>
    <mergeCell ref="X3:Y3"/>
    <mergeCell ref="AA3:AB3"/>
    <mergeCell ref="AC3:AD3"/>
    <mergeCell ref="AE3:AF3"/>
    <mergeCell ref="AG3:AH3"/>
    <mergeCell ref="AI3:AJ3"/>
    <mergeCell ref="AG5:AH5"/>
    <mergeCell ref="A4:B4"/>
    <mergeCell ref="G4:H4"/>
    <mergeCell ref="N4:O4"/>
    <mergeCell ref="T4:U4"/>
    <mergeCell ref="AA4:AB4"/>
    <mergeCell ref="AG4:AH4"/>
    <mergeCell ref="A5:B5"/>
    <mergeCell ref="G5:H5"/>
    <mergeCell ref="N5:O5"/>
    <mergeCell ref="T5:U5"/>
    <mergeCell ref="AA5:AB5"/>
    <mergeCell ref="AI30:AJ30"/>
    <mergeCell ref="AK30:AL30"/>
    <mergeCell ref="C30:D30"/>
    <mergeCell ref="E30:F30"/>
    <mergeCell ref="I30:J30"/>
    <mergeCell ref="K30:L30"/>
    <mergeCell ref="P30:Q30"/>
    <mergeCell ref="R30:S30"/>
    <mergeCell ref="K31:L31"/>
    <mergeCell ref="V30:W30"/>
    <mergeCell ref="X30:Y30"/>
    <mergeCell ref="AC30:AD30"/>
    <mergeCell ref="AE30:AF30"/>
    <mergeCell ref="A31:B31"/>
    <mergeCell ref="C31:D31"/>
    <mergeCell ref="E31:F31"/>
    <mergeCell ref="G31:H31"/>
    <mergeCell ref="I31:J31"/>
    <mergeCell ref="AG32:AH32"/>
    <mergeCell ref="AK31:AL31"/>
    <mergeCell ref="N31:O31"/>
    <mergeCell ref="P31:Q31"/>
    <mergeCell ref="R31:S31"/>
    <mergeCell ref="T31:U31"/>
    <mergeCell ref="V31:W31"/>
    <mergeCell ref="X31:Y31"/>
    <mergeCell ref="AA31:AB31"/>
    <mergeCell ref="AC31:AD31"/>
    <mergeCell ref="AE31:AF31"/>
    <mergeCell ref="AG31:AH31"/>
    <mergeCell ref="AI31:AJ31"/>
    <mergeCell ref="A32:B32"/>
    <mergeCell ref="G32:H32"/>
    <mergeCell ref="N32:O32"/>
    <mergeCell ref="T32:U32"/>
    <mergeCell ref="AA32:AB32"/>
    <mergeCell ref="AB41:AE41"/>
    <mergeCell ref="AH41:AK41"/>
    <mergeCell ref="B41:E41"/>
    <mergeCell ref="A33:B33"/>
    <mergeCell ref="G33:H33"/>
    <mergeCell ref="N33:O33"/>
    <mergeCell ref="T33:U33"/>
    <mergeCell ref="H41:K41"/>
    <mergeCell ref="O41:R41"/>
    <mergeCell ref="U41:X41"/>
    <mergeCell ref="AA33:AB33"/>
    <mergeCell ref="AG33:AH33"/>
  </mergeCells>
  <pageMargins left="0.31" right="0.18" top="1.02" bottom="0.78740157480314965" header="0.31496062992125984" footer="0.31496062992125984"/>
  <pageSetup paperSize="9" scale="7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7"/>
  <sheetViews>
    <sheetView workbookViewId="0">
      <selection activeCell="R4" sqref="R4"/>
    </sheetView>
  </sheetViews>
  <sheetFormatPr defaultColWidth="11.44140625" defaultRowHeight="11.4" x14ac:dyDescent="0.2"/>
  <cols>
    <col min="1" max="1" width="3.44140625" style="14" customWidth="1"/>
    <col min="2" max="2" width="4.88671875" style="14" customWidth="1"/>
    <col min="3" max="3" width="5.6640625" style="15" customWidth="1"/>
    <col min="4" max="6" width="5.6640625" style="14" customWidth="1"/>
    <col min="7" max="7" width="3.44140625" style="14" customWidth="1"/>
    <col min="8" max="8" width="4.88671875" style="14" customWidth="1"/>
    <col min="9" max="12" width="5.6640625" style="14" customWidth="1"/>
    <col min="13" max="13" width="0.88671875" style="78" customWidth="1"/>
    <col min="14" max="14" width="3.44140625" style="14" customWidth="1"/>
    <col min="15" max="15" width="4.88671875" style="14" customWidth="1"/>
    <col min="16" max="16" width="5.6640625" style="15" customWidth="1"/>
    <col min="17" max="19" width="5.6640625" style="14" customWidth="1"/>
    <col min="20" max="20" width="3.44140625" style="14" customWidth="1"/>
    <col min="21" max="21" width="4.88671875" style="14" customWidth="1"/>
    <col min="22" max="25" width="5.6640625" style="14" customWidth="1"/>
    <col min="26" max="26" width="0.6640625" style="78" customWidth="1"/>
    <col min="27" max="27" width="3.44140625" style="14" customWidth="1"/>
    <col min="28" max="28" width="4.88671875" style="14" customWidth="1"/>
    <col min="29" max="29" width="5.6640625" style="15" customWidth="1"/>
    <col min="30" max="32" width="5.6640625" style="14" customWidth="1"/>
    <col min="33" max="33" width="3.44140625" style="14" customWidth="1"/>
    <col min="34" max="34" width="4.88671875" style="14" customWidth="1"/>
    <col min="35" max="38" width="5.6640625" style="14" customWidth="1"/>
    <col min="39" max="203" width="11.44140625" style="14"/>
    <col min="204" max="204" width="0" style="14" hidden="1" customWidth="1"/>
    <col min="205" max="206" width="6.6640625" style="14" customWidth="1"/>
    <col min="207" max="207" width="7.6640625" style="14" customWidth="1"/>
    <col min="208" max="211" width="6.6640625" style="14" customWidth="1"/>
    <col min="212" max="212" width="7.6640625" style="14" customWidth="1"/>
    <col min="213" max="213" width="5.6640625" style="14" customWidth="1"/>
    <col min="214" max="215" width="6.6640625" style="14" customWidth="1"/>
    <col min="216" max="216" width="7.6640625" style="14" customWidth="1"/>
    <col min="217" max="220" width="6.6640625" style="14" customWidth="1"/>
    <col min="221" max="221" width="8" style="14" customWidth="1"/>
    <col min="222" max="222" width="6.6640625" style="14" customWidth="1"/>
    <col min="223" max="459" width="11.44140625" style="14"/>
    <col min="460" max="460" width="0" style="14" hidden="1" customWidth="1"/>
    <col min="461" max="462" width="6.6640625" style="14" customWidth="1"/>
    <col min="463" max="463" width="7.6640625" style="14" customWidth="1"/>
    <col min="464" max="467" width="6.6640625" style="14" customWidth="1"/>
    <col min="468" max="468" width="7.6640625" style="14" customWidth="1"/>
    <col min="469" max="469" width="5.6640625" style="14" customWidth="1"/>
    <col min="470" max="471" width="6.6640625" style="14" customWidth="1"/>
    <col min="472" max="472" width="7.6640625" style="14" customWidth="1"/>
    <col min="473" max="476" width="6.6640625" style="14" customWidth="1"/>
    <col min="477" max="477" width="8" style="14" customWidth="1"/>
    <col min="478" max="478" width="6.6640625" style="14" customWidth="1"/>
    <col min="479" max="715" width="11.44140625" style="14"/>
    <col min="716" max="716" width="0" style="14" hidden="1" customWidth="1"/>
    <col min="717" max="718" width="6.6640625" style="14" customWidth="1"/>
    <col min="719" max="719" width="7.6640625" style="14" customWidth="1"/>
    <col min="720" max="723" width="6.6640625" style="14" customWidth="1"/>
    <col min="724" max="724" width="7.6640625" style="14" customWidth="1"/>
    <col min="725" max="725" width="5.6640625" style="14" customWidth="1"/>
    <col min="726" max="727" width="6.6640625" style="14" customWidth="1"/>
    <col min="728" max="728" width="7.6640625" style="14" customWidth="1"/>
    <col min="729" max="732" width="6.6640625" style="14" customWidth="1"/>
    <col min="733" max="733" width="8" style="14" customWidth="1"/>
    <col min="734" max="734" width="6.6640625" style="14" customWidth="1"/>
    <col min="735" max="971" width="11.44140625" style="14"/>
    <col min="972" max="972" width="0" style="14" hidden="1" customWidth="1"/>
    <col min="973" max="974" width="6.6640625" style="14" customWidth="1"/>
    <col min="975" max="975" width="7.6640625" style="14" customWidth="1"/>
    <col min="976" max="979" width="6.6640625" style="14" customWidth="1"/>
    <col min="980" max="980" width="7.6640625" style="14" customWidth="1"/>
    <col min="981" max="981" width="5.6640625" style="14" customWidth="1"/>
    <col min="982" max="983" width="6.6640625" style="14" customWidth="1"/>
    <col min="984" max="984" width="7.6640625" style="14" customWidth="1"/>
    <col min="985" max="988" width="6.6640625" style="14" customWidth="1"/>
    <col min="989" max="989" width="8" style="14" customWidth="1"/>
    <col min="990" max="990" width="6.6640625" style="14" customWidth="1"/>
    <col min="991" max="1227" width="11.44140625" style="14"/>
    <col min="1228" max="1228" width="0" style="14" hidden="1" customWidth="1"/>
    <col min="1229" max="1230" width="6.6640625" style="14" customWidth="1"/>
    <col min="1231" max="1231" width="7.6640625" style="14" customWidth="1"/>
    <col min="1232" max="1235" width="6.6640625" style="14" customWidth="1"/>
    <col min="1236" max="1236" width="7.6640625" style="14" customWidth="1"/>
    <col min="1237" max="1237" width="5.6640625" style="14" customWidth="1"/>
    <col min="1238" max="1239" width="6.6640625" style="14" customWidth="1"/>
    <col min="1240" max="1240" width="7.6640625" style="14" customWidth="1"/>
    <col min="1241" max="1244" width="6.6640625" style="14" customWidth="1"/>
    <col min="1245" max="1245" width="8" style="14" customWidth="1"/>
    <col min="1246" max="1246" width="6.6640625" style="14" customWidth="1"/>
    <col min="1247" max="1483" width="11.44140625" style="14"/>
    <col min="1484" max="1484" width="0" style="14" hidden="1" customWidth="1"/>
    <col min="1485" max="1486" width="6.6640625" style="14" customWidth="1"/>
    <col min="1487" max="1487" width="7.6640625" style="14" customWidth="1"/>
    <col min="1488" max="1491" width="6.6640625" style="14" customWidth="1"/>
    <col min="1492" max="1492" width="7.6640625" style="14" customWidth="1"/>
    <col min="1493" max="1493" width="5.6640625" style="14" customWidth="1"/>
    <col min="1494" max="1495" width="6.6640625" style="14" customWidth="1"/>
    <col min="1496" max="1496" width="7.6640625" style="14" customWidth="1"/>
    <col min="1497" max="1500" width="6.6640625" style="14" customWidth="1"/>
    <col min="1501" max="1501" width="8" style="14" customWidth="1"/>
    <col min="1502" max="1502" width="6.6640625" style="14" customWidth="1"/>
    <col min="1503" max="1739" width="11.44140625" style="14"/>
    <col min="1740" max="1740" width="0" style="14" hidden="1" customWidth="1"/>
    <col min="1741" max="1742" width="6.6640625" style="14" customWidth="1"/>
    <col min="1743" max="1743" width="7.6640625" style="14" customWidth="1"/>
    <col min="1744" max="1747" width="6.6640625" style="14" customWidth="1"/>
    <col min="1748" max="1748" width="7.6640625" style="14" customWidth="1"/>
    <col min="1749" max="1749" width="5.6640625" style="14" customWidth="1"/>
    <col min="1750" max="1751" width="6.6640625" style="14" customWidth="1"/>
    <col min="1752" max="1752" width="7.6640625" style="14" customWidth="1"/>
    <col min="1753" max="1756" width="6.6640625" style="14" customWidth="1"/>
    <col min="1757" max="1757" width="8" style="14" customWidth="1"/>
    <col min="1758" max="1758" width="6.6640625" style="14" customWidth="1"/>
    <col min="1759" max="1995" width="11.44140625" style="14"/>
    <col min="1996" max="1996" width="0" style="14" hidden="1" customWidth="1"/>
    <col min="1997" max="1998" width="6.6640625" style="14" customWidth="1"/>
    <col min="1999" max="1999" width="7.6640625" style="14" customWidth="1"/>
    <col min="2000" max="2003" width="6.6640625" style="14" customWidth="1"/>
    <col min="2004" max="2004" width="7.6640625" style="14" customWidth="1"/>
    <col min="2005" max="2005" width="5.6640625" style="14" customWidth="1"/>
    <col min="2006" max="2007" width="6.6640625" style="14" customWidth="1"/>
    <col min="2008" max="2008" width="7.6640625" style="14" customWidth="1"/>
    <col min="2009" max="2012" width="6.6640625" style="14" customWidth="1"/>
    <col min="2013" max="2013" width="8" style="14" customWidth="1"/>
    <col min="2014" max="2014" width="6.6640625" style="14" customWidth="1"/>
    <col min="2015" max="2251" width="11.44140625" style="14"/>
    <col min="2252" max="2252" width="0" style="14" hidden="1" customWidth="1"/>
    <col min="2253" max="2254" width="6.6640625" style="14" customWidth="1"/>
    <col min="2255" max="2255" width="7.6640625" style="14" customWidth="1"/>
    <col min="2256" max="2259" width="6.6640625" style="14" customWidth="1"/>
    <col min="2260" max="2260" width="7.6640625" style="14" customWidth="1"/>
    <col min="2261" max="2261" width="5.6640625" style="14" customWidth="1"/>
    <col min="2262" max="2263" width="6.6640625" style="14" customWidth="1"/>
    <col min="2264" max="2264" width="7.6640625" style="14" customWidth="1"/>
    <col min="2265" max="2268" width="6.6640625" style="14" customWidth="1"/>
    <col min="2269" max="2269" width="8" style="14" customWidth="1"/>
    <col min="2270" max="2270" width="6.6640625" style="14" customWidth="1"/>
    <col min="2271" max="2507" width="11.44140625" style="14"/>
    <col min="2508" max="2508" width="0" style="14" hidden="1" customWidth="1"/>
    <col min="2509" max="2510" width="6.6640625" style="14" customWidth="1"/>
    <col min="2511" max="2511" width="7.6640625" style="14" customWidth="1"/>
    <col min="2512" max="2515" width="6.6640625" style="14" customWidth="1"/>
    <col min="2516" max="2516" width="7.6640625" style="14" customWidth="1"/>
    <col min="2517" max="2517" width="5.6640625" style="14" customWidth="1"/>
    <col min="2518" max="2519" width="6.6640625" style="14" customWidth="1"/>
    <col min="2520" max="2520" width="7.6640625" style="14" customWidth="1"/>
    <col min="2521" max="2524" width="6.6640625" style="14" customWidth="1"/>
    <col min="2525" max="2525" width="8" style="14" customWidth="1"/>
    <col min="2526" max="2526" width="6.6640625" style="14" customWidth="1"/>
    <col min="2527" max="2763" width="11.44140625" style="14"/>
    <col min="2764" max="2764" width="0" style="14" hidden="1" customWidth="1"/>
    <col min="2765" max="2766" width="6.6640625" style="14" customWidth="1"/>
    <col min="2767" max="2767" width="7.6640625" style="14" customWidth="1"/>
    <col min="2768" max="2771" width="6.6640625" style="14" customWidth="1"/>
    <col min="2772" max="2772" width="7.6640625" style="14" customWidth="1"/>
    <col min="2773" max="2773" width="5.6640625" style="14" customWidth="1"/>
    <col min="2774" max="2775" width="6.6640625" style="14" customWidth="1"/>
    <col min="2776" max="2776" width="7.6640625" style="14" customWidth="1"/>
    <col min="2777" max="2780" width="6.6640625" style="14" customWidth="1"/>
    <col min="2781" max="2781" width="8" style="14" customWidth="1"/>
    <col min="2782" max="2782" width="6.6640625" style="14" customWidth="1"/>
    <col min="2783" max="3019" width="11.44140625" style="14"/>
    <col min="3020" max="3020" width="0" style="14" hidden="1" customWidth="1"/>
    <col min="3021" max="3022" width="6.6640625" style="14" customWidth="1"/>
    <col min="3023" max="3023" width="7.6640625" style="14" customWidth="1"/>
    <col min="3024" max="3027" width="6.6640625" style="14" customWidth="1"/>
    <col min="3028" max="3028" width="7.6640625" style="14" customWidth="1"/>
    <col min="3029" max="3029" width="5.6640625" style="14" customWidth="1"/>
    <col min="3030" max="3031" width="6.6640625" style="14" customWidth="1"/>
    <col min="3032" max="3032" width="7.6640625" style="14" customWidth="1"/>
    <col min="3033" max="3036" width="6.6640625" style="14" customWidth="1"/>
    <col min="3037" max="3037" width="8" style="14" customWidth="1"/>
    <col min="3038" max="3038" width="6.6640625" style="14" customWidth="1"/>
    <col min="3039" max="3275" width="11.44140625" style="14"/>
    <col min="3276" max="3276" width="0" style="14" hidden="1" customWidth="1"/>
    <col min="3277" max="3278" width="6.6640625" style="14" customWidth="1"/>
    <col min="3279" max="3279" width="7.6640625" style="14" customWidth="1"/>
    <col min="3280" max="3283" width="6.6640625" style="14" customWidth="1"/>
    <col min="3284" max="3284" width="7.6640625" style="14" customWidth="1"/>
    <col min="3285" max="3285" width="5.6640625" style="14" customWidth="1"/>
    <col min="3286" max="3287" width="6.6640625" style="14" customWidth="1"/>
    <col min="3288" max="3288" width="7.6640625" style="14" customWidth="1"/>
    <col min="3289" max="3292" width="6.6640625" style="14" customWidth="1"/>
    <col min="3293" max="3293" width="8" style="14" customWidth="1"/>
    <col min="3294" max="3294" width="6.6640625" style="14" customWidth="1"/>
    <col min="3295" max="3531" width="11.44140625" style="14"/>
    <col min="3532" max="3532" width="0" style="14" hidden="1" customWidth="1"/>
    <col min="3533" max="3534" width="6.6640625" style="14" customWidth="1"/>
    <col min="3535" max="3535" width="7.6640625" style="14" customWidth="1"/>
    <col min="3536" max="3539" width="6.6640625" style="14" customWidth="1"/>
    <col min="3540" max="3540" width="7.6640625" style="14" customWidth="1"/>
    <col min="3541" max="3541" width="5.6640625" style="14" customWidth="1"/>
    <col min="3542" max="3543" width="6.6640625" style="14" customWidth="1"/>
    <col min="3544" max="3544" width="7.6640625" style="14" customWidth="1"/>
    <col min="3545" max="3548" width="6.6640625" style="14" customWidth="1"/>
    <col min="3549" max="3549" width="8" style="14" customWidth="1"/>
    <col min="3550" max="3550" width="6.6640625" style="14" customWidth="1"/>
    <col min="3551" max="3787" width="11.44140625" style="14"/>
    <col min="3788" max="3788" width="0" style="14" hidden="1" customWidth="1"/>
    <col min="3789" max="3790" width="6.6640625" style="14" customWidth="1"/>
    <col min="3791" max="3791" width="7.6640625" style="14" customWidth="1"/>
    <col min="3792" max="3795" width="6.6640625" style="14" customWidth="1"/>
    <col min="3796" max="3796" width="7.6640625" style="14" customWidth="1"/>
    <col min="3797" max="3797" width="5.6640625" style="14" customWidth="1"/>
    <col min="3798" max="3799" width="6.6640625" style="14" customWidth="1"/>
    <col min="3800" max="3800" width="7.6640625" style="14" customWidth="1"/>
    <col min="3801" max="3804" width="6.6640625" style="14" customWidth="1"/>
    <col min="3805" max="3805" width="8" style="14" customWidth="1"/>
    <col min="3806" max="3806" width="6.6640625" style="14" customWidth="1"/>
    <col min="3807" max="4043" width="11.44140625" style="14"/>
    <col min="4044" max="4044" width="0" style="14" hidden="1" customWidth="1"/>
    <col min="4045" max="4046" width="6.6640625" style="14" customWidth="1"/>
    <col min="4047" max="4047" width="7.6640625" style="14" customWidth="1"/>
    <col min="4048" max="4051" width="6.6640625" style="14" customWidth="1"/>
    <col min="4052" max="4052" width="7.6640625" style="14" customWidth="1"/>
    <col min="4053" max="4053" width="5.6640625" style="14" customWidth="1"/>
    <col min="4054" max="4055" width="6.6640625" style="14" customWidth="1"/>
    <col min="4056" max="4056" width="7.6640625" style="14" customWidth="1"/>
    <col min="4057" max="4060" width="6.6640625" style="14" customWidth="1"/>
    <col min="4061" max="4061" width="8" style="14" customWidth="1"/>
    <col min="4062" max="4062" width="6.6640625" style="14" customWidth="1"/>
    <col min="4063" max="4299" width="11.44140625" style="14"/>
    <col min="4300" max="4300" width="0" style="14" hidden="1" customWidth="1"/>
    <col min="4301" max="4302" width="6.6640625" style="14" customWidth="1"/>
    <col min="4303" max="4303" width="7.6640625" style="14" customWidth="1"/>
    <col min="4304" max="4307" width="6.6640625" style="14" customWidth="1"/>
    <col min="4308" max="4308" width="7.6640625" style="14" customWidth="1"/>
    <col min="4309" max="4309" width="5.6640625" style="14" customWidth="1"/>
    <col min="4310" max="4311" width="6.6640625" style="14" customWidth="1"/>
    <col min="4312" max="4312" width="7.6640625" style="14" customWidth="1"/>
    <col min="4313" max="4316" width="6.6640625" style="14" customWidth="1"/>
    <col min="4317" max="4317" width="8" style="14" customWidth="1"/>
    <col min="4318" max="4318" width="6.6640625" style="14" customWidth="1"/>
    <col min="4319" max="4555" width="11.44140625" style="14"/>
    <col min="4556" max="4556" width="0" style="14" hidden="1" customWidth="1"/>
    <col min="4557" max="4558" width="6.6640625" style="14" customWidth="1"/>
    <col min="4559" max="4559" width="7.6640625" style="14" customWidth="1"/>
    <col min="4560" max="4563" width="6.6640625" style="14" customWidth="1"/>
    <col min="4564" max="4564" width="7.6640625" style="14" customWidth="1"/>
    <col min="4565" max="4565" width="5.6640625" style="14" customWidth="1"/>
    <col min="4566" max="4567" width="6.6640625" style="14" customWidth="1"/>
    <col min="4568" max="4568" width="7.6640625" style="14" customWidth="1"/>
    <col min="4569" max="4572" width="6.6640625" style="14" customWidth="1"/>
    <col min="4573" max="4573" width="8" style="14" customWidth="1"/>
    <col min="4574" max="4574" width="6.6640625" style="14" customWidth="1"/>
    <col min="4575" max="4811" width="11.44140625" style="14"/>
    <col min="4812" max="4812" width="0" style="14" hidden="1" customWidth="1"/>
    <col min="4813" max="4814" width="6.6640625" style="14" customWidth="1"/>
    <col min="4815" max="4815" width="7.6640625" style="14" customWidth="1"/>
    <col min="4816" max="4819" width="6.6640625" style="14" customWidth="1"/>
    <col min="4820" max="4820" width="7.6640625" style="14" customWidth="1"/>
    <col min="4821" max="4821" width="5.6640625" style="14" customWidth="1"/>
    <col min="4822" max="4823" width="6.6640625" style="14" customWidth="1"/>
    <col min="4824" max="4824" width="7.6640625" style="14" customWidth="1"/>
    <col min="4825" max="4828" width="6.6640625" style="14" customWidth="1"/>
    <col min="4829" max="4829" width="8" style="14" customWidth="1"/>
    <col min="4830" max="4830" width="6.6640625" style="14" customWidth="1"/>
    <col min="4831" max="5067" width="11.44140625" style="14"/>
    <col min="5068" max="5068" width="0" style="14" hidden="1" customWidth="1"/>
    <col min="5069" max="5070" width="6.6640625" style="14" customWidth="1"/>
    <col min="5071" max="5071" width="7.6640625" style="14" customWidth="1"/>
    <col min="5072" max="5075" width="6.6640625" style="14" customWidth="1"/>
    <col min="5076" max="5076" width="7.6640625" style="14" customWidth="1"/>
    <col min="5077" max="5077" width="5.6640625" style="14" customWidth="1"/>
    <col min="5078" max="5079" width="6.6640625" style="14" customWidth="1"/>
    <col min="5080" max="5080" width="7.6640625" style="14" customWidth="1"/>
    <col min="5081" max="5084" width="6.6640625" style="14" customWidth="1"/>
    <col min="5085" max="5085" width="8" style="14" customWidth="1"/>
    <col min="5086" max="5086" width="6.6640625" style="14" customWidth="1"/>
    <col min="5087" max="5323" width="11.44140625" style="14"/>
    <col min="5324" max="5324" width="0" style="14" hidden="1" customWidth="1"/>
    <col min="5325" max="5326" width="6.6640625" style="14" customWidth="1"/>
    <col min="5327" max="5327" width="7.6640625" style="14" customWidth="1"/>
    <col min="5328" max="5331" width="6.6640625" style="14" customWidth="1"/>
    <col min="5332" max="5332" width="7.6640625" style="14" customWidth="1"/>
    <col min="5333" max="5333" width="5.6640625" style="14" customWidth="1"/>
    <col min="5334" max="5335" width="6.6640625" style="14" customWidth="1"/>
    <col min="5336" max="5336" width="7.6640625" style="14" customWidth="1"/>
    <col min="5337" max="5340" width="6.6640625" style="14" customWidth="1"/>
    <col min="5341" max="5341" width="8" style="14" customWidth="1"/>
    <col min="5342" max="5342" width="6.6640625" style="14" customWidth="1"/>
    <col min="5343" max="5579" width="11.44140625" style="14"/>
    <col min="5580" max="5580" width="0" style="14" hidden="1" customWidth="1"/>
    <col min="5581" max="5582" width="6.6640625" style="14" customWidth="1"/>
    <col min="5583" max="5583" width="7.6640625" style="14" customWidth="1"/>
    <col min="5584" max="5587" width="6.6640625" style="14" customWidth="1"/>
    <col min="5588" max="5588" width="7.6640625" style="14" customWidth="1"/>
    <col min="5589" max="5589" width="5.6640625" style="14" customWidth="1"/>
    <col min="5590" max="5591" width="6.6640625" style="14" customWidth="1"/>
    <col min="5592" max="5592" width="7.6640625" style="14" customWidth="1"/>
    <col min="5593" max="5596" width="6.6640625" style="14" customWidth="1"/>
    <col min="5597" max="5597" width="8" style="14" customWidth="1"/>
    <col min="5598" max="5598" width="6.6640625" style="14" customWidth="1"/>
    <col min="5599" max="5835" width="11.44140625" style="14"/>
    <col min="5836" max="5836" width="0" style="14" hidden="1" customWidth="1"/>
    <col min="5837" max="5838" width="6.6640625" style="14" customWidth="1"/>
    <col min="5839" max="5839" width="7.6640625" style="14" customWidth="1"/>
    <col min="5840" max="5843" width="6.6640625" style="14" customWidth="1"/>
    <col min="5844" max="5844" width="7.6640625" style="14" customWidth="1"/>
    <col min="5845" max="5845" width="5.6640625" style="14" customWidth="1"/>
    <col min="5846" max="5847" width="6.6640625" style="14" customWidth="1"/>
    <col min="5848" max="5848" width="7.6640625" style="14" customWidth="1"/>
    <col min="5849" max="5852" width="6.6640625" style="14" customWidth="1"/>
    <col min="5853" max="5853" width="8" style="14" customWidth="1"/>
    <col min="5854" max="5854" width="6.6640625" style="14" customWidth="1"/>
    <col min="5855" max="6091" width="11.44140625" style="14"/>
    <col min="6092" max="6092" width="0" style="14" hidden="1" customWidth="1"/>
    <col min="6093" max="6094" width="6.6640625" style="14" customWidth="1"/>
    <col min="6095" max="6095" width="7.6640625" style="14" customWidth="1"/>
    <col min="6096" max="6099" width="6.6640625" style="14" customWidth="1"/>
    <col min="6100" max="6100" width="7.6640625" style="14" customWidth="1"/>
    <col min="6101" max="6101" width="5.6640625" style="14" customWidth="1"/>
    <col min="6102" max="6103" width="6.6640625" style="14" customWidth="1"/>
    <col min="6104" max="6104" width="7.6640625" style="14" customWidth="1"/>
    <col min="6105" max="6108" width="6.6640625" style="14" customWidth="1"/>
    <col min="6109" max="6109" width="8" style="14" customWidth="1"/>
    <col min="6110" max="6110" width="6.6640625" style="14" customWidth="1"/>
    <col min="6111" max="6347" width="11.44140625" style="14"/>
    <col min="6348" max="6348" width="0" style="14" hidden="1" customWidth="1"/>
    <col min="6349" max="6350" width="6.6640625" style="14" customWidth="1"/>
    <col min="6351" max="6351" width="7.6640625" style="14" customWidth="1"/>
    <col min="6352" max="6355" width="6.6640625" style="14" customWidth="1"/>
    <col min="6356" max="6356" width="7.6640625" style="14" customWidth="1"/>
    <col min="6357" max="6357" width="5.6640625" style="14" customWidth="1"/>
    <col min="6358" max="6359" width="6.6640625" style="14" customWidth="1"/>
    <col min="6360" max="6360" width="7.6640625" style="14" customWidth="1"/>
    <col min="6361" max="6364" width="6.6640625" style="14" customWidth="1"/>
    <col min="6365" max="6365" width="8" style="14" customWidth="1"/>
    <col min="6366" max="6366" width="6.6640625" style="14" customWidth="1"/>
    <col min="6367" max="6603" width="11.44140625" style="14"/>
    <col min="6604" max="6604" width="0" style="14" hidden="1" customWidth="1"/>
    <col min="6605" max="6606" width="6.6640625" style="14" customWidth="1"/>
    <col min="6607" max="6607" width="7.6640625" style="14" customWidth="1"/>
    <col min="6608" max="6611" width="6.6640625" style="14" customWidth="1"/>
    <col min="6612" max="6612" width="7.6640625" style="14" customWidth="1"/>
    <col min="6613" max="6613" width="5.6640625" style="14" customWidth="1"/>
    <col min="6614" max="6615" width="6.6640625" style="14" customWidth="1"/>
    <col min="6616" max="6616" width="7.6640625" style="14" customWidth="1"/>
    <col min="6617" max="6620" width="6.6640625" style="14" customWidth="1"/>
    <col min="6621" max="6621" width="8" style="14" customWidth="1"/>
    <col min="6622" max="6622" width="6.6640625" style="14" customWidth="1"/>
    <col min="6623" max="6859" width="11.44140625" style="14"/>
    <col min="6860" max="6860" width="0" style="14" hidden="1" customWidth="1"/>
    <col min="6861" max="6862" width="6.6640625" style="14" customWidth="1"/>
    <col min="6863" max="6863" width="7.6640625" style="14" customWidth="1"/>
    <col min="6864" max="6867" width="6.6640625" style="14" customWidth="1"/>
    <col min="6868" max="6868" width="7.6640625" style="14" customWidth="1"/>
    <col min="6869" max="6869" width="5.6640625" style="14" customWidth="1"/>
    <col min="6870" max="6871" width="6.6640625" style="14" customWidth="1"/>
    <col min="6872" max="6872" width="7.6640625" style="14" customWidth="1"/>
    <col min="6873" max="6876" width="6.6640625" style="14" customWidth="1"/>
    <col min="6877" max="6877" width="8" style="14" customWidth="1"/>
    <col min="6878" max="6878" width="6.6640625" style="14" customWidth="1"/>
    <col min="6879" max="7115" width="11.44140625" style="14"/>
    <col min="7116" max="7116" width="0" style="14" hidden="1" customWidth="1"/>
    <col min="7117" max="7118" width="6.6640625" style="14" customWidth="1"/>
    <col min="7119" max="7119" width="7.6640625" style="14" customWidth="1"/>
    <col min="7120" max="7123" width="6.6640625" style="14" customWidth="1"/>
    <col min="7124" max="7124" width="7.6640625" style="14" customWidth="1"/>
    <col min="7125" max="7125" width="5.6640625" style="14" customWidth="1"/>
    <col min="7126" max="7127" width="6.6640625" style="14" customWidth="1"/>
    <col min="7128" max="7128" width="7.6640625" style="14" customWidth="1"/>
    <col min="7129" max="7132" width="6.6640625" style="14" customWidth="1"/>
    <col min="7133" max="7133" width="8" style="14" customWidth="1"/>
    <col min="7134" max="7134" width="6.6640625" style="14" customWidth="1"/>
    <col min="7135" max="7371" width="11.44140625" style="14"/>
    <col min="7372" max="7372" width="0" style="14" hidden="1" customWidth="1"/>
    <col min="7373" max="7374" width="6.6640625" style="14" customWidth="1"/>
    <col min="7375" max="7375" width="7.6640625" style="14" customWidth="1"/>
    <col min="7376" max="7379" width="6.6640625" style="14" customWidth="1"/>
    <col min="7380" max="7380" width="7.6640625" style="14" customWidth="1"/>
    <col min="7381" max="7381" width="5.6640625" style="14" customWidth="1"/>
    <col min="7382" max="7383" width="6.6640625" style="14" customWidth="1"/>
    <col min="7384" max="7384" width="7.6640625" style="14" customWidth="1"/>
    <col min="7385" max="7388" width="6.6640625" style="14" customWidth="1"/>
    <col min="7389" max="7389" width="8" style="14" customWidth="1"/>
    <col min="7390" max="7390" width="6.6640625" style="14" customWidth="1"/>
    <col min="7391" max="7627" width="11.44140625" style="14"/>
    <col min="7628" max="7628" width="0" style="14" hidden="1" customWidth="1"/>
    <col min="7629" max="7630" width="6.6640625" style="14" customWidth="1"/>
    <col min="7631" max="7631" width="7.6640625" style="14" customWidth="1"/>
    <col min="7632" max="7635" width="6.6640625" style="14" customWidth="1"/>
    <col min="7636" max="7636" width="7.6640625" style="14" customWidth="1"/>
    <col min="7637" max="7637" width="5.6640625" style="14" customWidth="1"/>
    <col min="7638" max="7639" width="6.6640625" style="14" customWidth="1"/>
    <col min="7640" max="7640" width="7.6640625" style="14" customWidth="1"/>
    <col min="7641" max="7644" width="6.6640625" style="14" customWidth="1"/>
    <col min="7645" max="7645" width="8" style="14" customWidth="1"/>
    <col min="7646" max="7646" width="6.6640625" style="14" customWidth="1"/>
    <col min="7647" max="7883" width="11.44140625" style="14"/>
    <col min="7884" max="7884" width="0" style="14" hidden="1" customWidth="1"/>
    <col min="7885" max="7886" width="6.6640625" style="14" customWidth="1"/>
    <col min="7887" max="7887" width="7.6640625" style="14" customWidth="1"/>
    <col min="7888" max="7891" width="6.6640625" style="14" customWidth="1"/>
    <col min="7892" max="7892" width="7.6640625" style="14" customWidth="1"/>
    <col min="7893" max="7893" width="5.6640625" style="14" customWidth="1"/>
    <col min="7894" max="7895" width="6.6640625" style="14" customWidth="1"/>
    <col min="7896" max="7896" width="7.6640625" style="14" customWidth="1"/>
    <col min="7897" max="7900" width="6.6640625" style="14" customWidth="1"/>
    <col min="7901" max="7901" width="8" style="14" customWidth="1"/>
    <col min="7902" max="7902" width="6.6640625" style="14" customWidth="1"/>
    <col min="7903" max="8139" width="11.44140625" style="14"/>
    <col min="8140" max="8140" width="0" style="14" hidden="1" customWidth="1"/>
    <col min="8141" max="8142" width="6.6640625" style="14" customWidth="1"/>
    <col min="8143" max="8143" width="7.6640625" style="14" customWidth="1"/>
    <col min="8144" max="8147" width="6.6640625" style="14" customWidth="1"/>
    <col min="8148" max="8148" width="7.6640625" style="14" customWidth="1"/>
    <col min="8149" max="8149" width="5.6640625" style="14" customWidth="1"/>
    <col min="8150" max="8151" width="6.6640625" style="14" customWidth="1"/>
    <col min="8152" max="8152" width="7.6640625" style="14" customWidth="1"/>
    <col min="8153" max="8156" width="6.6640625" style="14" customWidth="1"/>
    <col min="8157" max="8157" width="8" style="14" customWidth="1"/>
    <col min="8158" max="8158" width="6.6640625" style="14" customWidth="1"/>
    <col min="8159" max="8395" width="11.44140625" style="14"/>
    <col min="8396" max="8396" width="0" style="14" hidden="1" customWidth="1"/>
    <col min="8397" max="8398" width="6.6640625" style="14" customWidth="1"/>
    <col min="8399" max="8399" width="7.6640625" style="14" customWidth="1"/>
    <col min="8400" max="8403" width="6.6640625" style="14" customWidth="1"/>
    <col min="8404" max="8404" width="7.6640625" style="14" customWidth="1"/>
    <col min="8405" max="8405" width="5.6640625" style="14" customWidth="1"/>
    <col min="8406" max="8407" width="6.6640625" style="14" customWidth="1"/>
    <col min="8408" max="8408" width="7.6640625" style="14" customWidth="1"/>
    <col min="8409" max="8412" width="6.6640625" style="14" customWidth="1"/>
    <col min="8413" max="8413" width="8" style="14" customWidth="1"/>
    <col min="8414" max="8414" width="6.6640625" style="14" customWidth="1"/>
    <col min="8415" max="8651" width="11.44140625" style="14"/>
    <col min="8652" max="8652" width="0" style="14" hidden="1" customWidth="1"/>
    <col min="8653" max="8654" width="6.6640625" style="14" customWidth="1"/>
    <col min="8655" max="8655" width="7.6640625" style="14" customWidth="1"/>
    <col min="8656" max="8659" width="6.6640625" style="14" customWidth="1"/>
    <col min="8660" max="8660" width="7.6640625" style="14" customWidth="1"/>
    <col min="8661" max="8661" width="5.6640625" style="14" customWidth="1"/>
    <col min="8662" max="8663" width="6.6640625" style="14" customWidth="1"/>
    <col min="8664" max="8664" width="7.6640625" style="14" customWidth="1"/>
    <col min="8665" max="8668" width="6.6640625" style="14" customWidth="1"/>
    <col min="8669" max="8669" width="8" style="14" customWidth="1"/>
    <col min="8670" max="8670" width="6.6640625" style="14" customWidth="1"/>
    <col min="8671" max="8907" width="11.44140625" style="14"/>
    <col min="8908" max="8908" width="0" style="14" hidden="1" customWidth="1"/>
    <col min="8909" max="8910" width="6.6640625" style="14" customWidth="1"/>
    <col min="8911" max="8911" width="7.6640625" style="14" customWidth="1"/>
    <col min="8912" max="8915" width="6.6640625" style="14" customWidth="1"/>
    <col min="8916" max="8916" width="7.6640625" style="14" customWidth="1"/>
    <col min="8917" max="8917" width="5.6640625" style="14" customWidth="1"/>
    <col min="8918" max="8919" width="6.6640625" style="14" customWidth="1"/>
    <col min="8920" max="8920" width="7.6640625" style="14" customWidth="1"/>
    <col min="8921" max="8924" width="6.6640625" style="14" customWidth="1"/>
    <col min="8925" max="8925" width="8" style="14" customWidth="1"/>
    <col min="8926" max="8926" width="6.6640625" style="14" customWidth="1"/>
    <col min="8927" max="9163" width="11.44140625" style="14"/>
    <col min="9164" max="9164" width="0" style="14" hidden="1" customWidth="1"/>
    <col min="9165" max="9166" width="6.6640625" style="14" customWidth="1"/>
    <col min="9167" max="9167" width="7.6640625" style="14" customWidth="1"/>
    <col min="9168" max="9171" width="6.6640625" style="14" customWidth="1"/>
    <col min="9172" max="9172" width="7.6640625" style="14" customWidth="1"/>
    <col min="9173" max="9173" width="5.6640625" style="14" customWidth="1"/>
    <col min="9174" max="9175" width="6.6640625" style="14" customWidth="1"/>
    <col min="9176" max="9176" width="7.6640625" style="14" customWidth="1"/>
    <col min="9177" max="9180" width="6.6640625" style="14" customWidth="1"/>
    <col min="9181" max="9181" width="8" style="14" customWidth="1"/>
    <col min="9182" max="9182" width="6.6640625" style="14" customWidth="1"/>
    <col min="9183" max="9419" width="11.44140625" style="14"/>
    <col min="9420" max="9420" width="0" style="14" hidden="1" customWidth="1"/>
    <col min="9421" max="9422" width="6.6640625" style="14" customWidth="1"/>
    <col min="9423" max="9423" width="7.6640625" style="14" customWidth="1"/>
    <col min="9424" max="9427" width="6.6640625" style="14" customWidth="1"/>
    <col min="9428" max="9428" width="7.6640625" style="14" customWidth="1"/>
    <col min="9429" max="9429" width="5.6640625" style="14" customWidth="1"/>
    <col min="9430" max="9431" width="6.6640625" style="14" customWidth="1"/>
    <col min="9432" max="9432" width="7.6640625" style="14" customWidth="1"/>
    <col min="9433" max="9436" width="6.6640625" style="14" customWidth="1"/>
    <col min="9437" max="9437" width="8" style="14" customWidth="1"/>
    <col min="9438" max="9438" width="6.6640625" style="14" customWidth="1"/>
    <col min="9439" max="9675" width="11.44140625" style="14"/>
    <col min="9676" max="9676" width="0" style="14" hidden="1" customWidth="1"/>
    <col min="9677" max="9678" width="6.6640625" style="14" customWidth="1"/>
    <col min="9679" max="9679" width="7.6640625" style="14" customWidth="1"/>
    <col min="9680" max="9683" width="6.6640625" style="14" customWidth="1"/>
    <col min="9684" max="9684" width="7.6640625" style="14" customWidth="1"/>
    <col min="9685" max="9685" width="5.6640625" style="14" customWidth="1"/>
    <col min="9686" max="9687" width="6.6640625" style="14" customWidth="1"/>
    <col min="9688" max="9688" width="7.6640625" style="14" customWidth="1"/>
    <col min="9689" max="9692" width="6.6640625" style="14" customWidth="1"/>
    <col min="9693" max="9693" width="8" style="14" customWidth="1"/>
    <col min="9694" max="9694" width="6.6640625" style="14" customWidth="1"/>
    <col min="9695" max="9931" width="11.44140625" style="14"/>
    <col min="9932" max="9932" width="0" style="14" hidden="1" customWidth="1"/>
    <col min="9933" max="9934" width="6.6640625" style="14" customWidth="1"/>
    <col min="9935" max="9935" width="7.6640625" style="14" customWidth="1"/>
    <col min="9936" max="9939" width="6.6640625" style="14" customWidth="1"/>
    <col min="9940" max="9940" width="7.6640625" style="14" customWidth="1"/>
    <col min="9941" max="9941" width="5.6640625" style="14" customWidth="1"/>
    <col min="9942" max="9943" width="6.6640625" style="14" customWidth="1"/>
    <col min="9944" max="9944" width="7.6640625" style="14" customWidth="1"/>
    <col min="9945" max="9948" width="6.6640625" style="14" customWidth="1"/>
    <col min="9949" max="9949" width="8" style="14" customWidth="1"/>
    <col min="9950" max="9950" width="6.6640625" style="14" customWidth="1"/>
    <col min="9951" max="10187" width="11.44140625" style="14"/>
    <col min="10188" max="10188" width="0" style="14" hidden="1" customWidth="1"/>
    <col min="10189" max="10190" width="6.6640625" style="14" customWidth="1"/>
    <col min="10191" max="10191" width="7.6640625" style="14" customWidth="1"/>
    <col min="10192" max="10195" width="6.6640625" style="14" customWidth="1"/>
    <col min="10196" max="10196" width="7.6640625" style="14" customWidth="1"/>
    <col min="10197" max="10197" width="5.6640625" style="14" customWidth="1"/>
    <col min="10198" max="10199" width="6.6640625" style="14" customWidth="1"/>
    <col min="10200" max="10200" width="7.6640625" style="14" customWidth="1"/>
    <col min="10201" max="10204" width="6.6640625" style="14" customWidth="1"/>
    <col min="10205" max="10205" width="8" style="14" customWidth="1"/>
    <col min="10206" max="10206" width="6.6640625" style="14" customWidth="1"/>
    <col min="10207" max="10443" width="11.44140625" style="14"/>
    <col min="10444" max="10444" width="0" style="14" hidden="1" customWidth="1"/>
    <col min="10445" max="10446" width="6.6640625" style="14" customWidth="1"/>
    <col min="10447" max="10447" width="7.6640625" style="14" customWidth="1"/>
    <col min="10448" max="10451" width="6.6640625" style="14" customWidth="1"/>
    <col min="10452" max="10452" width="7.6640625" style="14" customWidth="1"/>
    <col min="10453" max="10453" width="5.6640625" style="14" customWidth="1"/>
    <col min="10454" max="10455" width="6.6640625" style="14" customWidth="1"/>
    <col min="10456" max="10456" width="7.6640625" style="14" customWidth="1"/>
    <col min="10457" max="10460" width="6.6640625" style="14" customWidth="1"/>
    <col min="10461" max="10461" width="8" style="14" customWidth="1"/>
    <col min="10462" max="10462" width="6.6640625" style="14" customWidth="1"/>
    <col min="10463" max="10699" width="11.44140625" style="14"/>
    <col min="10700" max="10700" width="0" style="14" hidden="1" customWidth="1"/>
    <col min="10701" max="10702" width="6.6640625" style="14" customWidth="1"/>
    <col min="10703" max="10703" width="7.6640625" style="14" customWidth="1"/>
    <col min="10704" max="10707" width="6.6640625" style="14" customWidth="1"/>
    <col min="10708" max="10708" width="7.6640625" style="14" customWidth="1"/>
    <col min="10709" max="10709" width="5.6640625" style="14" customWidth="1"/>
    <col min="10710" max="10711" width="6.6640625" style="14" customWidth="1"/>
    <col min="10712" max="10712" width="7.6640625" style="14" customWidth="1"/>
    <col min="10713" max="10716" width="6.6640625" style="14" customWidth="1"/>
    <col min="10717" max="10717" width="8" style="14" customWidth="1"/>
    <col min="10718" max="10718" width="6.6640625" style="14" customWidth="1"/>
    <col min="10719" max="10955" width="11.44140625" style="14"/>
    <col min="10956" max="10956" width="0" style="14" hidden="1" customWidth="1"/>
    <col min="10957" max="10958" width="6.6640625" style="14" customWidth="1"/>
    <col min="10959" max="10959" width="7.6640625" style="14" customWidth="1"/>
    <col min="10960" max="10963" width="6.6640625" style="14" customWidth="1"/>
    <col min="10964" max="10964" width="7.6640625" style="14" customWidth="1"/>
    <col min="10965" max="10965" width="5.6640625" style="14" customWidth="1"/>
    <col min="10966" max="10967" width="6.6640625" style="14" customWidth="1"/>
    <col min="10968" max="10968" width="7.6640625" style="14" customWidth="1"/>
    <col min="10969" max="10972" width="6.6640625" style="14" customWidth="1"/>
    <col min="10973" max="10973" width="8" style="14" customWidth="1"/>
    <col min="10974" max="10974" width="6.6640625" style="14" customWidth="1"/>
    <col min="10975" max="11211" width="11.44140625" style="14"/>
    <col min="11212" max="11212" width="0" style="14" hidden="1" customWidth="1"/>
    <col min="11213" max="11214" width="6.6640625" style="14" customWidth="1"/>
    <col min="11215" max="11215" width="7.6640625" style="14" customWidth="1"/>
    <col min="11216" max="11219" width="6.6640625" style="14" customWidth="1"/>
    <col min="11220" max="11220" width="7.6640625" style="14" customWidth="1"/>
    <col min="11221" max="11221" width="5.6640625" style="14" customWidth="1"/>
    <col min="11222" max="11223" width="6.6640625" style="14" customWidth="1"/>
    <col min="11224" max="11224" width="7.6640625" style="14" customWidth="1"/>
    <col min="11225" max="11228" width="6.6640625" style="14" customWidth="1"/>
    <col min="11229" max="11229" width="8" style="14" customWidth="1"/>
    <col min="11230" max="11230" width="6.6640625" style="14" customWidth="1"/>
    <col min="11231" max="11467" width="11.44140625" style="14"/>
    <col min="11468" max="11468" width="0" style="14" hidden="1" customWidth="1"/>
    <col min="11469" max="11470" width="6.6640625" style="14" customWidth="1"/>
    <col min="11471" max="11471" width="7.6640625" style="14" customWidth="1"/>
    <col min="11472" max="11475" width="6.6640625" style="14" customWidth="1"/>
    <col min="11476" max="11476" width="7.6640625" style="14" customWidth="1"/>
    <col min="11477" max="11477" width="5.6640625" style="14" customWidth="1"/>
    <col min="11478" max="11479" width="6.6640625" style="14" customWidth="1"/>
    <col min="11480" max="11480" width="7.6640625" style="14" customWidth="1"/>
    <col min="11481" max="11484" width="6.6640625" style="14" customWidth="1"/>
    <col min="11485" max="11485" width="8" style="14" customWidth="1"/>
    <col min="11486" max="11486" width="6.6640625" style="14" customWidth="1"/>
    <col min="11487" max="11723" width="11.44140625" style="14"/>
    <col min="11724" max="11724" width="0" style="14" hidden="1" customWidth="1"/>
    <col min="11725" max="11726" width="6.6640625" style="14" customWidth="1"/>
    <col min="11727" max="11727" width="7.6640625" style="14" customWidth="1"/>
    <col min="11728" max="11731" width="6.6640625" style="14" customWidth="1"/>
    <col min="11732" max="11732" width="7.6640625" style="14" customWidth="1"/>
    <col min="11733" max="11733" width="5.6640625" style="14" customWidth="1"/>
    <col min="11734" max="11735" width="6.6640625" style="14" customWidth="1"/>
    <col min="11736" max="11736" width="7.6640625" style="14" customWidth="1"/>
    <col min="11737" max="11740" width="6.6640625" style="14" customWidth="1"/>
    <col min="11741" max="11741" width="8" style="14" customWidth="1"/>
    <col min="11742" max="11742" width="6.6640625" style="14" customWidth="1"/>
    <col min="11743" max="11979" width="11.44140625" style="14"/>
    <col min="11980" max="11980" width="0" style="14" hidden="1" customWidth="1"/>
    <col min="11981" max="11982" width="6.6640625" style="14" customWidth="1"/>
    <col min="11983" max="11983" width="7.6640625" style="14" customWidth="1"/>
    <col min="11984" max="11987" width="6.6640625" style="14" customWidth="1"/>
    <col min="11988" max="11988" width="7.6640625" style="14" customWidth="1"/>
    <col min="11989" max="11989" width="5.6640625" style="14" customWidth="1"/>
    <col min="11990" max="11991" width="6.6640625" style="14" customWidth="1"/>
    <col min="11992" max="11992" width="7.6640625" style="14" customWidth="1"/>
    <col min="11993" max="11996" width="6.6640625" style="14" customWidth="1"/>
    <col min="11997" max="11997" width="8" style="14" customWidth="1"/>
    <col min="11998" max="11998" width="6.6640625" style="14" customWidth="1"/>
    <col min="11999" max="12235" width="11.44140625" style="14"/>
    <col min="12236" max="12236" width="0" style="14" hidden="1" customWidth="1"/>
    <col min="12237" max="12238" width="6.6640625" style="14" customWidth="1"/>
    <col min="12239" max="12239" width="7.6640625" style="14" customWidth="1"/>
    <col min="12240" max="12243" width="6.6640625" style="14" customWidth="1"/>
    <col min="12244" max="12244" width="7.6640625" style="14" customWidth="1"/>
    <col min="12245" max="12245" width="5.6640625" style="14" customWidth="1"/>
    <col min="12246" max="12247" width="6.6640625" style="14" customWidth="1"/>
    <col min="12248" max="12248" width="7.6640625" style="14" customWidth="1"/>
    <col min="12249" max="12252" width="6.6640625" style="14" customWidth="1"/>
    <col min="12253" max="12253" width="8" style="14" customWidth="1"/>
    <col min="12254" max="12254" width="6.6640625" style="14" customWidth="1"/>
    <col min="12255" max="12491" width="11.44140625" style="14"/>
    <col min="12492" max="12492" width="0" style="14" hidden="1" customWidth="1"/>
    <col min="12493" max="12494" width="6.6640625" style="14" customWidth="1"/>
    <col min="12495" max="12495" width="7.6640625" style="14" customWidth="1"/>
    <col min="12496" max="12499" width="6.6640625" style="14" customWidth="1"/>
    <col min="12500" max="12500" width="7.6640625" style="14" customWidth="1"/>
    <col min="12501" max="12501" width="5.6640625" style="14" customWidth="1"/>
    <col min="12502" max="12503" width="6.6640625" style="14" customWidth="1"/>
    <col min="12504" max="12504" width="7.6640625" style="14" customWidth="1"/>
    <col min="12505" max="12508" width="6.6640625" style="14" customWidth="1"/>
    <col min="12509" max="12509" width="8" style="14" customWidth="1"/>
    <col min="12510" max="12510" width="6.6640625" style="14" customWidth="1"/>
    <col min="12511" max="12747" width="11.44140625" style="14"/>
    <col min="12748" max="12748" width="0" style="14" hidden="1" customWidth="1"/>
    <col min="12749" max="12750" width="6.6640625" style="14" customWidth="1"/>
    <col min="12751" max="12751" width="7.6640625" style="14" customWidth="1"/>
    <col min="12752" max="12755" width="6.6640625" style="14" customWidth="1"/>
    <col min="12756" max="12756" width="7.6640625" style="14" customWidth="1"/>
    <col min="12757" max="12757" width="5.6640625" style="14" customWidth="1"/>
    <col min="12758" max="12759" width="6.6640625" style="14" customWidth="1"/>
    <col min="12760" max="12760" width="7.6640625" style="14" customWidth="1"/>
    <col min="12761" max="12764" width="6.6640625" style="14" customWidth="1"/>
    <col min="12765" max="12765" width="8" style="14" customWidth="1"/>
    <col min="12766" max="12766" width="6.6640625" style="14" customWidth="1"/>
    <col min="12767" max="13003" width="11.44140625" style="14"/>
    <col min="13004" max="13004" width="0" style="14" hidden="1" customWidth="1"/>
    <col min="13005" max="13006" width="6.6640625" style="14" customWidth="1"/>
    <col min="13007" max="13007" width="7.6640625" style="14" customWidth="1"/>
    <col min="13008" max="13011" width="6.6640625" style="14" customWidth="1"/>
    <col min="13012" max="13012" width="7.6640625" style="14" customWidth="1"/>
    <col min="13013" max="13013" width="5.6640625" style="14" customWidth="1"/>
    <col min="13014" max="13015" width="6.6640625" style="14" customWidth="1"/>
    <col min="13016" max="13016" width="7.6640625" style="14" customWidth="1"/>
    <col min="13017" max="13020" width="6.6640625" style="14" customWidth="1"/>
    <col min="13021" max="13021" width="8" style="14" customWidth="1"/>
    <col min="13022" max="13022" width="6.6640625" style="14" customWidth="1"/>
    <col min="13023" max="13259" width="11.44140625" style="14"/>
    <col min="13260" max="13260" width="0" style="14" hidden="1" customWidth="1"/>
    <col min="13261" max="13262" width="6.6640625" style="14" customWidth="1"/>
    <col min="13263" max="13263" width="7.6640625" style="14" customWidth="1"/>
    <col min="13264" max="13267" width="6.6640625" style="14" customWidth="1"/>
    <col min="13268" max="13268" width="7.6640625" style="14" customWidth="1"/>
    <col min="13269" max="13269" width="5.6640625" style="14" customWidth="1"/>
    <col min="13270" max="13271" width="6.6640625" style="14" customWidth="1"/>
    <col min="13272" max="13272" width="7.6640625" style="14" customWidth="1"/>
    <col min="13273" max="13276" width="6.6640625" style="14" customWidth="1"/>
    <col min="13277" max="13277" width="8" style="14" customWidth="1"/>
    <col min="13278" max="13278" width="6.6640625" style="14" customWidth="1"/>
    <col min="13279" max="13515" width="11.44140625" style="14"/>
    <col min="13516" max="13516" width="0" style="14" hidden="1" customWidth="1"/>
    <col min="13517" max="13518" width="6.6640625" style="14" customWidth="1"/>
    <col min="13519" max="13519" width="7.6640625" style="14" customWidth="1"/>
    <col min="13520" max="13523" width="6.6640625" style="14" customWidth="1"/>
    <col min="13524" max="13524" width="7.6640625" style="14" customWidth="1"/>
    <col min="13525" max="13525" width="5.6640625" style="14" customWidth="1"/>
    <col min="13526" max="13527" width="6.6640625" style="14" customWidth="1"/>
    <col min="13528" max="13528" width="7.6640625" style="14" customWidth="1"/>
    <col min="13529" max="13532" width="6.6640625" style="14" customWidth="1"/>
    <col min="13533" max="13533" width="8" style="14" customWidth="1"/>
    <col min="13534" max="13534" width="6.6640625" style="14" customWidth="1"/>
    <col min="13535" max="13771" width="11.44140625" style="14"/>
    <col min="13772" max="13772" width="0" style="14" hidden="1" customWidth="1"/>
    <col min="13773" max="13774" width="6.6640625" style="14" customWidth="1"/>
    <col min="13775" max="13775" width="7.6640625" style="14" customWidth="1"/>
    <col min="13776" max="13779" width="6.6640625" style="14" customWidth="1"/>
    <col min="13780" max="13780" width="7.6640625" style="14" customWidth="1"/>
    <col min="13781" max="13781" width="5.6640625" style="14" customWidth="1"/>
    <col min="13782" max="13783" width="6.6640625" style="14" customWidth="1"/>
    <col min="13784" max="13784" width="7.6640625" style="14" customWidth="1"/>
    <col min="13785" max="13788" width="6.6640625" style="14" customWidth="1"/>
    <col min="13789" max="13789" width="8" style="14" customWidth="1"/>
    <col min="13790" max="13790" width="6.6640625" style="14" customWidth="1"/>
    <col min="13791" max="14027" width="11.44140625" style="14"/>
    <col min="14028" max="14028" width="0" style="14" hidden="1" customWidth="1"/>
    <col min="14029" max="14030" width="6.6640625" style="14" customWidth="1"/>
    <col min="14031" max="14031" width="7.6640625" style="14" customWidth="1"/>
    <col min="14032" max="14035" width="6.6640625" style="14" customWidth="1"/>
    <col min="14036" max="14036" width="7.6640625" style="14" customWidth="1"/>
    <col min="14037" max="14037" width="5.6640625" style="14" customWidth="1"/>
    <col min="14038" max="14039" width="6.6640625" style="14" customWidth="1"/>
    <col min="14040" max="14040" width="7.6640625" style="14" customWidth="1"/>
    <col min="14041" max="14044" width="6.6640625" style="14" customWidth="1"/>
    <col min="14045" max="14045" width="8" style="14" customWidth="1"/>
    <col min="14046" max="14046" width="6.6640625" style="14" customWidth="1"/>
    <col min="14047" max="14283" width="11.44140625" style="14"/>
    <col min="14284" max="14284" width="0" style="14" hidden="1" customWidth="1"/>
    <col min="14285" max="14286" width="6.6640625" style="14" customWidth="1"/>
    <col min="14287" max="14287" width="7.6640625" style="14" customWidth="1"/>
    <col min="14288" max="14291" width="6.6640625" style="14" customWidth="1"/>
    <col min="14292" max="14292" width="7.6640625" style="14" customWidth="1"/>
    <col min="14293" max="14293" width="5.6640625" style="14" customWidth="1"/>
    <col min="14294" max="14295" width="6.6640625" style="14" customWidth="1"/>
    <col min="14296" max="14296" width="7.6640625" style="14" customWidth="1"/>
    <col min="14297" max="14300" width="6.6640625" style="14" customWidth="1"/>
    <col min="14301" max="14301" width="8" style="14" customWidth="1"/>
    <col min="14302" max="14302" width="6.6640625" style="14" customWidth="1"/>
    <col min="14303" max="14539" width="11.44140625" style="14"/>
    <col min="14540" max="14540" width="0" style="14" hidden="1" customWidth="1"/>
    <col min="14541" max="14542" width="6.6640625" style="14" customWidth="1"/>
    <col min="14543" max="14543" width="7.6640625" style="14" customWidth="1"/>
    <col min="14544" max="14547" width="6.6640625" style="14" customWidth="1"/>
    <col min="14548" max="14548" width="7.6640625" style="14" customWidth="1"/>
    <col min="14549" max="14549" width="5.6640625" style="14" customWidth="1"/>
    <col min="14550" max="14551" width="6.6640625" style="14" customWidth="1"/>
    <col min="14552" max="14552" width="7.6640625" style="14" customWidth="1"/>
    <col min="14553" max="14556" width="6.6640625" style="14" customWidth="1"/>
    <col min="14557" max="14557" width="8" style="14" customWidth="1"/>
    <col min="14558" max="14558" width="6.6640625" style="14" customWidth="1"/>
    <col min="14559" max="14795" width="11.44140625" style="14"/>
    <col min="14796" max="14796" width="0" style="14" hidden="1" customWidth="1"/>
    <col min="14797" max="14798" width="6.6640625" style="14" customWidth="1"/>
    <col min="14799" max="14799" width="7.6640625" style="14" customWidth="1"/>
    <col min="14800" max="14803" width="6.6640625" style="14" customWidth="1"/>
    <col min="14804" max="14804" width="7.6640625" style="14" customWidth="1"/>
    <col min="14805" max="14805" width="5.6640625" style="14" customWidth="1"/>
    <col min="14806" max="14807" width="6.6640625" style="14" customWidth="1"/>
    <col min="14808" max="14808" width="7.6640625" style="14" customWidth="1"/>
    <col min="14809" max="14812" width="6.6640625" style="14" customWidth="1"/>
    <col min="14813" max="14813" width="8" style="14" customWidth="1"/>
    <col min="14814" max="14814" width="6.6640625" style="14" customWidth="1"/>
    <col min="14815" max="15051" width="11.44140625" style="14"/>
    <col min="15052" max="15052" width="0" style="14" hidden="1" customWidth="1"/>
    <col min="15053" max="15054" width="6.6640625" style="14" customWidth="1"/>
    <col min="15055" max="15055" width="7.6640625" style="14" customWidth="1"/>
    <col min="15056" max="15059" width="6.6640625" style="14" customWidth="1"/>
    <col min="15060" max="15060" width="7.6640625" style="14" customWidth="1"/>
    <col min="15061" max="15061" width="5.6640625" style="14" customWidth="1"/>
    <col min="15062" max="15063" width="6.6640625" style="14" customWidth="1"/>
    <col min="15064" max="15064" width="7.6640625" style="14" customWidth="1"/>
    <col min="15065" max="15068" width="6.6640625" style="14" customWidth="1"/>
    <col min="15069" max="15069" width="8" style="14" customWidth="1"/>
    <col min="15070" max="15070" width="6.6640625" style="14" customWidth="1"/>
    <col min="15071" max="15307" width="11.44140625" style="14"/>
    <col min="15308" max="15308" width="0" style="14" hidden="1" customWidth="1"/>
    <col min="15309" max="15310" width="6.6640625" style="14" customWidth="1"/>
    <col min="15311" max="15311" width="7.6640625" style="14" customWidth="1"/>
    <col min="15312" max="15315" width="6.6640625" style="14" customWidth="1"/>
    <col min="15316" max="15316" width="7.6640625" style="14" customWidth="1"/>
    <col min="15317" max="15317" width="5.6640625" style="14" customWidth="1"/>
    <col min="15318" max="15319" width="6.6640625" style="14" customWidth="1"/>
    <col min="15320" max="15320" width="7.6640625" style="14" customWidth="1"/>
    <col min="15321" max="15324" width="6.6640625" style="14" customWidth="1"/>
    <col min="15325" max="15325" width="8" style="14" customWidth="1"/>
    <col min="15326" max="15326" width="6.6640625" style="14" customWidth="1"/>
    <col min="15327" max="15563" width="11.44140625" style="14"/>
    <col min="15564" max="15564" width="0" style="14" hidden="1" customWidth="1"/>
    <col min="15565" max="15566" width="6.6640625" style="14" customWidth="1"/>
    <col min="15567" max="15567" width="7.6640625" style="14" customWidth="1"/>
    <col min="15568" max="15571" width="6.6640625" style="14" customWidth="1"/>
    <col min="15572" max="15572" width="7.6640625" style="14" customWidth="1"/>
    <col min="15573" max="15573" width="5.6640625" style="14" customWidth="1"/>
    <col min="15574" max="15575" width="6.6640625" style="14" customWidth="1"/>
    <col min="15576" max="15576" width="7.6640625" style="14" customWidth="1"/>
    <col min="15577" max="15580" width="6.6640625" style="14" customWidth="1"/>
    <col min="15581" max="15581" width="8" style="14" customWidth="1"/>
    <col min="15582" max="15582" width="6.6640625" style="14" customWidth="1"/>
    <col min="15583" max="15819" width="11.44140625" style="14"/>
    <col min="15820" max="15820" width="0" style="14" hidden="1" customWidth="1"/>
    <col min="15821" max="15822" width="6.6640625" style="14" customWidth="1"/>
    <col min="15823" max="15823" width="7.6640625" style="14" customWidth="1"/>
    <col min="15824" max="15827" width="6.6640625" style="14" customWidth="1"/>
    <col min="15828" max="15828" width="7.6640625" style="14" customWidth="1"/>
    <col min="15829" max="15829" width="5.6640625" style="14" customWidth="1"/>
    <col min="15830" max="15831" width="6.6640625" style="14" customWidth="1"/>
    <col min="15832" max="15832" width="7.6640625" style="14" customWidth="1"/>
    <col min="15833" max="15836" width="6.6640625" style="14" customWidth="1"/>
    <col min="15837" max="15837" width="8" style="14" customWidth="1"/>
    <col min="15838" max="15838" width="6.6640625" style="14" customWidth="1"/>
    <col min="15839" max="16075" width="11.44140625" style="14"/>
    <col min="16076" max="16076" width="0" style="14" hidden="1" customWidth="1"/>
    <col min="16077" max="16078" width="6.6640625" style="14" customWidth="1"/>
    <col min="16079" max="16079" width="7.6640625" style="14" customWidth="1"/>
    <col min="16080" max="16083" width="6.6640625" style="14" customWidth="1"/>
    <col min="16084" max="16084" width="7.6640625" style="14" customWidth="1"/>
    <col min="16085" max="16085" width="5.6640625" style="14" customWidth="1"/>
    <col min="16086" max="16087" width="6.6640625" style="14" customWidth="1"/>
    <col min="16088" max="16088" width="7.6640625" style="14" customWidth="1"/>
    <col min="16089" max="16092" width="6.6640625" style="14" customWidth="1"/>
    <col min="16093" max="16093" width="8" style="14" customWidth="1"/>
    <col min="16094" max="16094" width="6.6640625" style="14" customWidth="1"/>
    <col min="16095" max="16384" width="11.44140625" style="14"/>
  </cols>
  <sheetData>
    <row r="1" spans="1:38" ht="2.25" customHeight="1" thickBot="1" x14ac:dyDescent="0.25"/>
    <row r="2" spans="1:38" x14ac:dyDescent="0.2">
      <c r="A2" s="58" t="s">
        <v>0</v>
      </c>
      <c r="B2" s="91" t="s">
        <v>27</v>
      </c>
      <c r="C2" s="306" t="s">
        <v>23</v>
      </c>
      <c r="D2" s="306"/>
      <c r="E2" s="302" t="s">
        <v>24</v>
      </c>
      <c r="F2" s="303"/>
      <c r="G2" s="58" t="s">
        <v>1</v>
      </c>
      <c r="H2" s="91" t="s">
        <v>27</v>
      </c>
      <c r="I2" s="306" t="s">
        <v>23</v>
      </c>
      <c r="J2" s="306"/>
      <c r="K2" s="302" t="s">
        <v>24</v>
      </c>
      <c r="L2" s="303"/>
      <c r="M2" s="79"/>
      <c r="N2" s="58" t="s">
        <v>0</v>
      </c>
      <c r="O2" s="91" t="s">
        <v>27</v>
      </c>
      <c r="P2" s="306" t="s">
        <v>23</v>
      </c>
      <c r="Q2" s="306"/>
      <c r="R2" s="302" t="s">
        <v>24</v>
      </c>
      <c r="S2" s="303"/>
      <c r="T2" s="58" t="s">
        <v>1</v>
      </c>
      <c r="U2" s="91" t="s">
        <v>27</v>
      </c>
      <c r="V2" s="306" t="s">
        <v>23</v>
      </c>
      <c r="W2" s="306"/>
      <c r="X2" s="302" t="s">
        <v>24</v>
      </c>
      <c r="Y2" s="303"/>
      <c r="AA2" s="58" t="s">
        <v>0</v>
      </c>
      <c r="AB2" s="91" t="s">
        <v>27</v>
      </c>
      <c r="AC2" s="306" t="s">
        <v>23</v>
      </c>
      <c r="AD2" s="306"/>
      <c r="AE2" s="302" t="s">
        <v>24</v>
      </c>
      <c r="AF2" s="303"/>
      <c r="AG2" s="58" t="s">
        <v>1</v>
      </c>
      <c r="AH2" s="91" t="s">
        <v>27</v>
      </c>
      <c r="AI2" s="306" t="s">
        <v>23</v>
      </c>
      <c r="AJ2" s="306"/>
      <c r="AK2" s="302" t="s">
        <v>24</v>
      </c>
      <c r="AL2" s="303"/>
    </row>
    <row r="3" spans="1:38" x14ac:dyDescent="0.2">
      <c r="A3" s="314" t="e">
        <f>MAX(C11:F11)</f>
        <v>#DIV/0!</v>
      </c>
      <c r="B3" s="315"/>
      <c r="C3" s="313">
        <f>MAX(C10:F10)</f>
        <v>0</v>
      </c>
      <c r="D3" s="313"/>
      <c r="E3" s="304" t="e">
        <f>(C5*0.7)/C3</f>
        <v>#DIV/0!</v>
      </c>
      <c r="F3" s="305"/>
      <c r="G3" s="314" t="e">
        <f>MAX(I11:L11)</f>
        <v>#DIV/0!</v>
      </c>
      <c r="H3" s="315"/>
      <c r="I3" s="313">
        <f>MAX(I10:L10)</f>
        <v>0</v>
      </c>
      <c r="J3" s="313"/>
      <c r="K3" s="304" t="e">
        <f>(I5*0.7)/I3</f>
        <v>#DIV/0!</v>
      </c>
      <c r="L3" s="305"/>
      <c r="M3" s="80"/>
      <c r="N3" s="314">
        <f>MAX(P11:S11)</f>
        <v>108.99999999999997</v>
      </c>
      <c r="O3" s="315"/>
      <c r="P3" s="313">
        <f>MAX(P10:S10)</f>
        <v>0.3224852071005917</v>
      </c>
      <c r="Q3" s="313"/>
      <c r="R3" s="304">
        <f>(P5*0.7)/P3</f>
        <v>21.706422018348626</v>
      </c>
      <c r="S3" s="305"/>
      <c r="T3" s="314">
        <f>MAX(V11:Y11)</f>
        <v>121</v>
      </c>
      <c r="U3" s="315"/>
      <c r="V3" s="313">
        <f>MAX(V10:Y10)</f>
        <v>0.36555891238670696</v>
      </c>
      <c r="W3" s="313"/>
      <c r="X3" s="304">
        <f>(V5*0.7)/V3</f>
        <v>19.148760330578511</v>
      </c>
      <c r="Y3" s="305"/>
      <c r="AA3" s="314">
        <f>MAX(AC11:AF11)</f>
        <v>108.99999999999997</v>
      </c>
      <c r="AB3" s="315"/>
      <c r="AC3" s="313">
        <f>MAX(AC10:AF10)</f>
        <v>0.3224852071005917</v>
      </c>
      <c r="AD3" s="313"/>
      <c r="AE3" s="304">
        <f>(AC5*0.7)/AC3</f>
        <v>21.706422018348626</v>
      </c>
      <c r="AF3" s="305"/>
      <c r="AG3" s="314">
        <f>MAX(AI11:AL11)</f>
        <v>121</v>
      </c>
      <c r="AH3" s="315"/>
      <c r="AI3" s="313">
        <f>MAX(AI10:AL10)</f>
        <v>0.36555891238670696</v>
      </c>
      <c r="AJ3" s="313"/>
      <c r="AK3" s="304">
        <f>(AI5*0.7)/AI3</f>
        <v>19.148760330578511</v>
      </c>
      <c r="AL3" s="305"/>
    </row>
    <row r="4" spans="1:38" ht="12" customHeight="1" thickBot="1" x14ac:dyDescent="0.25">
      <c r="A4" s="307" t="s">
        <v>20</v>
      </c>
      <c r="B4" s="308"/>
      <c r="C4" s="71" t="s">
        <v>31</v>
      </c>
      <c r="D4" s="34" t="s">
        <v>18</v>
      </c>
      <c r="E4" s="34" t="s">
        <v>17</v>
      </c>
      <c r="F4" s="46" t="s">
        <v>16</v>
      </c>
      <c r="G4" s="307" t="s">
        <v>20</v>
      </c>
      <c r="H4" s="308"/>
      <c r="I4" s="71" t="s">
        <v>31</v>
      </c>
      <c r="J4" s="34" t="s">
        <v>18</v>
      </c>
      <c r="K4" s="34" t="s">
        <v>17</v>
      </c>
      <c r="L4" s="46" t="s">
        <v>16</v>
      </c>
      <c r="M4" s="79"/>
      <c r="N4" s="307" t="s">
        <v>20</v>
      </c>
      <c r="O4" s="308"/>
      <c r="P4" s="71" t="s">
        <v>31</v>
      </c>
      <c r="Q4" s="34" t="s">
        <v>18</v>
      </c>
      <c r="R4" s="34" t="s">
        <v>17</v>
      </c>
      <c r="S4" s="46" t="s">
        <v>16</v>
      </c>
      <c r="T4" s="307" t="s">
        <v>20</v>
      </c>
      <c r="U4" s="308"/>
      <c r="V4" s="71" t="s">
        <v>31</v>
      </c>
      <c r="W4" s="34" t="s">
        <v>18</v>
      </c>
      <c r="X4" s="34" t="s">
        <v>17</v>
      </c>
      <c r="Y4" s="46" t="s">
        <v>16</v>
      </c>
      <c r="AA4" s="307" t="s">
        <v>20</v>
      </c>
      <c r="AB4" s="308"/>
      <c r="AC4" s="71" t="s">
        <v>31</v>
      </c>
      <c r="AD4" s="34" t="s">
        <v>18</v>
      </c>
      <c r="AE4" s="34" t="s">
        <v>17</v>
      </c>
      <c r="AF4" s="46" t="s">
        <v>16</v>
      </c>
      <c r="AG4" s="307" t="s">
        <v>20</v>
      </c>
      <c r="AH4" s="308"/>
      <c r="AI4" s="71" t="s">
        <v>31</v>
      </c>
      <c r="AJ4" s="34" t="s">
        <v>18</v>
      </c>
      <c r="AK4" s="34" t="s">
        <v>17</v>
      </c>
      <c r="AL4" s="46" t="s">
        <v>16</v>
      </c>
    </row>
    <row r="5" spans="1:38" ht="12" thickBot="1" x14ac:dyDescent="0.25">
      <c r="A5" s="316" t="str">
        <f>Medidas!B20</f>
        <v>FTS 17</v>
      </c>
      <c r="B5" s="317"/>
      <c r="C5" s="57">
        <f>Medidas!E20</f>
        <v>0</v>
      </c>
      <c r="D5" s="69">
        <f>Medidas!D20</f>
        <v>0</v>
      </c>
      <c r="E5" s="70"/>
      <c r="F5" s="68">
        <f>D5+(C5*Medidas!K3)</f>
        <v>0</v>
      </c>
      <c r="G5" s="311" t="str">
        <f>Medidas!B21</f>
        <v>FTS 18</v>
      </c>
      <c r="H5" s="312"/>
      <c r="I5" s="57">
        <f>Medidas!E21</f>
        <v>0</v>
      </c>
      <c r="J5" s="69">
        <f>Medidas!D21</f>
        <v>0</v>
      </c>
      <c r="K5" s="70"/>
      <c r="L5" s="68">
        <f>J5+(I5*Medidas!K3)</f>
        <v>0</v>
      </c>
      <c r="M5" s="81"/>
      <c r="N5" s="311" t="str">
        <f>A5</f>
        <v>FTS 17</v>
      </c>
      <c r="O5" s="312"/>
      <c r="P5" s="57">
        <f>Medidas!F20</f>
        <v>10</v>
      </c>
      <c r="Q5" s="69">
        <f>F5</f>
        <v>0</v>
      </c>
      <c r="R5" s="70"/>
      <c r="S5" s="68">
        <f>Q5+(P5*Medidas!K3)</f>
        <v>38.35</v>
      </c>
      <c r="T5" s="311" t="str">
        <f>G5</f>
        <v>FTS 18</v>
      </c>
      <c r="U5" s="312"/>
      <c r="V5" s="57">
        <f>Medidas!F21</f>
        <v>10</v>
      </c>
      <c r="W5" s="69">
        <f>L5</f>
        <v>0</v>
      </c>
      <c r="X5" s="70"/>
      <c r="Y5" s="68">
        <f>W5+(V5*Medidas!K3)</f>
        <v>38.35</v>
      </c>
      <c r="AA5" s="311" t="str">
        <f>N5</f>
        <v>FTS 17</v>
      </c>
      <c r="AB5" s="312"/>
      <c r="AC5" s="57">
        <f>C5+P5</f>
        <v>10</v>
      </c>
      <c r="AD5" s="69">
        <f>D5</f>
        <v>0</v>
      </c>
      <c r="AE5" s="70"/>
      <c r="AF5" s="68">
        <f>AD5+(AC5*Medidas!K3)</f>
        <v>38.35</v>
      </c>
      <c r="AG5" s="311" t="str">
        <f>T5</f>
        <v>FTS 18</v>
      </c>
      <c r="AH5" s="312"/>
      <c r="AI5" s="57">
        <f>I5+V5</f>
        <v>10</v>
      </c>
      <c r="AJ5" s="69">
        <f>J5</f>
        <v>0</v>
      </c>
      <c r="AK5" s="70"/>
      <c r="AL5" s="68">
        <f>AJ5+(AI5*Medidas!K3)</f>
        <v>38.35</v>
      </c>
    </row>
    <row r="6" spans="1:38" hidden="1" x14ac:dyDescent="0.2">
      <c r="A6" s="45" t="s">
        <v>22</v>
      </c>
      <c r="B6" s="35"/>
      <c r="C6" s="36">
        <f>B43</f>
        <v>3.36</v>
      </c>
      <c r="D6" s="36">
        <f>C43</f>
        <v>3.36</v>
      </c>
      <c r="E6" s="36">
        <f>D43</f>
        <v>3.38</v>
      </c>
      <c r="F6" s="47">
        <f>E43</f>
        <v>3.33</v>
      </c>
      <c r="G6" s="45" t="s">
        <v>22</v>
      </c>
      <c r="H6" s="35"/>
      <c r="I6" s="36">
        <f>E44</f>
        <v>3.31</v>
      </c>
      <c r="J6" s="36">
        <f>D44</f>
        <v>3.33</v>
      </c>
      <c r="K6" s="36">
        <f>C44</f>
        <v>3.36</v>
      </c>
      <c r="L6" s="47">
        <f>B44</f>
        <v>3.36</v>
      </c>
      <c r="M6" s="82"/>
      <c r="N6" s="45" t="s">
        <v>22</v>
      </c>
      <c r="O6" s="35"/>
      <c r="P6" s="36">
        <f>O43</f>
        <v>3.36</v>
      </c>
      <c r="Q6" s="36">
        <f>P43</f>
        <v>3.36</v>
      </c>
      <c r="R6" s="36">
        <f>Q43</f>
        <v>3.38</v>
      </c>
      <c r="S6" s="47">
        <f>R43</f>
        <v>3.33</v>
      </c>
      <c r="T6" s="45" t="s">
        <v>22</v>
      </c>
      <c r="U6" s="35"/>
      <c r="V6" s="36">
        <f>R44</f>
        <v>3.31</v>
      </c>
      <c r="W6" s="36">
        <f>Q44</f>
        <v>3.33</v>
      </c>
      <c r="X6" s="36">
        <f>P44</f>
        <v>3.36</v>
      </c>
      <c r="Y6" s="47">
        <f>O44</f>
        <v>3.36</v>
      </c>
      <c r="AA6" s="45" t="s">
        <v>22</v>
      </c>
      <c r="AB6" s="35"/>
      <c r="AC6" s="36">
        <f>AB43</f>
        <v>3.36</v>
      </c>
      <c r="AD6" s="36">
        <f>AC43</f>
        <v>3.36</v>
      </c>
      <c r="AE6" s="36">
        <f>AD43</f>
        <v>3.38</v>
      </c>
      <c r="AF6" s="47">
        <f>AE43</f>
        <v>3.33</v>
      </c>
      <c r="AG6" s="45" t="s">
        <v>22</v>
      </c>
      <c r="AH6" s="35"/>
      <c r="AI6" s="36">
        <f>AE44</f>
        <v>3.31</v>
      </c>
      <c r="AJ6" s="36">
        <f>AD44</f>
        <v>3.33</v>
      </c>
      <c r="AK6" s="36">
        <f>AC44</f>
        <v>3.36</v>
      </c>
      <c r="AL6" s="47">
        <f>AB44</f>
        <v>3.36</v>
      </c>
    </row>
    <row r="7" spans="1:38" hidden="1" x14ac:dyDescent="0.2">
      <c r="A7" s="48" t="s">
        <v>4</v>
      </c>
      <c r="B7" s="37"/>
      <c r="C7" s="38">
        <v>1</v>
      </c>
      <c r="D7" s="38">
        <v>2</v>
      </c>
      <c r="E7" s="38">
        <v>3</v>
      </c>
      <c r="F7" s="49">
        <v>4</v>
      </c>
      <c r="G7" s="48" t="s">
        <v>4</v>
      </c>
      <c r="H7" s="37"/>
      <c r="I7" s="38">
        <v>4</v>
      </c>
      <c r="J7" s="38">
        <v>3</v>
      </c>
      <c r="K7" s="38">
        <v>2</v>
      </c>
      <c r="L7" s="49">
        <v>1</v>
      </c>
      <c r="M7" s="81"/>
      <c r="N7" s="48" t="s">
        <v>4</v>
      </c>
      <c r="O7" s="37"/>
      <c r="P7" s="38">
        <v>1</v>
      </c>
      <c r="Q7" s="38">
        <v>2</v>
      </c>
      <c r="R7" s="38">
        <v>3</v>
      </c>
      <c r="S7" s="49">
        <v>4</v>
      </c>
      <c r="T7" s="48" t="s">
        <v>4</v>
      </c>
      <c r="U7" s="37"/>
      <c r="V7" s="38">
        <v>4</v>
      </c>
      <c r="W7" s="38">
        <v>3</v>
      </c>
      <c r="X7" s="38">
        <v>2</v>
      </c>
      <c r="Y7" s="49">
        <v>1</v>
      </c>
      <c r="AA7" s="48" t="s">
        <v>4</v>
      </c>
      <c r="AB7" s="37"/>
      <c r="AC7" s="38">
        <v>1</v>
      </c>
      <c r="AD7" s="38">
        <v>2</v>
      </c>
      <c r="AE7" s="38">
        <v>3</v>
      </c>
      <c r="AF7" s="49">
        <v>4</v>
      </c>
      <c r="AG7" s="48" t="s">
        <v>4</v>
      </c>
      <c r="AH7" s="37"/>
      <c r="AI7" s="38">
        <v>4</v>
      </c>
      <c r="AJ7" s="38">
        <v>3</v>
      </c>
      <c r="AK7" s="38">
        <v>2</v>
      </c>
      <c r="AL7" s="49">
        <v>1</v>
      </c>
    </row>
    <row r="8" spans="1:38" hidden="1" x14ac:dyDescent="0.2">
      <c r="A8" s="39" t="s">
        <v>19</v>
      </c>
      <c r="B8" s="37"/>
      <c r="C8" s="40">
        <f>H43</f>
        <v>3.36</v>
      </c>
      <c r="D8" s="40">
        <f>I43</f>
        <v>3.36</v>
      </c>
      <c r="E8" s="40">
        <f>J43</f>
        <v>3.38</v>
      </c>
      <c r="F8" s="50">
        <f>K43</f>
        <v>3.33</v>
      </c>
      <c r="G8" s="39" t="s">
        <v>19</v>
      </c>
      <c r="H8" s="37"/>
      <c r="I8" s="40">
        <f>K44</f>
        <v>3.31</v>
      </c>
      <c r="J8" s="40">
        <f>J44</f>
        <v>3.33</v>
      </c>
      <c r="K8" s="40">
        <f>I44</f>
        <v>3.36</v>
      </c>
      <c r="L8" s="50">
        <f>H44</f>
        <v>3.36</v>
      </c>
      <c r="M8" s="82"/>
      <c r="N8" s="39" t="s">
        <v>19</v>
      </c>
      <c r="O8" s="37"/>
      <c r="P8" s="40">
        <f>U43</f>
        <v>2.82</v>
      </c>
      <c r="Q8" s="40">
        <f>V43</f>
        <v>2.29</v>
      </c>
      <c r="R8" s="40">
        <f>W43</f>
        <v>2.29</v>
      </c>
      <c r="S8" s="50">
        <f>X43</f>
        <v>2.76</v>
      </c>
      <c r="T8" s="39" t="s">
        <v>19</v>
      </c>
      <c r="U8" s="37"/>
      <c r="V8" s="40">
        <f>X44</f>
        <v>2.1</v>
      </c>
      <c r="W8" s="40">
        <f>W44</f>
        <v>2.2599999999999998</v>
      </c>
      <c r="X8" s="40">
        <f>V44</f>
        <v>2.85</v>
      </c>
      <c r="Y8" s="50">
        <f>U44</f>
        <v>2.76</v>
      </c>
      <c r="AA8" s="39" t="s">
        <v>19</v>
      </c>
      <c r="AB8" s="37"/>
      <c r="AC8" s="40">
        <f>AH43</f>
        <v>2.82</v>
      </c>
      <c r="AD8" s="40">
        <f>AI43</f>
        <v>2.29</v>
      </c>
      <c r="AE8" s="40">
        <f>AJ43</f>
        <v>2.29</v>
      </c>
      <c r="AF8" s="50">
        <f>AK43</f>
        <v>2.76</v>
      </c>
      <c r="AG8" s="39" t="s">
        <v>19</v>
      </c>
      <c r="AH8" s="37"/>
      <c r="AI8" s="40">
        <f>AK44</f>
        <v>2.1</v>
      </c>
      <c r="AJ8" s="40">
        <f>AJ44</f>
        <v>2.2599999999999998</v>
      </c>
      <c r="AK8" s="40">
        <f>AI44</f>
        <v>2.85</v>
      </c>
      <c r="AL8" s="50">
        <f>AH44</f>
        <v>2.76</v>
      </c>
    </row>
    <row r="9" spans="1:38" x14ac:dyDescent="0.2">
      <c r="A9" s="59" t="s">
        <v>26</v>
      </c>
      <c r="B9" s="60"/>
      <c r="C9" s="41">
        <f>C6-C8</f>
        <v>0</v>
      </c>
      <c r="D9" s="41">
        <f>D6-D8</f>
        <v>0</v>
      </c>
      <c r="E9" s="41">
        <f>E6-E8</f>
        <v>0</v>
      </c>
      <c r="F9" s="51">
        <f>F6-F8</f>
        <v>0</v>
      </c>
      <c r="G9" s="59" t="s">
        <v>26</v>
      </c>
      <c r="H9" s="60"/>
      <c r="I9" s="41">
        <f>I6-I8</f>
        <v>0</v>
      </c>
      <c r="J9" s="41">
        <f>J6-J8</f>
        <v>0</v>
      </c>
      <c r="K9" s="41">
        <f>K6-K8</f>
        <v>0</v>
      </c>
      <c r="L9" s="51">
        <f>L6-L8</f>
        <v>0</v>
      </c>
      <c r="M9" s="83"/>
      <c r="N9" s="59" t="s">
        <v>26</v>
      </c>
      <c r="O9" s="60"/>
      <c r="P9" s="41">
        <f>P6-P8</f>
        <v>0.54</v>
      </c>
      <c r="Q9" s="41">
        <f>Q6-Q8</f>
        <v>1.0699999999999998</v>
      </c>
      <c r="R9" s="41">
        <f>R6-R8</f>
        <v>1.0899999999999999</v>
      </c>
      <c r="S9" s="51">
        <f>S6-S8</f>
        <v>0.57000000000000028</v>
      </c>
      <c r="T9" s="59" t="s">
        <v>26</v>
      </c>
      <c r="U9" s="60"/>
      <c r="V9" s="41">
        <f>V6-V8</f>
        <v>1.21</v>
      </c>
      <c r="W9" s="41">
        <f>W6-W8</f>
        <v>1.0700000000000003</v>
      </c>
      <c r="X9" s="41">
        <f>X6-X8</f>
        <v>0.50999999999999979</v>
      </c>
      <c r="Y9" s="51">
        <f>Y6-Y8</f>
        <v>0.60000000000000009</v>
      </c>
      <c r="AA9" s="59" t="s">
        <v>26</v>
      </c>
      <c r="AB9" s="60"/>
      <c r="AC9" s="41">
        <f>AC6-AC8</f>
        <v>0.54</v>
      </c>
      <c r="AD9" s="41">
        <f>AD6-AD8</f>
        <v>1.0699999999999998</v>
      </c>
      <c r="AE9" s="41">
        <f>AE6-AE8</f>
        <v>1.0899999999999999</v>
      </c>
      <c r="AF9" s="51">
        <f>AF6-AF8</f>
        <v>0.57000000000000028</v>
      </c>
      <c r="AG9" s="59" t="s">
        <v>26</v>
      </c>
      <c r="AH9" s="60"/>
      <c r="AI9" s="41">
        <f>AI6-AI8</f>
        <v>1.21</v>
      </c>
      <c r="AJ9" s="41">
        <f>AJ6-AJ8</f>
        <v>1.0700000000000003</v>
      </c>
      <c r="AK9" s="41">
        <f>AK6-AK8</f>
        <v>0.50999999999999979</v>
      </c>
      <c r="AL9" s="51">
        <f>AL6-AL8</f>
        <v>0.60000000000000009</v>
      </c>
    </row>
    <row r="10" spans="1:38" x14ac:dyDescent="0.2">
      <c r="A10" s="59" t="s">
        <v>21</v>
      </c>
      <c r="B10" s="60"/>
      <c r="C10" s="62">
        <f>C9/C6</f>
        <v>0</v>
      </c>
      <c r="D10" s="62">
        <f>D9/D6</f>
        <v>0</v>
      </c>
      <c r="E10" s="62">
        <f>E9/E6</f>
        <v>0</v>
      </c>
      <c r="F10" s="63">
        <f>F9/F6</f>
        <v>0</v>
      </c>
      <c r="G10" s="59" t="s">
        <v>21</v>
      </c>
      <c r="H10" s="60"/>
      <c r="I10" s="62">
        <f>I9/I6</f>
        <v>0</v>
      </c>
      <c r="J10" s="62">
        <f>J9/J6</f>
        <v>0</v>
      </c>
      <c r="K10" s="62">
        <f>K9/K6</f>
        <v>0</v>
      </c>
      <c r="L10" s="63">
        <f>L9/L6</f>
        <v>0</v>
      </c>
      <c r="M10" s="84"/>
      <c r="N10" s="59" t="s">
        <v>21</v>
      </c>
      <c r="O10" s="60"/>
      <c r="P10" s="62">
        <f>P9/P6</f>
        <v>0.16071428571428573</v>
      </c>
      <c r="Q10" s="62">
        <f>Q9/Q6</f>
        <v>0.31845238095238093</v>
      </c>
      <c r="R10" s="62">
        <f>R9/R6</f>
        <v>0.3224852071005917</v>
      </c>
      <c r="S10" s="63">
        <f>S9/S6</f>
        <v>0.17117117117117125</v>
      </c>
      <c r="T10" s="59" t="s">
        <v>21</v>
      </c>
      <c r="U10" s="60"/>
      <c r="V10" s="62">
        <f>V9/V6</f>
        <v>0.36555891238670696</v>
      </c>
      <c r="W10" s="62">
        <f>W9/W6</f>
        <v>0.32132132132132141</v>
      </c>
      <c r="X10" s="62">
        <f>X9/X6</f>
        <v>0.15178571428571422</v>
      </c>
      <c r="Y10" s="63">
        <f>Y9/Y6</f>
        <v>0.1785714285714286</v>
      </c>
      <c r="AA10" s="59" t="s">
        <v>21</v>
      </c>
      <c r="AB10" s="60"/>
      <c r="AC10" s="62">
        <f>AC9/AC6</f>
        <v>0.16071428571428573</v>
      </c>
      <c r="AD10" s="62">
        <f>AD9/AD6</f>
        <v>0.31845238095238093</v>
      </c>
      <c r="AE10" s="62">
        <f>AE9/AE6</f>
        <v>0.3224852071005917</v>
      </c>
      <c r="AF10" s="63">
        <f>AF9/AF6</f>
        <v>0.17117117117117125</v>
      </c>
      <c r="AG10" s="59" t="s">
        <v>21</v>
      </c>
      <c r="AH10" s="60"/>
      <c r="AI10" s="62">
        <f>AI9/AI6</f>
        <v>0.36555891238670696</v>
      </c>
      <c r="AJ10" s="62">
        <f>AJ9/AJ6</f>
        <v>0.32132132132132141</v>
      </c>
      <c r="AK10" s="62">
        <f>AK9/AK6</f>
        <v>0.15178571428571422</v>
      </c>
      <c r="AL10" s="63">
        <f>AL9/AL6</f>
        <v>0.1785714285714286</v>
      </c>
    </row>
    <row r="11" spans="1:38" ht="12" thickBot="1" x14ac:dyDescent="0.25">
      <c r="A11" s="87" t="s">
        <v>25</v>
      </c>
      <c r="B11" s="88"/>
      <c r="C11" s="66" t="e">
        <f>(C9*1000)/C5</f>
        <v>#DIV/0!</v>
      </c>
      <c r="D11" s="66" t="e">
        <f>(D9*1000)/C5</f>
        <v>#DIV/0!</v>
      </c>
      <c r="E11" s="66" t="e">
        <f>(E9*1000)/C5</f>
        <v>#DIV/0!</v>
      </c>
      <c r="F11" s="67" t="e">
        <f>(F9*1000)/C5</f>
        <v>#DIV/0!</v>
      </c>
      <c r="G11" s="87" t="s">
        <v>25</v>
      </c>
      <c r="H11" s="88"/>
      <c r="I11" s="66" t="e">
        <f>(I9*1000)/I5</f>
        <v>#DIV/0!</v>
      </c>
      <c r="J11" s="66" t="e">
        <f>(J9*1000)/I5</f>
        <v>#DIV/0!</v>
      </c>
      <c r="K11" s="66" t="e">
        <f>(K9*1000)/I5</f>
        <v>#DIV/0!</v>
      </c>
      <c r="L11" s="67" t="e">
        <f>(L9*1000)/I5</f>
        <v>#DIV/0!</v>
      </c>
      <c r="M11" s="83"/>
      <c r="N11" s="87" t="s">
        <v>25</v>
      </c>
      <c r="O11" s="88"/>
      <c r="P11" s="66">
        <f>(P9*1000)/P5</f>
        <v>54</v>
      </c>
      <c r="Q11" s="66">
        <f>(Q9*1000)/P5</f>
        <v>106.99999999999997</v>
      </c>
      <c r="R11" s="66">
        <f>(R9*1000)/P5</f>
        <v>108.99999999999997</v>
      </c>
      <c r="S11" s="67">
        <f>(S9*1000)/P5</f>
        <v>57.000000000000021</v>
      </c>
      <c r="T11" s="87" t="s">
        <v>25</v>
      </c>
      <c r="U11" s="88"/>
      <c r="V11" s="66">
        <f>(V9*1000)/V5</f>
        <v>121</v>
      </c>
      <c r="W11" s="66">
        <f>(W9*1000)/V5</f>
        <v>107.00000000000003</v>
      </c>
      <c r="X11" s="66">
        <f>(X9*1000)/V5</f>
        <v>50.999999999999979</v>
      </c>
      <c r="Y11" s="67">
        <f>(Y9*1000)/V5</f>
        <v>60.000000000000014</v>
      </c>
      <c r="AA11" s="87" t="s">
        <v>25</v>
      </c>
      <c r="AB11" s="88"/>
      <c r="AC11" s="66">
        <f>(AC9*1000)/AC5</f>
        <v>54</v>
      </c>
      <c r="AD11" s="66">
        <f>(AD9*1000)/AC5</f>
        <v>106.99999999999997</v>
      </c>
      <c r="AE11" s="66">
        <f>(AE9*1000)/AC5</f>
        <v>108.99999999999997</v>
      </c>
      <c r="AF11" s="67">
        <f>(AF9*1000)/AC5</f>
        <v>57.000000000000021</v>
      </c>
      <c r="AG11" s="87" t="s">
        <v>25</v>
      </c>
      <c r="AH11" s="88"/>
      <c r="AI11" s="66">
        <f>(AI9*1000)/AI5</f>
        <v>121</v>
      </c>
      <c r="AJ11" s="66">
        <f>(AJ9*1000)/AI5</f>
        <v>107.00000000000003</v>
      </c>
      <c r="AK11" s="66">
        <f>(AK9*1000)/AI5</f>
        <v>50.999999999999979</v>
      </c>
      <c r="AL11" s="67">
        <f>(AL9*1000)/AI5</f>
        <v>60.000000000000014</v>
      </c>
    </row>
    <row r="12" spans="1:38" ht="11.85" customHeight="1" x14ac:dyDescent="0.2">
      <c r="A12" s="37"/>
      <c r="B12" s="37"/>
      <c r="C12" s="41"/>
      <c r="D12" s="41"/>
      <c r="E12" s="41"/>
      <c r="F12" s="41"/>
      <c r="G12" s="37"/>
      <c r="H12" s="37"/>
      <c r="I12" s="41"/>
      <c r="J12" s="41"/>
      <c r="K12" s="41"/>
      <c r="L12" s="41"/>
      <c r="M12" s="83"/>
      <c r="N12" s="37"/>
      <c r="O12" s="37"/>
      <c r="P12" s="41"/>
      <c r="Q12" s="41"/>
      <c r="R12" s="41"/>
      <c r="S12" s="41"/>
      <c r="T12" s="37"/>
      <c r="U12" s="37"/>
      <c r="V12" s="41"/>
      <c r="W12" s="41"/>
      <c r="X12" s="41"/>
      <c r="Y12" s="41"/>
      <c r="AA12" s="37"/>
      <c r="AB12" s="37"/>
      <c r="AC12" s="41"/>
      <c r="AD12" s="41"/>
      <c r="AE12" s="41"/>
      <c r="AF12" s="41"/>
      <c r="AG12" s="37"/>
      <c r="AH12" s="37"/>
      <c r="AI12" s="41"/>
      <c r="AJ12" s="41"/>
      <c r="AK12" s="41"/>
      <c r="AL12" s="41"/>
    </row>
    <row r="13" spans="1:38" ht="11.85" customHeight="1" x14ac:dyDescent="0.2">
      <c r="A13" s="37"/>
      <c r="B13" s="37"/>
      <c r="C13" s="41"/>
      <c r="D13" s="41"/>
      <c r="E13" s="41"/>
      <c r="F13" s="41"/>
      <c r="G13" s="37"/>
      <c r="H13" s="37"/>
      <c r="I13" s="41"/>
      <c r="J13" s="41"/>
      <c r="K13" s="41"/>
      <c r="L13" s="41"/>
      <c r="M13" s="83"/>
      <c r="N13" s="37"/>
      <c r="O13" s="37"/>
      <c r="P13" s="41"/>
      <c r="Q13" s="41"/>
      <c r="R13" s="41"/>
      <c r="S13" s="41"/>
      <c r="T13" s="37"/>
      <c r="U13" s="37"/>
      <c r="V13" s="41"/>
      <c r="W13" s="41"/>
      <c r="X13" s="41"/>
      <c r="Y13" s="41"/>
      <c r="AA13" s="37"/>
      <c r="AB13" s="37"/>
      <c r="AC13" s="41"/>
      <c r="AD13" s="41"/>
      <c r="AE13" s="41"/>
      <c r="AF13" s="41"/>
      <c r="AG13" s="37"/>
      <c r="AH13" s="37"/>
      <c r="AI13" s="41"/>
      <c r="AJ13" s="41"/>
      <c r="AK13" s="41"/>
      <c r="AL13" s="41"/>
    </row>
    <row r="14" spans="1:38" ht="11.85" customHeight="1" x14ac:dyDescent="0.2">
      <c r="A14" s="37"/>
      <c r="B14" s="37"/>
      <c r="C14" s="41"/>
      <c r="D14" s="41"/>
      <c r="E14" s="41"/>
      <c r="F14" s="41"/>
      <c r="G14" s="37"/>
      <c r="H14" s="37"/>
      <c r="I14" s="41"/>
      <c r="J14" s="41"/>
      <c r="K14" s="41"/>
      <c r="L14" s="41"/>
      <c r="M14" s="83"/>
      <c r="N14" s="37"/>
      <c r="O14" s="37"/>
      <c r="P14" s="41"/>
      <c r="Q14" s="41"/>
      <c r="R14" s="41"/>
      <c r="S14" s="41"/>
      <c r="T14" s="37"/>
      <c r="U14" s="37"/>
      <c r="V14" s="41"/>
      <c r="W14" s="41"/>
      <c r="X14" s="41"/>
      <c r="Y14" s="41"/>
      <c r="AA14" s="37"/>
      <c r="AB14" s="37"/>
      <c r="AC14" s="41"/>
      <c r="AD14" s="41"/>
      <c r="AE14" s="41"/>
      <c r="AF14" s="41"/>
      <c r="AG14" s="37"/>
      <c r="AH14" s="37"/>
      <c r="AI14" s="41"/>
      <c r="AJ14" s="41"/>
      <c r="AK14" s="41"/>
      <c r="AL14" s="41"/>
    </row>
    <row r="15" spans="1:38" ht="11.85" customHeight="1" x14ac:dyDescent="0.2">
      <c r="A15" s="37"/>
      <c r="B15" s="37"/>
      <c r="C15" s="41"/>
      <c r="D15" s="41"/>
      <c r="E15" s="41"/>
      <c r="F15" s="41"/>
      <c r="G15" s="37"/>
      <c r="H15" s="37"/>
      <c r="I15" s="41"/>
      <c r="J15" s="41"/>
      <c r="K15" s="41"/>
      <c r="L15" s="41"/>
      <c r="M15" s="83"/>
      <c r="N15" s="37"/>
      <c r="O15" s="37"/>
      <c r="P15" s="41"/>
      <c r="Q15" s="41"/>
      <c r="R15" s="41"/>
      <c r="S15" s="41"/>
      <c r="T15" s="37"/>
      <c r="U15" s="37"/>
      <c r="V15" s="41"/>
      <c r="W15" s="41"/>
      <c r="X15" s="41"/>
      <c r="Y15" s="41"/>
      <c r="AA15" s="37"/>
      <c r="AB15" s="37"/>
      <c r="AC15" s="41"/>
      <c r="AD15" s="41"/>
      <c r="AE15" s="41"/>
      <c r="AF15" s="41"/>
      <c r="AG15" s="37"/>
      <c r="AH15" s="37"/>
      <c r="AI15" s="41"/>
      <c r="AJ15" s="41"/>
      <c r="AK15" s="41"/>
      <c r="AL15" s="41"/>
    </row>
    <row r="16" spans="1:38" ht="11.85" customHeight="1" x14ac:dyDescent="0.2">
      <c r="A16" s="37"/>
      <c r="B16" s="37"/>
      <c r="C16" s="41"/>
      <c r="D16" s="41"/>
      <c r="E16" s="41"/>
      <c r="F16" s="41"/>
      <c r="G16" s="37"/>
      <c r="H16" s="37"/>
      <c r="I16" s="41"/>
      <c r="J16" s="41"/>
      <c r="K16" s="41"/>
      <c r="L16" s="41"/>
      <c r="M16" s="83"/>
      <c r="N16" s="37"/>
      <c r="O16" s="37"/>
      <c r="P16" s="41"/>
      <c r="Q16" s="41"/>
      <c r="R16" s="41"/>
      <c r="S16" s="41"/>
      <c r="T16" s="37"/>
      <c r="U16" s="37"/>
      <c r="V16" s="41"/>
      <c r="W16" s="41"/>
      <c r="X16" s="41"/>
      <c r="Y16" s="41"/>
      <c r="AA16" s="37"/>
      <c r="AB16" s="37"/>
      <c r="AC16" s="41"/>
      <c r="AD16" s="41"/>
      <c r="AE16" s="41"/>
      <c r="AF16" s="41"/>
      <c r="AG16" s="37"/>
      <c r="AH16" s="37"/>
      <c r="AI16" s="41"/>
      <c r="AJ16" s="41"/>
      <c r="AK16" s="41"/>
      <c r="AL16" s="41"/>
    </row>
    <row r="17" spans="1:38" ht="11.85" customHeight="1" x14ac:dyDescent="0.2">
      <c r="A17" s="37"/>
      <c r="B17" s="37"/>
      <c r="C17" s="41"/>
      <c r="D17" s="41"/>
      <c r="E17" s="41"/>
      <c r="F17" s="41"/>
      <c r="G17" s="37"/>
      <c r="H17" s="37"/>
      <c r="I17" s="41"/>
      <c r="J17" s="41"/>
      <c r="K17" s="41"/>
      <c r="L17" s="41"/>
      <c r="M17" s="83"/>
      <c r="N17" s="37"/>
      <c r="O17" s="37"/>
      <c r="P17" s="41"/>
      <c r="Q17" s="41"/>
      <c r="R17" s="41"/>
      <c r="S17" s="41"/>
      <c r="T17" s="37"/>
      <c r="U17" s="37"/>
      <c r="V17" s="41"/>
      <c r="W17" s="41"/>
      <c r="X17" s="41"/>
      <c r="Y17" s="41"/>
      <c r="AA17" s="37"/>
      <c r="AB17" s="37"/>
      <c r="AC17" s="41"/>
      <c r="AD17" s="41"/>
      <c r="AE17" s="41"/>
      <c r="AF17" s="41"/>
      <c r="AG17" s="37"/>
      <c r="AH17" s="37"/>
      <c r="AI17" s="41"/>
      <c r="AJ17" s="41"/>
      <c r="AK17" s="41"/>
      <c r="AL17" s="41"/>
    </row>
    <row r="18" spans="1:38" ht="11.85" customHeight="1" x14ac:dyDescent="0.2">
      <c r="A18" s="37"/>
      <c r="B18" s="37"/>
      <c r="C18" s="41"/>
      <c r="D18" s="41"/>
      <c r="E18" s="41"/>
      <c r="F18" s="41"/>
      <c r="G18" s="37"/>
      <c r="H18" s="37"/>
      <c r="I18" s="41"/>
      <c r="J18" s="41"/>
      <c r="K18" s="41"/>
      <c r="L18" s="41"/>
      <c r="M18" s="83"/>
      <c r="N18" s="37"/>
      <c r="O18" s="37"/>
      <c r="P18" s="41"/>
      <c r="Q18" s="41"/>
      <c r="R18" s="41"/>
      <c r="S18" s="41"/>
      <c r="T18" s="37"/>
      <c r="U18" s="37"/>
      <c r="V18" s="41"/>
      <c r="W18" s="41"/>
      <c r="X18" s="41"/>
      <c r="Y18" s="41"/>
      <c r="AA18" s="37"/>
      <c r="AB18" s="37"/>
      <c r="AC18" s="41"/>
      <c r="AD18" s="41"/>
      <c r="AE18" s="41"/>
      <c r="AF18" s="41"/>
      <c r="AG18" s="37"/>
      <c r="AH18" s="37"/>
      <c r="AI18" s="41"/>
      <c r="AJ18" s="41"/>
      <c r="AK18" s="41"/>
      <c r="AL18" s="41"/>
    </row>
    <row r="19" spans="1:38" ht="11.85" customHeight="1" x14ac:dyDescent="0.2">
      <c r="A19" s="37"/>
      <c r="B19" s="37"/>
      <c r="C19" s="41"/>
      <c r="D19" s="41"/>
      <c r="E19" s="41"/>
      <c r="F19" s="41"/>
      <c r="G19" s="37"/>
      <c r="H19" s="37"/>
      <c r="I19" s="41"/>
      <c r="J19" s="41"/>
      <c r="K19" s="41"/>
      <c r="L19" s="41"/>
      <c r="M19" s="83"/>
      <c r="N19" s="37"/>
      <c r="O19" s="37"/>
      <c r="P19" s="41"/>
      <c r="Q19" s="41"/>
      <c r="R19" s="41"/>
      <c r="S19" s="41"/>
      <c r="T19" s="37"/>
      <c r="U19" s="37"/>
      <c r="V19" s="41"/>
      <c r="W19" s="41"/>
      <c r="X19" s="41"/>
      <c r="Y19" s="41"/>
      <c r="AA19" s="37"/>
      <c r="AB19" s="37"/>
      <c r="AC19" s="41"/>
      <c r="AD19" s="41"/>
      <c r="AE19" s="41"/>
      <c r="AF19" s="41"/>
      <c r="AG19" s="37"/>
      <c r="AH19" s="37"/>
      <c r="AI19" s="41"/>
      <c r="AJ19" s="41"/>
      <c r="AK19" s="41"/>
      <c r="AL19" s="41"/>
    </row>
    <row r="20" spans="1:38" ht="11.85" customHeight="1" x14ac:dyDescent="0.2">
      <c r="A20" s="37"/>
      <c r="B20" s="37"/>
      <c r="C20" s="41"/>
      <c r="D20" s="41"/>
      <c r="E20" s="41"/>
      <c r="F20" s="41"/>
      <c r="G20" s="37"/>
      <c r="H20" s="37"/>
      <c r="I20" s="41"/>
      <c r="J20" s="41"/>
      <c r="K20" s="41"/>
      <c r="L20" s="41"/>
      <c r="M20" s="83"/>
      <c r="N20" s="37"/>
      <c r="O20" s="37"/>
      <c r="P20" s="41"/>
      <c r="Q20" s="41"/>
      <c r="R20" s="41"/>
      <c r="S20" s="41"/>
      <c r="T20" s="37"/>
      <c r="U20" s="37"/>
      <c r="V20" s="41"/>
      <c r="W20" s="41"/>
      <c r="X20" s="41"/>
      <c r="Y20" s="41"/>
      <c r="AA20" s="37"/>
      <c r="AB20" s="37"/>
      <c r="AC20" s="41"/>
      <c r="AD20" s="41"/>
      <c r="AE20" s="41"/>
      <c r="AF20" s="41"/>
      <c r="AG20" s="37"/>
      <c r="AH20" s="37"/>
      <c r="AI20" s="41"/>
      <c r="AJ20" s="41"/>
      <c r="AK20" s="41"/>
      <c r="AL20" s="41"/>
    </row>
    <row r="21" spans="1:38" ht="11.85" customHeight="1" x14ac:dyDescent="0.2">
      <c r="A21" s="37"/>
      <c r="B21" s="37"/>
      <c r="C21" s="41"/>
      <c r="D21" s="41"/>
      <c r="E21" s="41"/>
      <c r="F21" s="41"/>
      <c r="G21" s="37"/>
      <c r="H21" s="37"/>
      <c r="I21" s="41"/>
      <c r="J21" s="41"/>
      <c r="K21" s="41"/>
      <c r="L21" s="41"/>
      <c r="M21" s="83"/>
      <c r="N21" s="37"/>
      <c r="O21" s="37"/>
      <c r="P21" s="41"/>
      <c r="Q21" s="41"/>
      <c r="R21" s="41"/>
      <c r="S21" s="41"/>
      <c r="T21" s="37"/>
      <c r="U21" s="37"/>
      <c r="V21" s="41"/>
      <c r="W21" s="41"/>
      <c r="X21" s="41"/>
      <c r="Y21" s="41"/>
      <c r="AA21" s="37"/>
      <c r="AB21" s="37"/>
      <c r="AC21" s="41"/>
      <c r="AD21" s="41"/>
      <c r="AE21" s="41"/>
      <c r="AF21" s="41"/>
      <c r="AG21" s="37"/>
      <c r="AH21" s="37"/>
      <c r="AI21" s="41"/>
      <c r="AJ21" s="41"/>
      <c r="AK21" s="41"/>
      <c r="AL21" s="41"/>
    </row>
    <row r="22" spans="1:38" ht="11.85" customHeight="1" x14ac:dyDescent="0.2">
      <c r="A22" s="37"/>
      <c r="B22" s="37"/>
      <c r="C22" s="41"/>
      <c r="D22" s="41"/>
      <c r="E22" s="41"/>
      <c r="F22" s="41"/>
      <c r="G22" s="37"/>
      <c r="H22" s="37"/>
      <c r="I22" s="41"/>
      <c r="J22" s="41"/>
      <c r="K22" s="41"/>
      <c r="L22" s="41"/>
      <c r="M22" s="83"/>
      <c r="N22" s="37"/>
      <c r="O22" s="37"/>
      <c r="P22" s="41"/>
      <c r="Q22" s="41"/>
      <c r="R22" s="41"/>
      <c r="S22" s="41"/>
      <c r="T22" s="37"/>
      <c r="U22" s="37"/>
      <c r="V22" s="41"/>
      <c r="W22" s="41"/>
      <c r="X22" s="41"/>
      <c r="Y22" s="41"/>
      <c r="AA22" s="37"/>
      <c r="AB22" s="37"/>
      <c r="AC22" s="41"/>
      <c r="AD22" s="41"/>
      <c r="AE22" s="41"/>
      <c r="AF22" s="41"/>
      <c r="AG22" s="37"/>
      <c r="AH22" s="37"/>
      <c r="AI22" s="41"/>
      <c r="AJ22" s="41"/>
      <c r="AK22" s="41"/>
      <c r="AL22" s="41"/>
    </row>
    <row r="23" spans="1:38" ht="11.85" customHeight="1" x14ac:dyDescent="0.2">
      <c r="A23" s="37"/>
      <c r="B23" s="37"/>
      <c r="C23" s="41"/>
      <c r="D23" s="41"/>
      <c r="E23" s="41"/>
      <c r="F23" s="41"/>
      <c r="G23" s="37"/>
      <c r="H23" s="37"/>
      <c r="I23" s="41"/>
      <c r="J23" s="41"/>
      <c r="K23" s="41"/>
      <c r="L23" s="41"/>
      <c r="M23" s="83"/>
      <c r="N23" s="37"/>
      <c r="O23" s="37"/>
      <c r="P23" s="41"/>
      <c r="Q23" s="41"/>
      <c r="R23" s="41"/>
      <c r="S23" s="41"/>
      <c r="T23" s="37"/>
      <c r="U23" s="37"/>
      <c r="V23" s="41"/>
      <c r="W23" s="41"/>
      <c r="X23" s="41"/>
      <c r="Y23" s="41"/>
      <c r="AA23" s="37"/>
      <c r="AB23" s="37"/>
      <c r="AC23" s="41"/>
      <c r="AD23" s="41"/>
      <c r="AE23" s="41"/>
      <c r="AF23" s="41"/>
      <c r="AG23" s="37"/>
      <c r="AH23" s="37"/>
      <c r="AI23" s="41"/>
      <c r="AJ23" s="41"/>
      <c r="AK23" s="41"/>
      <c r="AL23" s="41"/>
    </row>
    <row r="24" spans="1:38" ht="11.85" customHeight="1" x14ac:dyDescent="0.2">
      <c r="A24" s="37"/>
      <c r="B24" s="37"/>
      <c r="C24" s="41"/>
      <c r="D24" s="41"/>
      <c r="E24" s="41"/>
      <c r="F24" s="41"/>
      <c r="G24" s="37"/>
      <c r="H24" s="37"/>
      <c r="I24" s="41"/>
      <c r="J24" s="41"/>
      <c r="K24" s="41"/>
      <c r="L24" s="41"/>
      <c r="M24" s="83"/>
      <c r="N24" s="37"/>
      <c r="O24" s="37"/>
      <c r="P24" s="41"/>
      <c r="Q24" s="41"/>
      <c r="R24" s="41"/>
      <c r="S24" s="41"/>
      <c r="T24" s="37"/>
      <c r="U24" s="37"/>
      <c r="V24" s="41"/>
      <c r="W24" s="41"/>
      <c r="X24" s="41"/>
      <c r="Y24" s="41"/>
      <c r="AA24" s="37"/>
      <c r="AB24" s="37"/>
      <c r="AC24" s="41"/>
      <c r="AD24" s="41"/>
      <c r="AE24" s="41"/>
      <c r="AF24" s="41"/>
      <c r="AG24" s="37"/>
      <c r="AH24" s="37"/>
      <c r="AI24" s="41"/>
      <c r="AJ24" s="41"/>
      <c r="AK24" s="41"/>
      <c r="AL24" s="41"/>
    </row>
    <row r="25" spans="1:38" ht="11.85" customHeight="1" x14ac:dyDescent="0.2">
      <c r="A25" s="37"/>
      <c r="B25" s="37"/>
      <c r="C25" s="41"/>
      <c r="D25" s="41"/>
      <c r="E25" s="41"/>
      <c r="F25" s="41"/>
      <c r="G25" s="37"/>
      <c r="H25" s="37"/>
      <c r="I25" s="41"/>
      <c r="J25" s="41"/>
      <c r="K25" s="41"/>
      <c r="L25" s="41"/>
      <c r="M25" s="83"/>
      <c r="N25" s="37"/>
      <c r="O25" s="37"/>
      <c r="P25" s="41"/>
      <c r="Q25" s="41"/>
      <c r="R25" s="41"/>
      <c r="S25" s="41"/>
      <c r="T25" s="37"/>
      <c r="U25" s="37"/>
      <c r="V25" s="41"/>
      <c r="W25" s="41"/>
      <c r="X25" s="41"/>
      <c r="Y25" s="41"/>
      <c r="AA25" s="37"/>
      <c r="AB25" s="37"/>
      <c r="AC25" s="41"/>
      <c r="AD25" s="41"/>
      <c r="AE25" s="41"/>
      <c r="AF25" s="41"/>
      <c r="AG25" s="37"/>
      <c r="AH25" s="37"/>
      <c r="AI25" s="41"/>
      <c r="AJ25" s="41"/>
      <c r="AK25" s="41"/>
      <c r="AL25" s="41"/>
    </row>
    <row r="26" spans="1:38" ht="11.85" customHeight="1" x14ac:dyDescent="0.2">
      <c r="A26" s="37"/>
      <c r="B26" s="37"/>
      <c r="C26" s="41"/>
      <c r="D26" s="41"/>
      <c r="E26" s="41"/>
      <c r="F26" s="41"/>
      <c r="G26" s="37"/>
      <c r="H26" s="37"/>
      <c r="I26" s="41"/>
      <c r="J26" s="41"/>
      <c r="K26" s="41"/>
      <c r="L26" s="41"/>
      <c r="M26" s="83"/>
      <c r="N26" s="37"/>
      <c r="O26" s="37"/>
      <c r="P26" s="41"/>
      <c r="Q26" s="41"/>
      <c r="R26" s="41"/>
      <c r="S26" s="41"/>
      <c r="T26" s="37"/>
      <c r="U26" s="37"/>
      <c r="V26" s="41"/>
      <c r="W26" s="41"/>
      <c r="X26" s="41"/>
      <c r="Y26" s="41"/>
      <c r="AA26" s="37"/>
      <c r="AB26" s="37"/>
      <c r="AC26" s="41"/>
      <c r="AD26" s="41"/>
      <c r="AE26" s="41"/>
      <c r="AF26" s="41"/>
      <c r="AG26" s="37"/>
      <c r="AH26" s="37"/>
      <c r="AI26" s="41"/>
      <c r="AJ26" s="41"/>
      <c r="AK26" s="41"/>
      <c r="AL26" s="41"/>
    </row>
    <row r="27" spans="1:38" ht="11.85" customHeight="1" x14ac:dyDescent="0.2">
      <c r="A27" s="37"/>
      <c r="B27" s="37"/>
      <c r="C27" s="41"/>
      <c r="D27" s="41"/>
      <c r="E27" s="41"/>
      <c r="F27" s="41"/>
      <c r="G27" s="37"/>
      <c r="H27" s="37"/>
      <c r="I27" s="41"/>
      <c r="J27" s="41"/>
      <c r="K27" s="41"/>
      <c r="L27" s="41"/>
      <c r="M27" s="83"/>
      <c r="N27" s="37"/>
      <c r="O27" s="37"/>
      <c r="P27" s="41"/>
      <c r="Q27" s="41"/>
      <c r="R27" s="41"/>
      <c r="S27" s="41"/>
      <c r="T27" s="37"/>
      <c r="U27" s="37"/>
      <c r="V27" s="41"/>
      <c r="W27" s="41"/>
      <c r="X27" s="41"/>
      <c r="Y27" s="41"/>
      <c r="AA27" s="37"/>
      <c r="AB27" s="37"/>
      <c r="AC27" s="41"/>
      <c r="AD27" s="41"/>
      <c r="AE27" s="41"/>
      <c r="AF27" s="41"/>
      <c r="AG27" s="37"/>
      <c r="AH27" s="37"/>
      <c r="AI27" s="41"/>
      <c r="AJ27" s="41"/>
      <c r="AK27" s="41"/>
      <c r="AL27" s="41"/>
    </row>
    <row r="28" spans="1:38" ht="11.85" customHeight="1" x14ac:dyDescent="0.2">
      <c r="A28" s="37"/>
      <c r="B28" s="37"/>
      <c r="C28" s="41"/>
      <c r="D28" s="41"/>
      <c r="E28" s="41"/>
      <c r="F28" s="41"/>
      <c r="G28" s="37"/>
      <c r="H28" s="37"/>
      <c r="I28" s="41"/>
      <c r="J28" s="41"/>
      <c r="K28" s="41"/>
      <c r="L28" s="41"/>
      <c r="M28" s="83"/>
      <c r="N28" s="37"/>
      <c r="O28" s="37"/>
      <c r="P28" s="41"/>
      <c r="Q28" s="41"/>
      <c r="R28" s="41"/>
      <c r="S28" s="41"/>
      <c r="T28" s="37"/>
      <c r="U28" s="37"/>
      <c r="V28" s="41"/>
      <c r="W28" s="41"/>
      <c r="X28" s="41"/>
      <c r="Y28" s="41"/>
      <c r="AA28" s="37"/>
      <c r="AB28" s="37"/>
      <c r="AC28" s="41"/>
      <c r="AD28" s="41"/>
      <c r="AE28" s="41"/>
      <c r="AF28" s="41"/>
      <c r="AG28" s="37"/>
      <c r="AH28" s="37"/>
      <c r="AI28" s="41"/>
      <c r="AJ28" s="41"/>
      <c r="AK28" s="41"/>
      <c r="AL28" s="41"/>
    </row>
    <row r="29" spans="1:38" ht="11.85" customHeight="1" thickBot="1" x14ac:dyDescent="0.25">
      <c r="A29" s="37"/>
      <c r="B29" s="37"/>
      <c r="C29" s="41"/>
      <c r="D29" s="41"/>
      <c r="E29" s="41"/>
      <c r="F29" s="41"/>
      <c r="G29" s="37"/>
      <c r="H29" s="37"/>
      <c r="I29" s="41"/>
      <c r="J29" s="41"/>
      <c r="K29" s="41"/>
      <c r="L29" s="41"/>
      <c r="M29" s="83"/>
      <c r="N29" s="37"/>
      <c r="O29" s="37"/>
      <c r="P29" s="41"/>
      <c r="Q29" s="41"/>
      <c r="R29" s="41"/>
      <c r="S29" s="41"/>
      <c r="T29" s="37"/>
      <c r="U29" s="37"/>
      <c r="V29" s="41"/>
      <c r="W29" s="41"/>
      <c r="X29" s="41"/>
      <c r="Y29" s="41"/>
      <c r="AA29" s="37"/>
      <c r="AB29" s="37"/>
      <c r="AC29" s="41"/>
      <c r="AD29" s="41"/>
      <c r="AE29" s="41"/>
      <c r="AF29" s="41"/>
      <c r="AG29" s="37"/>
      <c r="AH29" s="37"/>
      <c r="AI29" s="41"/>
      <c r="AJ29" s="41"/>
      <c r="AK29" s="41"/>
      <c r="AL29" s="41"/>
    </row>
    <row r="30" spans="1:38" x14ac:dyDescent="0.2">
      <c r="A30" s="58" t="s">
        <v>2</v>
      </c>
      <c r="B30" s="91" t="s">
        <v>27</v>
      </c>
      <c r="C30" s="306" t="s">
        <v>23</v>
      </c>
      <c r="D30" s="306"/>
      <c r="E30" s="302" t="s">
        <v>24</v>
      </c>
      <c r="F30" s="303"/>
      <c r="G30" s="58" t="s">
        <v>3</v>
      </c>
      <c r="H30" s="91" t="s">
        <v>27</v>
      </c>
      <c r="I30" s="306" t="s">
        <v>23</v>
      </c>
      <c r="J30" s="306"/>
      <c r="K30" s="302" t="s">
        <v>24</v>
      </c>
      <c r="L30" s="303"/>
      <c r="M30" s="79"/>
      <c r="N30" s="58" t="s">
        <v>2</v>
      </c>
      <c r="O30" s="91" t="s">
        <v>27</v>
      </c>
      <c r="P30" s="306" t="s">
        <v>23</v>
      </c>
      <c r="Q30" s="306"/>
      <c r="R30" s="302" t="s">
        <v>24</v>
      </c>
      <c r="S30" s="303"/>
      <c r="T30" s="58" t="s">
        <v>3</v>
      </c>
      <c r="U30" s="91" t="s">
        <v>27</v>
      </c>
      <c r="V30" s="306" t="s">
        <v>23</v>
      </c>
      <c r="W30" s="306"/>
      <c r="X30" s="302" t="s">
        <v>24</v>
      </c>
      <c r="Y30" s="303"/>
      <c r="AA30" s="58" t="s">
        <v>2</v>
      </c>
      <c r="AB30" s="91" t="s">
        <v>27</v>
      </c>
      <c r="AC30" s="306" t="s">
        <v>23</v>
      </c>
      <c r="AD30" s="306"/>
      <c r="AE30" s="302" t="s">
        <v>24</v>
      </c>
      <c r="AF30" s="303"/>
      <c r="AG30" s="58" t="s">
        <v>3</v>
      </c>
      <c r="AH30" s="91" t="s">
        <v>27</v>
      </c>
      <c r="AI30" s="306" t="s">
        <v>23</v>
      </c>
      <c r="AJ30" s="306"/>
      <c r="AK30" s="302" t="s">
        <v>24</v>
      </c>
      <c r="AL30" s="303"/>
    </row>
    <row r="31" spans="1:38" x14ac:dyDescent="0.2">
      <c r="A31" s="314" t="e">
        <f>MAX(C39:F39)</f>
        <v>#DIV/0!</v>
      </c>
      <c r="B31" s="315"/>
      <c r="C31" s="313">
        <f>MAX(C38:F38)</f>
        <v>0</v>
      </c>
      <c r="D31" s="313"/>
      <c r="E31" s="304" t="e">
        <f>(C33*0.7)/C31</f>
        <v>#DIV/0!</v>
      </c>
      <c r="F31" s="305"/>
      <c r="G31" s="314" t="e">
        <f>MAX(I39:L39)</f>
        <v>#DIV/0!</v>
      </c>
      <c r="H31" s="315"/>
      <c r="I31" s="313">
        <f>MAX(I38:L38)</f>
        <v>0</v>
      </c>
      <c r="J31" s="313"/>
      <c r="K31" s="304" t="e">
        <f>(I33*0.7)/I31</f>
        <v>#DIV/0!</v>
      </c>
      <c r="L31" s="305"/>
      <c r="M31" s="80"/>
      <c r="N31" s="314">
        <f>MAX(P39:S39)</f>
        <v>135</v>
      </c>
      <c r="O31" s="315"/>
      <c r="P31" s="313">
        <f>MAX(P38:S38)</f>
        <v>0.40059347181008903</v>
      </c>
      <c r="Q31" s="313"/>
      <c r="R31" s="304">
        <f>(P33*0.7)/P31</f>
        <v>17.474074074074075</v>
      </c>
      <c r="S31" s="305"/>
      <c r="T31" s="314">
        <f>MAX(V39:Y39)</f>
        <v>127</v>
      </c>
      <c r="U31" s="315"/>
      <c r="V31" s="313">
        <f>MAX(V38:Y38)</f>
        <v>0.38023952095808383</v>
      </c>
      <c r="W31" s="313"/>
      <c r="X31" s="304">
        <f>(V33*0.7)/V31</f>
        <v>18.409448818897637</v>
      </c>
      <c r="Y31" s="305"/>
      <c r="AA31" s="314">
        <f>MAX(AC39:AF39)</f>
        <v>135</v>
      </c>
      <c r="AB31" s="315"/>
      <c r="AC31" s="313">
        <f>MAX(AC38:AF38)</f>
        <v>0.40059347181008903</v>
      </c>
      <c r="AD31" s="313"/>
      <c r="AE31" s="304">
        <f>(AC33*0.7)/AC31</f>
        <v>17.474074074074075</v>
      </c>
      <c r="AF31" s="305"/>
      <c r="AG31" s="314">
        <f>MAX(AI39:AL39)</f>
        <v>127</v>
      </c>
      <c r="AH31" s="315"/>
      <c r="AI31" s="313">
        <f>MAX(AI38:AL38)</f>
        <v>0.38023952095808383</v>
      </c>
      <c r="AJ31" s="313"/>
      <c r="AK31" s="304">
        <f>(AI33*0.7)/AI31</f>
        <v>18.409448818897637</v>
      </c>
      <c r="AL31" s="305"/>
    </row>
    <row r="32" spans="1:38" ht="12" customHeight="1" thickBot="1" x14ac:dyDescent="0.25">
      <c r="A32" s="307" t="s">
        <v>20</v>
      </c>
      <c r="B32" s="308"/>
      <c r="C32" s="71" t="s">
        <v>31</v>
      </c>
      <c r="D32" s="34" t="s">
        <v>18</v>
      </c>
      <c r="E32" s="34" t="s">
        <v>17</v>
      </c>
      <c r="F32" s="46" t="s">
        <v>16</v>
      </c>
      <c r="G32" s="307" t="s">
        <v>20</v>
      </c>
      <c r="H32" s="308"/>
      <c r="I32" s="71" t="s">
        <v>31</v>
      </c>
      <c r="J32" s="34" t="s">
        <v>18</v>
      </c>
      <c r="K32" s="34" t="s">
        <v>17</v>
      </c>
      <c r="L32" s="46" t="s">
        <v>16</v>
      </c>
      <c r="M32" s="79"/>
      <c r="N32" s="307" t="s">
        <v>20</v>
      </c>
      <c r="O32" s="308"/>
      <c r="P32" s="71" t="s">
        <v>31</v>
      </c>
      <c r="Q32" s="34" t="s">
        <v>18</v>
      </c>
      <c r="R32" s="34" t="s">
        <v>17</v>
      </c>
      <c r="S32" s="46" t="s">
        <v>16</v>
      </c>
      <c r="T32" s="307" t="s">
        <v>20</v>
      </c>
      <c r="U32" s="308"/>
      <c r="V32" s="71" t="s">
        <v>31</v>
      </c>
      <c r="W32" s="34" t="s">
        <v>18</v>
      </c>
      <c r="X32" s="34" t="s">
        <v>17</v>
      </c>
      <c r="Y32" s="46" t="s">
        <v>16</v>
      </c>
      <c r="AA32" s="307" t="s">
        <v>20</v>
      </c>
      <c r="AB32" s="308"/>
      <c r="AC32" s="71" t="s">
        <v>31</v>
      </c>
      <c r="AD32" s="34" t="s">
        <v>18</v>
      </c>
      <c r="AE32" s="34" t="s">
        <v>17</v>
      </c>
      <c r="AF32" s="46" t="s">
        <v>16</v>
      </c>
      <c r="AG32" s="307" t="s">
        <v>20</v>
      </c>
      <c r="AH32" s="308"/>
      <c r="AI32" s="71" t="s">
        <v>31</v>
      </c>
      <c r="AJ32" s="34" t="s">
        <v>18</v>
      </c>
      <c r="AK32" s="34" t="s">
        <v>17</v>
      </c>
      <c r="AL32" s="46" t="s">
        <v>16</v>
      </c>
    </row>
    <row r="33" spans="1:38" ht="12" thickBot="1" x14ac:dyDescent="0.25">
      <c r="A33" s="309" t="str">
        <f>Medidas!B22</f>
        <v>FTS 19</v>
      </c>
      <c r="B33" s="310"/>
      <c r="C33" s="57">
        <f>Medidas!E22</f>
        <v>0</v>
      </c>
      <c r="D33" s="69">
        <f>Medidas!D22</f>
        <v>0</v>
      </c>
      <c r="E33" s="70"/>
      <c r="F33" s="68">
        <f>D33+(C33*Medidas!K3)</f>
        <v>0</v>
      </c>
      <c r="G33" s="311" t="str">
        <f>Medidas!B23</f>
        <v>FTS 20</v>
      </c>
      <c r="H33" s="312"/>
      <c r="I33" s="57">
        <f>Medidas!E23</f>
        <v>0</v>
      </c>
      <c r="J33" s="69">
        <f>Medidas!D23</f>
        <v>0</v>
      </c>
      <c r="K33" s="70"/>
      <c r="L33" s="68">
        <f>J33+(I33*Medidas!K3)</f>
        <v>0</v>
      </c>
      <c r="M33" s="81"/>
      <c r="N33" s="311" t="str">
        <f>A33</f>
        <v>FTS 19</v>
      </c>
      <c r="O33" s="312"/>
      <c r="P33" s="57">
        <f>Medidas!F22</f>
        <v>10</v>
      </c>
      <c r="Q33" s="69">
        <f>F33</f>
        <v>0</v>
      </c>
      <c r="R33" s="70"/>
      <c r="S33" s="68">
        <f>Q33+(P33*Medidas!K3)</f>
        <v>38.35</v>
      </c>
      <c r="T33" s="311" t="str">
        <f>G33</f>
        <v>FTS 20</v>
      </c>
      <c r="U33" s="312"/>
      <c r="V33" s="57">
        <f>Medidas!F23</f>
        <v>10</v>
      </c>
      <c r="W33" s="69">
        <f>L33</f>
        <v>0</v>
      </c>
      <c r="X33" s="70"/>
      <c r="Y33" s="68">
        <f>W33+(V33*Medidas!K3)</f>
        <v>38.35</v>
      </c>
      <c r="AA33" s="311" t="str">
        <f>N33</f>
        <v>FTS 19</v>
      </c>
      <c r="AB33" s="312"/>
      <c r="AC33" s="57">
        <f>C33+P33</f>
        <v>10</v>
      </c>
      <c r="AD33" s="69">
        <f>D33</f>
        <v>0</v>
      </c>
      <c r="AE33" s="70"/>
      <c r="AF33" s="68">
        <f>AD33+(AC33*Medidas!K3)</f>
        <v>38.35</v>
      </c>
      <c r="AG33" s="311" t="str">
        <f>T33</f>
        <v>FTS 20</v>
      </c>
      <c r="AH33" s="312"/>
      <c r="AI33" s="57">
        <f>I33+V33</f>
        <v>10</v>
      </c>
      <c r="AJ33" s="69">
        <f>J33</f>
        <v>0</v>
      </c>
      <c r="AK33" s="70"/>
      <c r="AL33" s="68">
        <f>AJ33+(AI33*Medidas!K3)</f>
        <v>38.35</v>
      </c>
    </row>
    <row r="34" spans="1:38" hidden="1" x14ac:dyDescent="0.2">
      <c r="A34" s="45" t="s">
        <v>22</v>
      </c>
      <c r="B34" s="35"/>
      <c r="C34" s="36">
        <f>B45</f>
        <v>3.34</v>
      </c>
      <c r="D34" s="36">
        <f>C45</f>
        <v>3.35</v>
      </c>
      <c r="E34" s="36">
        <f>D45</f>
        <v>3.37</v>
      </c>
      <c r="F34" s="47">
        <f>E45</f>
        <v>3.37</v>
      </c>
      <c r="G34" s="45" t="s">
        <v>22</v>
      </c>
      <c r="H34" s="35"/>
      <c r="I34" s="36">
        <f>E46</f>
        <v>3.34</v>
      </c>
      <c r="J34" s="36">
        <f>D46</f>
        <v>3.35</v>
      </c>
      <c r="K34" s="36">
        <f>C46</f>
        <v>3.35</v>
      </c>
      <c r="L34" s="47">
        <f>B46</f>
        <v>3.31</v>
      </c>
      <c r="M34" s="82"/>
      <c r="N34" s="45" t="s">
        <v>22</v>
      </c>
      <c r="O34" s="35"/>
      <c r="P34" s="36">
        <f>O45</f>
        <v>3.34</v>
      </c>
      <c r="Q34" s="36">
        <f>P45</f>
        <v>3.35</v>
      </c>
      <c r="R34" s="36">
        <f>Q45</f>
        <v>3.37</v>
      </c>
      <c r="S34" s="47">
        <f>R45</f>
        <v>3.37</v>
      </c>
      <c r="T34" s="45" t="s">
        <v>22</v>
      </c>
      <c r="U34" s="35"/>
      <c r="V34" s="36">
        <f>R46</f>
        <v>3.34</v>
      </c>
      <c r="W34" s="36">
        <f>Q46</f>
        <v>3.35</v>
      </c>
      <c r="X34" s="36">
        <f>P46</f>
        <v>3.35</v>
      </c>
      <c r="Y34" s="47">
        <f>O46</f>
        <v>3.31</v>
      </c>
      <c r="AA34" s="45" t="s">
        <v>22</v>
      </c>
      <c r="AB34" s="35"/>
      <c r="AC34" s="36">
        <f>AB45</f>
        <v>3.34</v>
      </c>
      <c r="AD34" s="36">
        <f>AC45</f>
        <v>3.35</v>
      </c>
      <c r="AE34" s="36">
        <f>AD45</f>
        <v>3.37</v>
      </c>
      <c r="AF34" s="47">
        <f>AE45</f>
        <v>3.37</v>
      </c>
      <c r="AG34" s="45" t="s">
        <v>22</v>
      </c>
      <c r="AH34" s="35"/>
      <c r="AI34" s="36">
        <f>AE46</f>
        <v>3.34</v>
      </c>
      <c r="AJ34" s="36">
        <f>AD46</f>
        <v>3.35</v>
      </c>
      <c r="AK34" s="36">
        <f>AC46</f>
        <v>3.35</v>
      </c>
      <c r="AL34" s="47">
        <f>AB46</f>
        <v>3.31</v>
      </c>
    </row>
    <row r="35" spans="1:38" hidden="1" x14ac:dyDescent="0.2">
      <c r="A35" s="48" t="s">
        <v>4</v>
      </c>
      <c r="B35" s="37"/>
      <c r="C35" s="38">
        <v>1</v>
      </c>
      <c r="D35" s="38">
        <v>2</v>
      </c>
      <c r="E35" s="38">
        <v>3</v>
      </c>
      <c r="F35" s="49">
        <v>4</v>
      </c>
      <c r="G35" s="48" t="s">
        <v>4</v>
      </c>
      <c r="H35" s="37"/>
      <c r="I35" s="38">
        <v>4</v>
      </c>
      <c r="J35" s="38">
        <v>3</v>
      </c>
      <c r="K35" s="38">
        <v>2</v>
      </c>
      <c r="L35" s="49">
        <v>1</v>
      </c>
      <c r="M35" s="81"/>
      <c r="N35" s="48" t="s">
        <v>4</v>
      </c>
      <c r="O35" s="37"/>
      <c r="P35" s="38">
        <v>1</v>
      </c>
      <c r="Q35" s="38">
        <v>2</v>
      </c>
      <c r="R35" s="38">
        <v>3</v>
      </c>
      <c r="S35" s="49">
        <v>4</v>
      </c>
      <c r="T35" s="48" t="s">
        <v>4</v>
      </c>
      <c r="U35" s="37"/>
      <c r="V35" s="38">
        <v>4</v>
      </c>
      <c r="W35" s="38">
        <v>3</v>
      </c>
      <c r="X35" s="38">
        <v>2</v>
      </c>
      <c r="Y35" s="49">
        <v>1</v>
      </c>
      <c r="AA35" s="48" t="s">
        <v>4</v>
      </c>
      <c r="AB35" s="37"/>
      <c r="AC35" s="38">
        <v>1</v>
      </c>
      <c r="AD35" s="38">
        <v>2</v>
      </c>
      <c r="AE35" s="38">
        <v>3</v>
      </c>
      <c r="AF35" s="49">
        <v>4</v>
      </c>
      <c r="AG35" s="48" t="s">
        <v>4</v>
      </c>
      <c r="AH35" s="37"/>
      <c r="AI35" s="38">
        <v>4</v>
      </c>
      <c r="AJ35" s="38">
        <v>3</v>
      </c>
      <c r="AK35" s="38">
        <v>2</v>
      </c>
      <c r="AL35" s="49">
        <v>1</v>
      </c>
    </row>
    <row r="36" spans="1:38" hidden="1" x14ac:dyDescent="0.2">
      <c r="A36" s="39" t="s">
        <v>19</v>
      </c>
      <c r="B36" s="37"/>
      <c r="C36" s="40">
        <f>H45</f>
        <v>3.34</v>
      </c>
      <c r="D36" s="40">
        <f>I45</f>
        <v>3.35</v>
      </c>
      <c r="E36" s="40">
        <f>J45</f>
        <v>3.37</v>
      </c>
      <c r="F36" s="50">
        <f>K45</f>
        <v>3.37</v>
      </c>
      <c r="G36" s="39" t="s">
        <v>19</v>
      </c>
      <c r="H36" s="37"/>
      <c r="I36" s="40">
        <f>K46</f>
        <v>3.34</v>
      </c>
      <c r="J36" s="40">
        <f>J46</f>
        <v>3.35</v>
      </c>
      <c r="K36" s="40">
        <f>I46</f>
        <v>3.35</v>
      </c>
      <c r="L36" s="50">
        <f>H46</f>
        <v>3.31</v>
      </c>
      <c r="M36" s="82"/>
      <c r="N36" s="39" t="s">
        <v>19</v>
      </c>
      <c r="O36" s="37"/>
      <c r="P36" s="40">
        <f>U45</f>
        <v>2.9</v>
      </c>
      <c r="Q36" s="40">
        <f>V45</f>
        <v>2.86</v>
      </c>
      <c r="R36" s="40">
        <f>W45</f>
        <v>2.84</v>
      </c>
      <c r="S36" s="50">
        <f>X45</f>
        <v>2.02</v>
      </c>
      <c r="T36" s="39" t="s">
        <v>19</v>
      </c>
      <c r="U36" s="37"/>
      <c r="V36" s="40">
        <f>X46</f>
        <v>2.0699999999999998</v>
      </c>
      <c r="W36" s="40">
        <f>W46</f>
        <v>2.52</v>
      </c>
      <c r="X36" s="40">
        <f>V46</f>
        <v>3</v>
      </c>
      <c r="Y36" s="50">
        <f>U46</f>
        <v>2.7</v>
      </c>
      <c r="AA36" s="39" t="s">
        <v>19</v>
      </c>
      <c r="AB36" s="37"/>
      <c r="AC36" s="40">
        <f>AH45</f>
        <v>2.9</v>
      </c>
      <c r="AD36" s="40">
        <f>AI45</f>
        <v>2.86</v>
      </c>
      <c r="AE36" s="40">
        <f>AJ45</f>
        <v>2.84</v>
      </c>
      <c r="AF36" s="50">
        <f>AK45</f>
        <v>2.02</v>
      </c>
      <c r="AG36" s="39" t="s">
        <v>19</v>
      </c>
      <c r="AH36" s="37"/>
      <c r="AI36" s="40">
        <f>AK46</f>
        <v>2.0699999999999998</v>
      </c>
      <c r="AJ36" s="40">
        <f>AJ46</f>
        <v>2.52</v>
      </c>
      <c r="AK36" s="40">
        <f>AI46</f>
        <v>3</v>
      </c>
      <c r="AL36" s="50">
        <f>AH46</f>
        <v>2.7</v>
      </c>
    </row>
    <row r="37" spans="1:38" x14ac:dyDescent="0.2">
      <c r="A37" s="59" t="s">
        <v>26</v>
      </c>
      <c r="B37" s="60"/>
      <c r="C37" s="41">
        <f>C34-C36</f>
        <v>0</v>
      </c>
      <c r="D37" s="41">
        <f>D34-D36</f>
        <v>0</v>
      </c>
      <c r="E37" s="41">
        <f>E34-E36</f>
        <v>0</v>
      </c>
      <c r="F37" s="51">
        <f>F34-F36</f>
        <v>0</v>
      </c>
      <c r="G37" s="59" t="s">
        <v>26</v>
      </c>
      <c r="H37" s="60"/>
      <c r="I37" s="41">
        <f>I34-I36</f>
        <v>0</v>
      </c>
      <c r="J37" s="41">
        <f>J34-J36</f>
        <v>0</v>
      </c>
      <c r="K37" s="41">
        <f>K34-K36</f>
        <v>0</v>
      </c>
      <c r="L37" s="51">
        <f>L34-L36</f>
        <v>0</v>
      </c>
      <c r="M37" s="83"/>
      <c r="N37" s="59" t="s">
        <v>26</v>
      </c>
      <c r="O37" s="60"/>
      <c r="P37" s="41">
        <f>P34-P36</f>
        <v>0.43999999999999995</v>
      </c>
      <c r="Q37" s="41">
        <f>Q34-Q36</f>
        <v>0.49000000000000021</v>
      </c>
      <c r="R37" s="41">
        <f>R34-R36</f>
        <v>0.53000000000000025</v>
      </c>
      <c r="S37" s="51">
        <f>S34-S36</f>
        <v>1.35</v>
      </c>
      <c r="T37" s="59" t="s">
        <v>26</v>
      </c>
      <c r="U37" s="60"/>
      <c r="V37" s="41">
        <f>V34-V36</f>
        <v>1.27</v>
      </c>
      <c r="W37" s="41">
        <f>W34-W36</f>
        <v>0.83000000000000007</v>
      </c>
      <c r="X37" s="41">
        <f>X34-X36</f>
        <v>0.35000000000000009</v>
      </c>
      <c r="Y37" s="51">
        <f>Y34-Y36</f>
        <v>0.60999999999999988</v>
      </c>
      <c r="AA37" s="59" t="s">
        <v>26</v>
      </c>
      <c r="AB37" s="60"/>
      <c r="AC37" s="41">
        <f>AC34-AC36</f>
        <v>0.43999999999999995</v>
      </c>
      <c r="AD37" s="41">
        <f>AD34-AD36</f>
        <v>0.49000000000000021</v>
      </c>
      <c r="AE37" s="41">
        <f>AE34-AE36</f>
        <v>0.53000000000000025</v>
      </c>
      <c r="AF37" s="51">
        <f>AF34-AF36</f>
        <v>1.35</v>
      </c>
      <c r="AG37" s="59" t="s">
        <v>26</v>
      </c>
      <c r="AH37" s="60"/>
      <c r="AI37" s="41">
        <f>AI34-AI36</f>
        <v>1.27</v>
      </c>
      <c r="AJ37" s="41">
        <f>AJ34-AJ36</f>
        <v>0.83000000000000007</v>
      </c>
      <c r="AK37" s="41">
        <f>AK34-AK36</f>
        <v>0.35000000000000009</v>
      </c>
      <c r="AL37" s="51">
        <f>AL34-AL36</f>
        <v>0.60999999999999988</v>
      </c>
    </row>
    <row r="38" spans="1:38" x14ac:dyDescent="0.2">
      <c r="A38" s="39" t="s">
        <v>21</v>
      </c>
      <c r="B38" s="37"/>
      <c r="C38" s="42">
        <f>C37/C34</f>
        <v>0</v>
      </c>
      <c r="D38" s="42">
        <f>D37/D34</f>
        <v>0</v>
      </c>
      <c r="E38" s="42">
        <f>E37/E34</f>
        <v>0</v>
      </c>
      <c r="F38" s="52">
        <f>F37/F34</f>
        <v>0</v>
      </c>
      <c r="G38" s="39" t="s">
        <v>21</v>
      </c>
      <c r="H38" s="37"/>
      <c r="I38" s="42">
        <f>I37/I34</f>
        <v>0</v>
      </c>
      <c r="J38" s="42">
        <f>J37/J34</f>
        <v>0</v>
      </c>
      <c r="K38" s="42">
        <f>K37/K34</f>
        <v>0</v>
      </c>
      <c r="L38" s="52">
        <f>L37/L34</f>
        <v>0</v>
      </c>
      <c r="M38" s="84"/>
      <c r="N38" s="39" t="s">
        <v>21</v>
      </c>
      <c r="O38" s="37"/>
      <c r="P38" s="42">
        <f>P37/P34</f>
        <v>0.13173652694610777</v>
      </c>
      <c r="Q38" s="42">
        <f>Q37/Q34</f>
        <v>0.14626865671641798</v>
      </c>
      <c r="R38" s="42">
        <f>R37/R34</f>
        <v>0.15727002967359058</v>
      </c>
      <c r="S38" s="52">
        <f>S37/S34</f>
        <v>0.40059347181008903</v>
      </c>
      <c r="T38" s="39" t="s">
        <v>21</v>
      </c>
      <c r="U38" s="37"/>
      <c r="V38" s="42">
        <f>V37/V34</f>
        <v>0.38023952095808383</v>
      </c>
      <c r="W38" s="42">
        <f>W37/W34</f>
        <v>0.24776119402985075</v>
      </c>
      <c r="X38" s="42">
        <f>X37/X34</f>
        <v>0.10447761194029853</v>
      </c>
      <c r="Y38" s="52">
        <f>Y37/Y34</f>
        <v>0.18429003021148033</v>
      </c>
      <c r="AA38" s="39" t="s">
        <v>21</v>
      </c>
      <c r="AB38" s="37"/>
      <c r="AC38" s="42">
        <f>AC37/AC34</f>
        <v>0.13173652694610777</v>
      </c>
      <c r="AD38" s="42">
        <f>AD37/AD34</f>
        <v>0.14626865671641798</v>
      </c>
      <c r="AE38" s="42">
        <f>AE37/AE34</f>
        <v>0.15727002967359058</v>
      </c>
      <c r="AF38" s="52">
        <f>AF37/AF34</f>
        <v>0.40059347181008903</v>
      </c>
      <c r="AG38" s="39" t="s">
        <v>21</v>
      </c>
      <c r="AH38" s="37"/>
      <c r="AI38" s="42">
        <f>AI37/AI34</f>
        <v>0.38023952095808383</v>
      </c>
      <c r="AJ38" s="42">
        <f>AJ37/AJ34</f>
        <v>0.24776119402985075</v>
      </c>
      <c r="AK38" s="42">
        <f>AK37/AK34</f>
        <v>0.10447761194029853</v>
      </c>
      <c r="AL38" s="52">
        <f>AL37/AL34</f>
        <v>0.18429003021148033</v>
      </c>
    </row>
    <row r="39" spans="1:38" ht="14.4" thickBot="1" x14ac:dyDescent="0.35">
      <c r="A39" s="89" t="s">
        <v>25</v>
      </c>
      <c r="B39" s="90"/>
      <c r="C39" s="43" t="e">
        <f>(C37*1000)/C33</f>
        <v>#DIV/0!</v>
      </c>
      <c r="D39" s="43" t="e">
        <f>(D37*1000)/C33</f>
        <v>#DIV/0!</v>
      </c>
      <c r="E39" s="43" t="e">
        <f>(E37*1000)/C33</f>
        <v>#DIV/0!</v>
      </c>
      <c r="F39" s="53" t="e">
        <f>(F37*1000)/C33</f>
        <v>#DIV/0!</v>
      </c>
      <c r="G39" s="89" t="s">
        <v>25</v>
      </c>
      <c r="H39" s="90"/>
      <c r="I39" s="43" t="e">
        <f>(I37*1000)/I33</f>
        <v>#DIV/0!</v>
      </c>
      <c r="J39" s="43" t="e">
        <f>(J37*1000)/I33</f>
        <v>#DIV/0!</v>
      </c>
      <c r="K39" s="43" t="e">
        <f>(K37*1000)/I33</f>
        <v>#DIV/0!</v>
      </c>
      <c r="L39" s="53" t="e">
        <f>(L37*1000)/I33</f>
        <v>#DIV/0!</v>
      </c>
      <c r="M39" s="83"/>
      <c r="N39" s="89" t="s">
        <v>25</v>
      </c>
      <c r="O39" s="90"/>
      <c r="P39" s="43">
        <f>(P37*1000)/P33</f>
        <v>43.999999999999993</v>
      </c>
      <c r="Q39" s="43">
        <f>(Q37*1000)/P33</f>
        <v>49.000000000000021</v>
      </c>
      <c r="R39" s="43">
        <f>(R37*1000)/P33</f>
        <v>53.000000000000021</v>
      </c>
      <c r="S39" s="53">
        <f>(S37*1000)/P33</f>
        <v>135</v>
      </c>
      <c r="T39" s="89" t="s">
        <v>25</v>
      </c>
      <c r="U39" s="90"/>
      <c r="V39" s="43">
        <f>(V37*1000)/V33</f>
        <v>127</v>
      </c>
      <c r="W39" s="43">
        <f>(W37*1000)/V33</f>
        <v>83.000000000000014</v>
      </c>
      <c r="X39" s="43">
        <f>(X37*1000)/V33</f>
        <v>35.000000000000014</v>
      </c>
      <c r="Y39" s="53">
        <f>(Y37*1000)/V33</f>
        <v>60.999999999999986</v>
      </c>
      <c r="AA39" s="89" t="s">
        <v>25</v>
      </c>
      <c r="AB39" s="90"/>
      <c r="AC39" s="43">
        <f>(AC37*1000)/AC33</f>
        <v>43.999999999999993</v>
      </c>
      <c r="AD39" s="43">
        <f>(AD37*1000)/AC33</f>
        <v>49.000000000000021</v>
      </c>
      <c r="AE39" s="43">
        <f>(AE37*1000)/AC33</f>
        <v>53.000000000000021</v>
      </c>
      <c r="AF39" s="53">
        <f>(AF37*1000)/AC33</f>
        <v>135</v>
      </c>
      <c r="AG39" s="89" t="s">
        <v>25</v>
      </c>
      <c r="AH39" s="90"/>
      <c r="AI39" s="43">
        <f>(AI37*1000)/AI33</f>
        <v>127</v>
      </c>
      <c r="AJ39" s="43">
        <f>(AJ37*1000)/AI33</f>
        <v>83.000000000000014</v>
      </c>
      <c r="AK39" s="43">
        <f>(AK37*1000)/AI33</f>
        <v>35.000000000000014</v>
      </c>
      <c r="AL39" s="53">
        <f>(AL37*1000)/AI33</f>
        <v>60.999999999999986</v>
      </c>
    </row>
    <row r="40" spans="1:38" ht="12" thickBot="1" x14ac:dyDescent="0.25"/>
    <row r="41" spans="1:38" ht="13.5" customHeight="1" x14ac:dyDescent="0.2">
      <c r="A41" s="16"/>
      <c r="B41" s="318" t="s">
        <v>15</v>
      </c>
      <c r="C41" s="318"/>
      <c r="D41" s="318"/>
      <c r="E41" s="318"/>
      <c r="F41" s="54"/>
      <c r="G41" s="16"/>
      <c r="H41" s="318" t="s">
        <v>28</v>
      </c>
      <c r="I41" s="318"/>
      <c r="J41" s="318"/>
      <c r="K41" s="318"/>
      <c r="L41" s="54"/>
      <c r="M41" s="85"/>
      <c r="N41" s="16"/>
      <c r="O41" s="318" t="s">
        <v>28</v>
      </c>
      <c r="P41" s="318"/>
      <c r="Q41" s="318"/>
      <c r="R41" s="318"/>
      <c r="S41" s="54"/>
      <c r="T41" s="16"/>
      <c r="U41" s="318" t="s">
        <v>29</v>
      </c>
      <c r="V41" s="318"/>
      <c r="W41" s="318"/>
      <c r="X41" s="318"/>
      <c r="Y41" s="54"/>
      <c r="AA41" s="16"/>
      <c r="AB41" s="318" t="s">
        <v>30</v>
      </c>
      <c r="AC41" s="318"/>
      <c r="AD41" s="318"/>
      <c r="AE41" s="318"/>
      <c r="AF41" s="54"/>
      <c r="AG41" s="16"/>
      <c r="AH41" s="318" t="s">
        <v>29</v>
      </c>
      <c r="AI41" s="318"/>
      <c r="AJ41" s="318"/>
      <c r="AK41" s="318"/>
      <c r="AL41" s="54"/>
    </row>
    <row r="42" spans="1:38" ht="12" thickBot="1" x14ac:dyDescent="0.25">
      <c r="A42" s="17"/>
      <c r="B42" s="18">
        <v>1</v>
      </c>
      <c r="C42" s="18">
        <v>2</v>
      </c>
      <c r="D42" s="18">
        <v>3</v>
      </c>
      <c r="E42" s="18">
        <v>4</v>
      </c>
      <c r="F42" s="55"/>
      <c r="G42" s="17"/>
      <c r="H42" s="18">
        <v>1</v>
      </c>
      <c r="I42" s="18">
        <v>2</v>
      </c>
      <c r="J42" s="18">
        <v>3</v>
      </c>
      <c r="K42" s="18">
        <v>4</v>
      </c>
      <c r="L42" s="55"/>
      <c r="N42" s="17"/>
      <c r="O42" s="18">
        <v>1</v>
      </c>
      <c r="P42" s="18">
        <v>2</v>
      </c>
      <c r="Q42" s="18">
        <v>3</v>
      </c>
      <c r="R42" s="18">
        <v>4</v>
      </c>
      <c r="S42" s="55"/>
      <c r="T42" s="17"/>
      <c r="U42" s="18">
        <v>1</v>
      </c>
      <c r="V42" s="18">
        <v>2</v>
      </c>
      <c r="W42" s="18">
        <v>3</v>
      </c>
      <c r="X42" s="18">
        <v>4</v>
      </c>
      <c r="Y42" s="55"/>
      <c r="AA42" s="17"/>
      <c r="AB42" s="18">
        <v>1</v>
      </c>
      <c r="AC42" s="18">
        <v>2</v>
      </c>
      <c r="AD42" s="18">
        <v>3</v>
      </c>
      <c r="AE42" s="18">
        <v>4</v>
      </c>
      <c r="AF42" s="55"/>
      <c r="AG42" s="17"/>
      <c r="AH42" s="18">
        <v>1</v>
      </c>
      <c r="AI42" s="18">
        <v>2</v>
      </c>
      <c r="AJ42" s="18">
        <v>3</v>
      </c>
      <c r="AK42" s="18">
        <v>4</v>
      </c>
      <c r="AL42" s="55"/>
    </row>
    <row r="43" spans="1:38" ht="12" x14ac:dyDescent="0.2">
      <c r="A43" s="19" t="s">
        <v>0</v>
      </c>
      <c r="B43" s="25">
        <f>Medidas!M20</f>
        <v>3.36</v>
      </c>
      <c r="C43" s="25">
        <f>Medidas!N20</f>
        <v>3.36</v>
      </c>
      <c r="D43" s="25">
        <f>Medidas!O20</f>
        <v>3.38</v>
      </c>
      <c r="E43" s="25">
        <f>Medidas!P20</f>
        <v>3.33</v>
      </c>
      <c r="F43" s="55"/>
      <c r="G43" s="19" t="s">
        <v>0</v>
      </c>
      <c r="H43" s="20">
        <f>Medidas!W20</f>
        <v>3.36</v>
      </c>
      <c r="I43" s="21">
        <f>Medidas!X20</f>
        <v>3.36</v>
      </c>
      <c r="J43" s="21">
        <f>Medidas!Y20</f>
        <v>3.38</v>
      </c>
      <c r="K43" s="22">
        <f>Medidas!Z20</f>
        <v>3.33</v>
      </c>
      <c r="L43" s="55"/>
      <c r="M43" s="86"/>
      <c r="N43" s="19" t="s">
        <v>0</v>
      </c>
      <c r="O43" s="20">
        <f>H43</f>
        <v>3.36</v>
      </c>
      <c r="P43" s="21">
        <f t="shared" ref="P43:R46" si="0">I43</f>
        <v>3.36</v>
      </c>
      <c r="Q43" s="21">
        <f t="shared" si="0"/>
        <v>3.38</v>
      </c>
      <c r="R43" s="22">
        <f t="shared" si="0"/>
        <v>3.33</v>
      </c>
      <c r="S43" s="55"/>
      <c r="T43" s="19" t="s">
        <v>0</v>
      </c>
      <c r="U43" s="20">
        <f>Medidas!AH20</f>
        <v>2.82</v>
      </c>
      <c r="V43" s="21">
        <f>Medidas!AI20</f>
        <v>2.29</v>
      </c>
      <c r="W43" s="21">
        <f>Medidas!AJ20</f>
        <v>2.29</v>
      </c>
      <c r="X43" s="22">
        <f>Medidas!AK20</f>
        <v>2.76</v>
      </c>
      <c r="Y43" s="55"/>
      <c r="AA43" s="19" t="s">
        <v>0</v>
      </c>
      <c r="AB43" s="20">
        <f>B43</f>
        <v>3.36</v>
      </c>
      <c r="AC43" s="21">
        <f t="shared" ref="AC43:AE46" si="1">C43</f>
        <v>3.36</v>
      </c>
      <c r="AD43" s="21">
        <f t="shared" si="1"/>
        <v>3.38</v>
      </c>
      <c r="AE43" s="22">
        <f t="shared" si="1"/>
        <v>3.33</v>
      </c>
      <c r="AF43" s="55"/>
      <c r="AG43" s="19" t="s">
        <v>0</v>
      </c>
      <c r="AH43" s="20">
        <f>U43</f>
        <v>2.82</v>
      </c>
      <c r="AI43" s="21">
        <f t="shared" ref="AI43:AK46" si="2">V43</f>
        <v>2.29</v>
      </c>
      <c r="AJ43" s="21">
        <f t="shared" si="2"/>
        <v>2.29</v>
      </c>
      <c r="AK43" s="22">
        <f t="shared" si="2"/>
        <v>2.76</v>
      </c>
      <c r="AL43" s="55"/>
    </row>
    <row r="44" spans="1:38" ht="12" x14ac:dyDescent="0.2">
      <c r="A44" s="19" t="s">
        <v>1</v>
      </c>
      <c r="B44" s="25">
        <f>Medidas!M21</f>
        <v>3.36</v>
      </c>
      <c r="C44" s="25">
        <f>Medidas!N21</f>
        <v>3.36</v>
      </c>
      <c r="D44" s="25">
        <f>Medidas!O21</f>
        <v>3.33</v>
      </c>
      <c r="E44" s="25">
        <f>Medidas!P21</f>
        <v>3.31</v>
      </c>
      <c r="F44" s="55"/>
      <c r="G44" s="19" t="s">
        <v>1</v>
      </c>
      <c r="H44" s="24">
        <f>Medidas!W21</f>
        <v>3.36</v>
      </c>
      <c r="I44" s="25">
        <f>Medidas!X21</f>
        <v>3.36</v>
      </c>
      <c r="J44" s="25">
        <f>Medidas!Y21</f>
        <v>3.33</v>
      </c>
      <c r="K44" s="26">
        <f>Medidas!Z21</f>
        <v>3.31</v>
      </c>
      <c r="L44" s="55"/>
      <c r="M44" s="86"/>
      <c r="N44" s="19" t="s">
        <v>1</v>
      </c>
      <c r="O44" s="24">
        <f t="shared" ref="O44:O46" si="3">H44</f>
        <v>3.36</v>
      </c>
      <c r="P44" s="25">
        <f t="shared" si="0"/>
        <v>3.36</v>
      </c>
      <c r="Q44" s="25">
        <f t="shared" si="0"/>
        <v>3.33</v>
      </c>
      <c r="R44" s="26">
        <f t="shared" si="0"/>
        <v>3.31</v>
      </c>
      <c r="S44" s="55"/>
      <c r="T44" s="19" t="s">
        <v>1</v>
      </c>
      <c r="U44" s="24">
        <f>Medidas!AH21</f>
        <v>2.76</v>
      </c>
      <c r="V44" s="25">
        <f>Medidas!AI21</f>
        <v>2.85</v>
      </c>
      <c r="W44" s="25">
        <f>Medidas!AJ21</f>
        <v>2.2599999999999998</v>
      </c>
      <c r="X44" s="26">
        <f>Medidas!AK21</f>
        <v>2.1</v>
      </c>
      <c r="Y44" s="55"/>
      <c r="AA44" s="19" t="s">
        <v>1</v>
      </c>
      <c r="AB44" s="24">
        <f t="shared" ref="AB44:AB46" si="4">B44</f>
        <v>3.36</v>
      </c>
      <c r="AC44" s="25">
        <f t="shared" si="1"/>
        <v>3.36</v>
      </c>
      <c r="AD44" s="25">
        <f t="shared" si="1"/>
        <v>3.33</v>
      </c>
      <c r="AE44" s="26">
        <f t="shared" si="1"/>
        <v>3.31</v>
      </c>
      <c r="AF44" s="55"/>
      <c r="AG44" s="19" t="s">
        <v>1</v>
      </c>
      <c r="AH44" s="24">
        <f t="shared" ref="AH44:AH46" si="5">U44</f>
        <v>2.76</v>
      </c>
      <c r="AI44" s="25">
        <f t="shared" si="2"/>
        <v>2.85</v>
      </c>
      <c r="AJ44" s="25">
        <f t="shared" si="2"/>
        <v>2.2599999999999998</v>
      </c>
      <c r="AK44" s="26">
        <f t="shared" si="2"/>
        <v>2.1</v>
      </c>
      <c r="AL44" s="55"/>
    </row>
    <row r="45" spans="1:38" ht="12" x14ac:dyDescent="0.2">
      <c r="A45" s="19" t="s">
        <v>2</v>
      </c>
      <c r="B45" s="25">
        <f>Medidas!M22</f>
        <v>3.34</v>
      </c>
      <c r="C45" s="25">
        <f>Medidas!N22</f>
        <v>3.35</v>
      </c>
      <c r="D45" s="25">
        <f>Medidas!O22</f>
        <v>3.37</v>
      </c>
      <c r="E45" s="25">
        <f>Medidas!P22</f>
        <v>3.37</v>
      </c>
      <c r="F45" s="55"/>
      <c r="G45" s="19" t="s">
        <v>2</v>
      </c>
      <c r="H45" s="24">
        <f>Medidas!W22</f>
        <v>3.34</v>
      </c>
      <c r="I45" s="25">
        <f>Medidas!X22</f>
        <v>3.35</v>
      </c>
      <c r="J45" s="25">
        <f>Medidas!Y22</f>
        <v>3.37</v>
      </c>
      <c r="K45" s="26">
        <f>Medidas!Z22</f>
        <v>3.37</v>
      </c>
      <c r="L45" s="55"/>
      <c r="M45" s="86"/>
      <c r="N45" s="19" t="s">
        <v>2</v>
      </c>
      <c r="O45" s="24">
        <f t="shared" si="3"/>
        <v>3.34</v>
      </c>
      <c r="P45" s="25">
        <f t="shared" si="0"/>
        <v>3.35</v>
      </c>
      <c r="Q45" s="25">
        <f t="shared" si="0"/>
        <v>3.37</v>
      </c>
      <c r="R45" s="26">
        <f t="shared" si="0"/>
        <v>3.37</v>
      </c>
      <c r="S45" s="55"/>
      <c r="T45" s="19" t="s">
        <v>2</v>
      </c>
      <c r="U45" s="24">
        <f>Medidas!AH22</f>
        <v>2.9</v>
      </c>
      <c r="V45" s="25">
        <f>Medidas!AI22</f>
        <v>2.86</v>
      </c>
      <c r="W45" s="25">
        <f>Medidas!AJ22</f>
        <v>2.84</v>
      </c>
      <c r="X45" s="26">
        <f>Medidas!AK22</f>
        <v>2.02</v>
      </c>
      <c r="Y45" s="55"/>
      <c r="AA45" s="19" t="s">
        <v>2</v>
      </c>
      <c r="AB45" s="24">
        <f t="shared" si="4"/>
        <v>3.34</v>
      </c>
      <c r="AC45" s="25">
        <f t="shared" si="1"/>
        <v>3.35</v>
      </c>
      <c r="AD45" s="25">
        <f t="shared" si="1"/>
        <v>3.37</v>
      </c>
      <c r="AE45" s="26">
        <f t="shared" si="1"/>
        <v>3.37</v>
      </c>
      <c r="AF45" s="55"/>
      <c r="AG45" s="19" t="s">
        <v>2</v>
      </c>
      <c r="AH45" s="24">
        <f t="shared" si="5"/>
        <v>2.9</v>
      </c>
      <c r="AI45" s="25">
        <f t="shared" si="2"/>
        <v>2.86</v>
      </c>
      <c r="AJ45" s="25">
        <f t="shared" si="2"/>
        <v>2.84</v>
      </c>
      <c r="AK45" s="26">
        <f t="shared" si="2"/>
        <v>2.02</v>
      </c>
      <c r="AL45" s="55"/>
    </row>
    <row r="46" spans="1:38" ht="12.6" thickBot="1" x14ac:dyDescent="0.25">
      <c r="A46" s="19" t="s">
        <v>3</v>
      </c>
      <c r="B46" s="25">
        <f>Medidas!M23</f>
        <v>3.31</v>
      </c>
      <c r="C46" s="25">
        <f>Medidas!N23</f>
        <v>3.35</v>
      </c>
      <c r="D46" s="25">
        <f>Medidas!O23</f>
        <v>3.35</v>
      </c>
      <c r="E46" s="25">
        <f>Medidas!P23</f>
        <v>3.34</v>
      </c>
      <c r="F46" s="55"/>
      <c r="G46" s="19" t="s">
        <v>3</v>
      </c>
      <c r="H46" s="28">
        <f>Medidas!W23</f>
        <v>3.31</v>
      </c>
      <c r="I46" s="29">
        <f>Medidas!X23</f>
        <v>3.35</v>
      </c>
      <c r="J46" s="29">
        <f>Medidas!Y23</f>
        <v>3.35</v>
      </c>
      <c r="K46" s="30">
        <f>Medidas!Z23</f>
        <v>3.34</v>
      </c>
      <c r="L46" s="55"/>
      <c r="M46" s="86"/>
      <c r="N46" s="19" t="s">
        <v>3</v>
      </c>
      <c r="O46" s="28">
        <f t="shared" si="3"/>
        <v>3.31</v>
      </c>
      <c r="P46" s="29">
        <f t="shared" si="0"/>
        <v>3.35</v>
      </c>
      <c r="Q46" s="29">
        <f t="shared" si="0"/>
        <v>3.35</v>
      </c>
      <c r="R46" s="30">
        <f t="shared" si="0"/>
        <v>3.34</v>
      </c>
      <c r="S46" s="55"/>
      <c r="T46" s="19" t="s">
        <v>3</v>
      </c>
      <c r="U46" s="28">
        <f>Medidas!AH23</f>
        <v>2.7</v>
      </c>
      <c r="V46" s="29">
        <f>Medidas!AI23</f>
        <v>3</v>
      </c>
      <c r="W46" s="29">
        <f>Medidas!AJ23</f>
        <v>2.52</v>
      </c>
      <c r="X46" s="30">
        <f>Medidas!AK23</f>
        <v>2.0699999999999998</v>
      </c>
      <c r="Y46" s="55"/>
      <c r="AA46" s="19" t="s">
        <v>3</v>
      </c>
      <c r="AB46" s="28">
        <f t="shared" si="4"/>
        <v>3.31</v>
      </c>
      <c r="AC46" s="29">
        <f t="shared" si="1"/>
        <v>3.35</v>
      </c>
      <c r="AD46" s="29">
        <f t="shared" si="1"/>
        <v>3.35</v>
      </c>
      <c r="AE46" s="30">
        <f t="shared" si="1"/>
        <v>3.34</v>
      </c>
      <c r="AF46" s="55"/>
      <c r="AG46" s="19" t="s">
        <v>3</v>
      </c>
      <c r="AH46" s="28">
        <f t="shared" si="5"/>
        <v>2.7</v>
      </c>
      <c r="AI46" s="29">
        <f t="shared" si="2"/>
        <v>3</v>
      </c>
      <c r="AJ46" s="29">
        <f t="shared" si="2"/>
        <v>2.52</v>
      </c>
      <c r="AK46" s="30">
        <f t="shared" si="2"/>
        <v>2.0699999999999998</v>
      </c>
      <c r="AL46" s="55"/>
    </row>
    <row r="47" spans="1:38" ht="12" thickBot="1" x14ac:dyDescent="0.25">
      <c r="A47" s="31"/>
      <c r="B47" s="32"/>
      <c r="C47" s="32"/>
      <c r="D47" s="32"/>
      <c r="E47" s="32"/>
      <c r="F47" s="56"/>
      <c r="G47" s="33"/>
      <c r="H47" s="32"/>
      <c r="I47" s="32"/>
      <c r="J47" s="32"/>
      <c r="K47" s="32"/>
      <c r="L47" s="56"/>
      <c r="N47" s="31"/>
      <c r="O47" s="32"/>
      <c r="P47" s="32"/>
      <c r="Q47" s="32"/>
      <c r="R47" s="32"/>
      <c r="S47" s="56"/>
      <c r="T47" s="33"/>
      <c r="U47" s="32"/>
      <c r="V47" s="32"/>
      <c r="W47" s="32"/>
      <c r="X47" s="32"/>
      <c r="Y47" s="56"/>
      <c r="AA47" s="31"/>
      <c r="AB47" s="32"/>
      <c r="AC47" s="32"/>
      <c r="AD47" s="32"/>
      <c r="AE47" s="32"/>
      <c r="AF47" s="56"/>
      <c r="AG47" s="33"/>
      <c r="AH47" s="32"/>
      <c r="AI47" s="32"/>
      <c r="AJ47" s="32"/>
      <c r="AK47" s="32"/>
      <c r="AL47" s="56"/>
    </row>
  </sheetData>
  <mergeCells count="90">
    <mergeCell ref="AI2:AJ2"/>
    <mergeCell ref="AK2:AL2"/>
    <mergeCell ref="C2:D2"/>
    <mergeCell ref="E2:F2"/>
    <mergeCell ref="I2:J2"/>
    <mergeCell ref="K2:L2"/>
    <mergeCell ref="P2:Q2"/>
    <mergeCell ref="R2:S2"/>
    <mergeCell ref="K3:L3"/>
    <mergeCell ref="V2:W2"/>
    <mergeCell ref="X2:Y2"/>
    <mergeCell ref="AC2:AD2"/>
    <mergeCell ref="AE2:AF2"/>
    <mergeCell ref="A3:B3"/>
    <mergeCell ref="C3:D3"/>
    <mergeCell ref="E3:F3"/>
    <mergeCell ref="G3:H3"/>
    <mergeCell ref="I3:J3"/>
    <mergeCell ref="AK3:AL3"/>
    <mergeCell ref="N3:O3"/>
    <mergeCell ref="P3:Q3"/>
    <mergeCell ref="R3:S3"/>
    <mergeCell ref="T3:U3"/>
    <mergeCell ref="V3:W3"/>
    <mergeCell ref="X3:Y3"/>
    <mergeCell ref="AA3:AB3"/>
    <mergeCell ref="AC3:AD3"/>
    <mergeCell ref="AE3:AF3"/>
    <mergeCell ref="AG3:AH3"/>
    <mergeCell ref="AI3:AJ3"/>
    <mergeCell ref="AG5:AH5"/>
    <mergeCell ref="A4:B4"/>
    <mergeCell ref="G4:H4"/>
    <mergeCell ref="N4:O4"/>
    <mergeCell ref="T4:U4"/>
    <mergeCell ref="AA4:AB4"/>
    <mergeCell ref="AG4:AH4"/>
    <mergeCell ref="A5:B5"/>
    <mergeCell ref="G5:H5"/>
    <mergeCell ref="N5:O5"/>
    <mergeCell ref="T5:U5"/>
    <mergeCell ref="AA5:AB5"/>
    <mergeCell ref="AI30:AJ30"/>
    <mergeCell ref="AK30:AL30"/>
    <mergeCell ref="C30:D30"/>
    <mergeCell ref="E30:F30"/>
    <mergeCell ref="I30:J30"/>
    <mergeCell ref="K30:L30"/>
    <mergeCell ref="P30:Q30"/>
    <mergeCell ref="R30:S30"/>
    <mergeCell ref="K31:L31"/>
    <mergeCell ref="V30:W30"/>
    <mergeCell ref="X30:Y30"/>
    <mergeCell ref="AC30:AD30"/>
    <mergeCell ref="AE30:AF30"/>
    <mergeCell ref="A31:B31"/>
    <mergeCell ref="C31:D31"/>
    <mergeCell ref="E31:F31"/>
    <mergeCell ref="G31:H31"/>
    <mergeCell ref="I31:J31"/>
    <mergeCell ref="AG32:AH32"/>
    <mergeCell ref="AK31:AL31"/>
    <mergeCell ref="N31:O31"/>
    <mergeCell ref="P31:Q31"/>
    <mergeCell ref="R31:S31"/>
    <mergeCell ref="T31:U31"/>
    <mergeCell ref="V31:W31"/>
    <mergeCell ref="X31:Y31"/>
    <mergeCell ref="AA31:AB31"/>
    <mergeCell ref="AC31:AD31"/>
    <mergeCell ref="AE31:AF31"/>
    <mergeCell ref="AG31:AH31"/>
    <mergeCell ref="AI31:AJ31"/>
    <mergeCell ref="A32:B32"/>
    <mergeCell ref="G32:H32"/>
    <mergeCell ref="N32:O32"/>
    <mergeCell ref="T32:U32"/>
    <mergeCell ref="AA32:AB32"/>
    <mergeCell ref="AB41:AE41"/>
    <mergeCell ref="AH41:AK41"/>
    <mergeCell ref="B41:E41"/>
    <mergeCell ref="A33:B33"/>
    <mergeCell ref="G33:H33"/>
    <mergeCell ref="N33:O33"/>
    <mergeCell ref="T33:U33"/>
    <mergeCell ref="H41:K41"/>
    <mergeCell ref="O41:R41"/>
    <mergeCell ref="U41:X41"/>
    <mergeCell ref="AA33:AB33"/>
    <mergeCell ref="AG33:AH33"/>
  </mergeCells>
  <pageMargins left="0.36" right="0.19" top="1.01" bottom="0.78740157480314965" header="0.31496062992125984" footer="0.31496062992125984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7</vt:i4>
      </vt:variant>
    </vt:vector>
  </HeadingPairs>
  <TitlesOfParts>
    <vt:vector size="16" baseType="lpstr">
      <vt:lpstr>Medidas</vt:lpstr>
      <vt:lpstr>Banco de Dados</vt:lpstr>
      <vt:lpstr>RANKING</vt:lpstr>
      <vt:lpstr>PROJECTION</vt:lpstr>
      <vt:lpstr>SET A</vt:lpstr>
      <vt:lpstr>SET B</vt:lpstr>
      <vt:lpstr>SET C</vt:lpstr>
      <vt:lpstr>SET D</vt:lpstr>
      <vt:lpstr>SET E</vt:lpstr>
      <vt:lpstr>Medidas!Area_de_impressao</vt:lpstr>
      <vt:lpstr>PROJECTION!Area_de_impressao</vt:lpstr>
      <vt:lpstr>'SET A'!Area_de_impressao</vt:lpstr>
      <vt:lpstr>'SET B'!Area_de_impressao</vt:lpstr>
      <vt:lpstr>'SET C'!Area_de_impressao</vt:lpstr>
      <vt:lpstr>'SET D'!Area_de_impressao</vt:lpstr>
      <vt:lpstr>'SET 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Fabio Mori</cp:lastModifiedBy>
  <cp:lastPrinted>2021-05-03T20:20:53Z</cp:lastPrinted>
  <dcterms:created xsi:type="dcterms:W3CDTF">2017-04-27T14:14:25Z</dcterms:created>
  <dcterms:modified xsi:type="dcterms:W3CDTF">2024-05-04T18:11:16Z</dcterms:modified>
</cp:coreProperties>
</file>