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 activeTab="4"/>
  </bookViews>
  <sheets>
    <sheet name="IE LS" sheetId="2" r:id="rId1"/>
    <sheet name="IE SS" sheetId="1" r:id="rId2"/>
    <sheet name="HTI LS" sheetId="3" r:id="rId3"/>
    <sheet name="HTI SS" sheetId="4" r:id="rId4"/>
    <sheet name="HTM SS2" sheetId="8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I23" i="4" l="1"/>
  <c r="G23" i="4"/>
  <c r="H19" i="4"/>
  <c r="L16" i="4"/>
  <c r="H16" i="4"/>
  <c r="H14" i="4"/>
  <c r="K12" i="4"/>
  <c r="H12" i="4"/>
  <c r="F8" i="4"/>
  <c r="I6" i="4"/>
  <c r="F6" i="4"/>
  <c r="I5" i="4"/>
  <c r="F5" i="4"/>
  <c r="I4" i="4"/>
  <c r="I3" i="4"/>
  <c r="F4" i="4"/>
  <c r="F3" i="4"/>
  <c r="E19" i="8" l="1"/>
  <c r="E18" i="8"/>
  <c r="E16" i="8"/>
  <c r="E15" i="8"/>
  <c r="E14" i="8"/>
  <c r="E12" i="8"/>
  <c r="E4" i="8"/>
  <c r="E5" i="8"/>
  <c r="E6" i="8"/>
  <c r="E7" i="8"/>
  <c r="E8" i="8"/>
  <c r="E9" i="8"/>
  <c r="E10" i="8"/>
  <c r="E11" i="8"/>
  <c r="E3" i="8"/>
  <c r="L8" i="8"/>
  <c r="H8" i="8"/>
  <c r="N7" i="8"/>
  <c r="L7" i="8"/>
  <c r="J7" i="8"/>
  <c r="H7" i="8"/>
  <c r="I21" i="1" l="1"/>
  <c r="G18" i="1"/>
  <c r="J16" i="1"/>
  <c r="G16" i="1"/>
  <c r="H14" i="1"/>
  <c r="H13" i="1"/>
  <c r="I13" i="1"/>
  <c r="G11" i="1"/>
  <c r="J9" i="1"/>
  <c r="G9" i="1"/>
  <c r="J7" i="1"/>
  <c r="G7" i="1"/>
  <c r="J5" i="1"/>
  <c r="G5" i="1"/>
  <c r="J4" i="1"/>
  <c r="G4" i="1"/>
  <c r="I10" i="2"/>
  <c r="H10" i="2"/>
  <c r="K7" i="2"/>
  <c r="H7" i="2"/>
  <c r="H8" i="2"/>
  <c r="K6" i="2"/>
  <c r="H6" i="2"/>
  <c r="K4" i="2"/>
  <c r="H4" i="2"/>
  <c r="K5" i="2"/>
  <c r="H5" i="2"/>
  <c r="F14" i="3"/>
  <c r="F12" i="3"/>
  <c r="I10" i="3"/>
  <c r="F10" i="3"/>
  <c r="I9" i="3"/>
  <c r="I8" i="3"/>
  <c r="F9" i="3"/>
  <c r="F8" i="3"/>
  <c r="G6" i="1" l="1"/>
  <c r="H14" i="2"/>
</calcChain>
</file>

<file path=xl/sharedStrings.xml><?xml version="1.0" encoding="utf-8"?>
<sst xmlns="http://schemas.openxmlformats.org/spreadsheetml/2006/main" count="145" uniqueCount="118">
  <si>
    <t>Urban</t>
  </si>
  <si>
    <t>Rural</t>
  </si>
  <si>
    <t>City Outlet</t>
  </si>
  <si>
    <t>Suburban Outlet</t>
  </si>
  <si>
    <t>Age Distribution</t>
  </si>
  <si>
    <t>Center A</t>
  </si>
  <si>
    <t>Center B</t>
  </si>
  <si>
    <t>Current</t>
  </si>
  <si>
    <t>New</t>
  </si>
  <si>
    <t>Outlet No.</t>
  </si>
  <si>
    <t>Before Campaign</t>
  </si>
  <si>
    <t>After Compaign</t>
  </si>
  <si>
    <t>n1</t>
  </si>
  <si>
    <t>n2</t>
  </si>
  <si>
    <t>x1 bar</t>
  </si>
  <si>
    <t>x2 bar</t>
  </si>
  <si>
    <t>SD1</t>
  </si>
  <si>
    <t>SD2</t>
  </si>
  <si>
    <t>2 Traiing Center A nad B which has the performance data. Observation is performance is not same</t>
  </si>
  <si>
    <t>H0</t>
  </si>
  <si>
    <t>Ha</t>
  </si>
  <si>
    <t>Mu 1 - Mu 2</t>
  </si>
  <si>
    <t xml:space="preserve"> = 0</t>
  </si>
  <si>
    <t>!= 0</t>
  </si>
  <si>
    <t>Since the sample size &gt; 30, Z test</t>
  </si>
  <si>
    <t>Sigma( x1bar - x2bar)</t>
  </si>
  <si>
    <t>Confidence level  95% = 1.96</t>
  </si>
  <si>
    <t xml:space="preserve">2.09 &gt; 1.96 </t>
  </si>
  <si>
    <t>Hence reject the Null Hypothesis, Its proved the performance of botht he center is not same</t>
  </si>
  <si>
    <t>x1bar</t>
  </si>
  <si>
    <t>x2bar</t>
  </si>
  <si>
    <t>Sigma (x1bar -x2 bar)</t>
  </si>
  <si>
    <t>simple size is &gt; 30, its z test</t>
  </si>
  <si>
    <t xml:space="preserve">Z : </t>
  </si>
  <si>
    <t>Confidence level 95% = 1.96</t>
  </si>
  <si>
    <t>Reject H0</t>
  </si>
  <si>
    <t>Confidence Interval</t>
  </si>
  <si>
    <t>Find the confidence interval for the given data set</t>
  </si>
  <si>
    <t>xbar</t>
  </si>
  <si>
    <t>sd1</t>
  </si>
  <si>
    <t>sd2</t>
  </si>
  <si>
    <t>s1</t>
  </si>
  <si>
    <t>S2</t>
  </si>
  <si>
    <t>S</t>
  </si>
  <si>
    <t>If the sample size is less than 30, the the pooled variance should be calculated</t>
  </si>
  <si>
    <t>Pooled Variance S2</t>
  </si>
  <si>
    <t>S x1bar</t>
  </si>
  <si>
    <t>Sx2bar</t>
  </si>
  <si>
    <t>Mean</t>
  </si>
  <si>
    <t>DF N1</t>
  </si>
  <si>
    <t>Z value is &gt; Z critical</t>
  </si>
  <si>
    <t>N1</t>
  </si>
  <si>
    <t>N2</t>
  </si>
  <si>
    <t>DF N2</t>
  </si>
  <si>
    <t>x1 BAR</t>
  </si>
  <si>
    <t>x2 BAR</t>
  </si>
  <si>
    <t>Ha :</t>
  </si>
  <si>
    <t>H0 :</t>
  </si>
  <si>
    <t>Mu1 -Mu2</t>
  </si>
  <si>
    <t>Mu1-Mu2</t>
  </si>
  <si>
    <t>Difference</t>
  </si>
  <si>
    <t>Differences</t>
  </si>
  <si>
    <t>`=0</t>
  </si>
  <si>
    <t>`!=0</t>
  </si>
  <si>
    <t xml:space="preserve">dbar : </t>
  </si>
  <si>
    <t>dbar</t>
  </si>
  <si>
    <t>s</t>
  </si>
  <si>
    <t>se</t>
  </si>
  <si>
    <t>T</t>
  </si>
  <si>
    <t>Tinv or critial</t>
  </si>
  <si>
    <t>T&gt;Tcritical - reject H0, outlet after the promotion did well</t>
  </si>
  <si>
    <t>H0: sale  after the promotion is false</t>
  </si>
  <si>
    <t>Ha: sale after the promotion was right</t>
  </si>
  <si>
    <t>t-Test: Paired Two Sample for Means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</si>
  <si>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</si>
  <si>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</si>
  <si>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</si>
  <si>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</si>
  <si>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</si>
  <si>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</si>
  <si>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</si>
  <si>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</si>
  <si>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</si>
  <si>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</si>
  <si>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df1</t>
  </si>
  <si>
    <t>df2</t>
  </si>
  <si>
    <t>x1</t>
  </si>
  <si>
    <t>x2</t>
  </si>
  <si>
    <t>Since the data is  &lt; 30, pooled variance is used</t>
  </si>
  <si>
    <t>Confidence Interval:</t>
  </si>
  <si>
    <t xml:space="preserve"> Xbar +- talpha/2 * Sigma square</t>
  </si>
  <si>
    <t>Pooled variance</t>
  </si>
  <si>
    <t>S1:</t>
  </si>
  <si>
    <t xml:space="preserve">s2: </t>
  </si>
  <si>
    <t>Sigma x1bar :</t>
  </si>
  <si>
    <t>Sigma/N1</t>
  </si>
  <si>
    <t>Sigma x2bar :</t>
  </si>
  <si>
    <t>Sigma/N2</t>
  </si>
  <si>
    <t>Sigma SQUARE = S1+S2/DF1+DF2</t>
  </si>
  <si>
    <t>Sigma : sqrt( Sigma x1bar +sigmax2bar)</t>
  </si>
  <si>
    <t>t alpha/2 :</t>
  </si>
  <si>
    <t xml:space="preserve">CL : </t>
  </si>
  <si>
    <t>Interval Estimation for Large Sample</t>
  </si>
  <si>
    <t>Interval Estimation for Small Sample</t>
  </si>
  <si>
    <t>Formula :</t>
  </si>
  <si>
    <t>If the Observed Z value is &gt; Z critical, reject Null hypothesis</t>
  </si>
  <si>
    <t>Hypothesis Test for Independent Estimation - Large Sample</t>
  </si>
  <si>
    <t>Hypothesis Test for Independent Estimation - Small Sample</t>
  </si>
  <si>
    <t>Two Sample</t>
  </si>
  <si>
    <r>
      <t xml:space="preserve">pooled variance </t>
    </r>
    <r>
      <rPr>
        <sz val="11"/>
        <color theme="1"/>
        <rFont val="Calibri"/>
        <family val="2"/>
        <scheme val="minor"/>
      </rPr>
      <t>(also known as combined, composite, or overall variance) is a method for estimating variance of several different populations when the mean of each population may be different, but one may assume that the variance of each population is the same.</t>
    </r>
  </si>
  <si>
    <t>Numerator</t>
  </si>
  <si>
    <t xml:space="preserve"> </t>
  </si>
  <si>
    <t>Denominator</t>
  </si>
  <si>
    <t>z observed &gt; z critical</t>
  </si>
  <si>
    <t>z  observed</t>
  </si>
  <si>
    <t>z critical</t>
  </si>
  <si>
    <t>Unpaired</t>
  </si>
  <si>
    <t>Paired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</si>
</sst>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2" borderId="3" xfId="0" applyFont="1" applyFill="1" applyBorder="1"/>
    <xf numFmtId="0" fontId="4" fillId="0" borderId="0" xfId="0" applyFont="1"/>
    <xf numFmtId="0" fontId="1" fillId="3" borderId="0" xfId="0" applyFont="1" applyFill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114300</xdr:colOff>
          <xdr:row>4</xdr:row>
          <xdr:rowOff>19050</xdr:rowOff>
        </xdr:from>
        <xdr:to>
          <xdr:col>17</xdr:col>
          <xdr:colOff>38100</xdr:colOff>
          <xdr:row>8</xdr:row>
          <xdr:rowOff>47625</xdr:rowOff>
        </xdr:to>
        <xdr:sp macro="" textlink="">
          <xdr:nvSpPr>
            <xdr:cNvPr id="2049" name="Object 4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323850</xdr:colOff>
          <xdr:row>8</xdr:row>
          <xdr:rowOff>161925</xdr:rowOff>
        </xdr:from>
        <xdr:to>
          <xdr:col>14</xdr:col>
          <xdr:colOff>581025</xdr:colOff>
          <xdr:row>13</xdr:row>
          <xdr:rowOff>0</xdr:rowOff>
        </xdr:to>
        <xdr:sp macro="" textlink="">
          <xdr:nvSpPr>
            <xdr:cNvPr id="3073" name="Object 5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542924</xdr:colOff>
      <xdr:row>0</xdr:row>
      <xdr:rowOff>56483</xdr:rowOff>
    </xdr:from>
    <xdr:to>
      <xdr:col>19</xdr:col>
      <xdr:colOff>428625</xdr:colOff>
      <xdr:row>11</xdr:row>
      <xdr:rowOff>107905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2EF79067-24FD-4D63-8B14-7EC02C279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67974" y="56483"/>
          <a:ext cx="3543301" cy="233742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342900</xdr:colOff>
          <xdr:row>11</xdr:row>
          <xdr:rowOff>171450</xdr:rowOff>
        </xdr:from>
        <xdr:to>
          <xdr:col>8</xdr:col>
          <xdr:colOff>171450</xdr:colOff>
          <xdr:row>15</xdr:row>
          <xdr:rowOff>123825</xdr:rowOff>
        </xdr:to>
        <xdr:sp macro="" textlink="">
          <xdr:nvSpPr>
            <xdr:cNvPr id="4097" name="Object 8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8</xdr:col>
      <xdr:colOff>419100</xdr:colOff>
      <xdr:row>11</xdr:row>
      <xdr:rowOff>171450</xdr:rowOff>
    </xdr:from>
    <xdr:to>
      <xdr:col>10</xdr:col>
      <xdr:colOff>346529</xdr:colOff>
      <xdr:row>16</xdr:row>
      <xdr:rowOff>40422</xdr:rowOff>
    </xdr:to>
    <xdr:sp macro="" textlink="">
      <xdr:nvSpPr>
        <xdr:cNvPr id="4" name="TextBox 9"/>
        <xdr:cNvSpPr txBox="1"/>
      </xdr:nvSpPr>
      <xdr:spPr>
        <a:xfrm>
          <a:off x="5562600" y="2457450"/>
          <a:ext cx="1146629" cy="83099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2400"/>
            <a:t>Where D=X</a:t>
          </a:r>
          <a:r>
            <a:rPr lang="en-US" sz="2400" baseline="-25000"/>
            <a:t>1</a:t>
          </a:r>
          <a:r>
            <a:rPr lang="en-US" sz="2400"/>
            <a:t>-X</a:t>
          </a:r>
          <a:r>
            <a:rPr lang="en-US" sz="2400" baseline="-25000"/>
            <a:t>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55"/>
  <sheetViews>
    <sheetView workbookViewId="0">
      <selection activeCell="C2" sqref="C1:C1048576"/>
    </sheetView>
  </sheetViews>
  <sheetFormatPr defaultRowHeight="15" x14ac:dyDescent="0.25"/>
  <cols>
    <col min="2" max="2" width="10.5703125" bestFit="1" customWidth="1"/>
    <col min="3" max="3" width="21.28515625" customWidth="1"/>
    <col min="7" max="7" width="19.7109375" bestFit="1" customWidth="1"/>
  </cols>
  <sheetData>
    <row r="1" spans="2:11" x14ac:dyDescent="0.25">
      <c r="B1" s="16" t="s">
        <v>4</v>
      </c>
      <c r="C1" s="16"/>
      <c r="G1" s="17" t="s">
        <v>102</v>
      </c>
      <c r="H1" s="17"/>
      <c r="I1" s="17"/>
      <c r="J1" s="17"/>
      <c r="K1" s="17"/>
    </row>
    <row r="2" spans="2:11" x14ac:dyDescent="0.25">
      <c r="B2" s="1" t="s">
        <v>2</v>
      </c>
      <c r="C2" s="2" t="s">
        <v>3</v>
      </c>
      <c r="G2" t="s">
        <v>37</v>
      </c>
    </row>
    <row r="3" spans="2:11" x14ac:dyDescent="0.25">
      <c r="B3">
        <v>40</v>
      </c>
      <c r="C3">
        <v>30</v>
      </c>
    </row>
    <row r="4" spans="2:11" x14ac:dyDescent="0.25">
      <c r="B4">
        <v>42</v>
      </c>
      <c r="C4">
        <v>22</v>
      </c>
      <c r="G4" t="s">
        <v>12</v>
      </c>
      <c r="H4">
        <f>COUNT(B3:B38)</f>
        <v>36</v>
      </c>
      <c r="J4" t="s">
        <v>13</v>
      </c>
      <c r="K4">
        <f>COUNT(C3:C51)</f>
        <v>49</v>
      </c>
    </row>
    <row r="5" spans="2:11" x14ac:dyDescent="0.25">
      <c r="B5">
        <v>35</v>
      </c>
      <c r="C5">
        <v>36</v>
      </c>
      <c r="G5" t="s">
        <v>29</v>
      </c>
      <c r="H5">
        <f>AVERAGE(B3:B38)</f>
        <v>40</v>
      </c>
      <c r="J5" t="s">
        <v>30</v>
      </c>
      <c r="K5">
        <f>AVERAGE(C3:C51)</f>
        <v>35</v>
      </c>
    </row>
    <row r="6" spans="2:11" x14ac:dyDescent="0.25">
      <c r="B6">
        <v>44</v>
      </c>
      <c r="C6">
        <v>36</v>
      </c>
      <c r="G6" t="s">
        <v>16</v>
      </c>
      <c r="H6">
        <f>STDEV(B3:B38)</f>
        <v>9.0015871616382981</v>
      </c>
      <c r="J6" t="s">
        <v>17</v>
      </c>
      <c r="K6">
        <f>STDEV(C3:C51)</f>
        <v>10.004165798972613</v>
      </c>
    </row>
    <row r="7" spans="2:11" x14ac:dyDescent="0.25">
      <c r="B7">
        <v>35</v>
      </c>
      <c r="C7">
        <v>30</v>
      </c>
      <c r="H7">
        <f>(H6^2)/H4</f>
        <v>2.2507936507936508</v>
      </c>
      <c r="K7">
        <f>(K6^2)/K4</f>
        <v>2.0425170068027212</v>
      </c>
    </row>
    <row r="8" spans="2:11" x14ac:dyDescent="0.25">
      <c r="B8">
        <v>46</v>
      </c>
      <c r="C8">
        <v>38</v>
      </c>
      <c r="G8" t="s">
        <v>31</v>
      </c>
      <c r="H8">
        <f>SQRT(H7+K7)</f>
        <v>2.0720305638663663</v>
      </c>
    </row>
    <row r="9" spans="2:11" x14ac:dyDescent="0.25">
      <c r="B9">
        <v>15</v>
      </c>
      <c r="C9">
        <v>51</v>
      </c>
    </row>
    <row r="10" spans="2:11" x14ac:dyDescent="0.25">
      <c r="B10">
        <v>47</v>
      </c>
      <c r="C10">
        <v>38</v>
      </c>
      <c r="G10" s="6" t="s">
        <v>36</v>
      </c>
      <c r="H10">
        <f>(H5-K5) - 1.96 *H8</f>
        <v>0.93882009482192252</v>
      </c>
      <c r="I10">
        <f>(H5-K5) + 1.96 *H8</f>
        <v>9.0611799051780775</v>
      </c>
    </row>
    <row r="11" spans="2:11" x14ac:dyDescent="0.25">
      <c r="B11">
        <v>51</v>
      </c>
      <c r="C11">
        <v>37</v>
      </c>
    </row>
    <row r="12" spans="2:11" x14ac:dyDescent="0.25">
      <c r="B12">
        <v>51</v>
      </c>
      <c r="C12">
        <v>16</v>
      </c>
      <c r="G12" t="s">
        <v>32</v>
      </c>
    </row>
    <row r="13" spans="2:11" x14ac:dyDescent="0.25">
      <c r="B13">
        <v>38</v>
      </c>
      <c r="C13">
        <v>18</v>
      </c>
    </row>
    <row r="14" spans="2:11" x14ac:dyDescent="0.25">
      <c r="B14">
        <v>35</v>
      </c>
      <c r="C14">
        <v>51</v>
      </c>
      <c r="G14" t="s">
        <v>33</v>
      </c>
      <c r="H14">
        <f>(H5-K5)/H8</f>
        <v>2.4130918178494931</v>
      </c>
      <c r="K14" t="s">
        <v>34</v>
      </c>
    </row>
    <row r="15" spans="2:11" x14ac:dyDescent="0.25">
      <c r="B15">
        <v>37</v>
      </c>
      <c r="C15">
        <v>43</v>
      </c>
    </row>
    <row r="16" spans="2:11" x14ac:dyDescent="0.25">
      <c r="B16">
        <v>51</v>
      </c>
      <c r="C16">
        <v>37</v>
      </c>
      <c r="G16" t="s">
        <v>50</v>
      </c>
    </row>
    <row r="17" spans="2:7" x14ac:dyDescent="0.25">
      <c r="B17">
        <v>47</v>
      </c>
      <c r="C17">
        <v>40</v>
      </c>
      <c r="G17" t="s">
        <v>35</v>
      </c>
    </row>
    <row r="18" spans="2:7" x14ac:dyDescent="0.25">
      <c r="B18">
        <v>34</v>
      </c>
      <c r="C18">
        <v>51</v>
      </c>
    </row>
    <row r="19" spans="2:7" x14ac:dyDescent="0.25">
      <c r="B19">
        <v>47</v>
      </c>
      <c r="C19">
        <v>33</v>
      </c>
    </row>
    <row r="20" spans="2:7" x14ac:dyDescent="0.25">
      <c r="B20">
        <v>30</v>
      </c>
      <c r="C20">
        <v>34</v>
      </c>
    </row>
    <row r="21" spans="2:7" x14ac:dyDescent="0.25">
      <c r="B21">
        <v>35</v>
      </c>
      <c r="C21">
        <v>20</v>
      </c>
    </row>
    <row r="22" spans="2:7" x14ac:dyDescent="0.25">
      <c r="B22">
        <v>34</v>
      </c>
      <c r="C22">
        <v>42</v>
      </c>
    </row>
    <row r="23" spans="2:7" x14ac:dyDescent="0.25">
      <c r="B23">
        <v>45</v>
      </c>
      <c r="C23">
        <v>32</v>
      </c>
      <c r="G23" s="15" t="s">
        <v>108</v>
      </c>
    </row>
    <row r="24" spans="2:7" x14ac:dyDescent="0.25">
      <c r="B24">
        <v>46</v>
      </c>
      <c r="C24">
        <v>34</v>
      </c>
    </row>
    <row r="25" spans="2:7" x14ac:dyDescent="0.25">
      <c r="B25">
        <v>31</v>
      </c>
      <c r="C25">
        <v>47</v>
      </c>
    </row>
    <row r="26" spans="2:7" x14ac:dyDescent="0.25">
      <c r="B26">
        <v>34</v>
      </c>
      <c r="C26">
        <v>44</v>
      </c>
    </row>
    <row r="27" spans="2:7" x14ac:dyDescent="0.25">
      <c r="B27">
        <v>22</v>
      </c>
      <c r="C27">
        <v>45</v>
      </c>
    </row>
    <row r="28" spans="2:7" x14ac:dyDescent="0.25">
      <c r="B28">
        <v>47</v>
      </c>
      <c r="C28">
        <v>26</v>
      </c>
    </row>
    <row r="29" spans="2:7" x14ac:dyDescent="0.25">
      <c r="B29">
        <v>44</v>
      </c>
      <c r="C29">
        <v>23</v>
      </c>
    </row>
    <row r="30" spans="2:7" x14ac:dyDescent="0.25">
      <c r="B30">
        <v>47</v>
      </c>
      <c r="C30">
        <v>33</v>
      </c>
    </row>
    <row r="31" spans="2:7" x14ac:dyDescent="0.25">
      <c r="B31">
        <v>31</v>
      </c>
      <c r="C31">
        <v>19</v>
      </c>
    </row>
    <row r="32" spans="2:7" x14ac:dyDescent="0.25">
      <c r="B32">
        <v>51</v>
      </c>
      <c r="C32">
        <v>52</v>
      </c>
    </row>
    <row r="33" spans="2:3" x14ac:dyDescent="0.25">
      <c r="B33">
        <v>53</v>
      </c>
      <c r="C33">
        <v>34</v>
      </c>
    </row>
    <row r="34" spans="2:3" x14ac:dyDescent="0.25">
      <c r="B34">
        <v>22</v>
      </c>
      <c r="C34">
        <v>46</v>
      </c>
    </row>
    <row r="35" spans="2:3" x14ac:dyDescent="0.25">
      <c r="B35">
        <v>44</v>
      </c>
      <c r="C35">
        <v>37</v>
      </c>
    </row>
    <row r="36" spans="2:3" x14ac:dyDescent="0.25">
      <c r="B36">
        <v>42</v>
      </c>
      <c r="C36">
        <v>34</v>
      </c>
    </row>
    <row r="37" spans="2:3" x14ac:dyDescent="0.25">
      <c r="B37">
        <v>42</v>
      </c>
      <c r="C37">
        <v>30</v>
      </c>
    </row>
    <row r="38" spans="2:3" x14ac:dyDescent="0.25">
      <c r="B38">
        <v>45</v>
      </c>
      <c r="C38">
        <v>29</v>
      </c>
    </row>
    <row r="39" spans="2:3" x14ac:dyDescent="0.25">
      <c r="C39">
        <v>30</v>
      </c>
    </row>
    <row r="40" spans="2:3" x14ac:dyDescent="0.25">
      <c r="C40">
        <v>20</v>
      </c>
    </row>
    <row r="41" spans="2:3" x14ac:dyDescent="0.25">
      <c r="B41" s="3"/>
      <c r="C41">
        <v>25</v>
      </c>
    </row>
    <row r="42" spans="2:3" x14ac:dyDescent="0.25">
      <c r="C42">
        <v>26</v>
      </c>
    </row>
    <row r="43" spans="2:3" x14ac:dyDescent="0.25">
      <c r="C43">
        <v>20</v>
      </c>
    </row>
    <row r="44" spans="2:3" x14ac:dyDescent="0.25">
      <c r="C44">
        <v>45</v>
      </c>
    </row>
    <row r="45" spans="2:3" x14ac:dyDescent="0.25">
      <c r="C45">
        <v>56</v>
      </c>
    </row>
    <row r="46" spans="2:3" x14ac:dyDescent="0.25">
      <c r="C46">
        <v>34</v>
      </c>
    </row>
    <row r="47" spans="2:3" x14ac:dyDescent="0.25">
      <c r="C47">
        <v>36</v>
      </c>
    </row>
    <row r="48" spans="2:3" x14ac:dyDescent="0.25">
      <c r="C48">
        <v>30</v>
      </c>
    </row>
    <row r="49" spans="3:3" x14ac:dyDescent="0.25">
      <c r="C49">
        <v>40</v>
      </c>
    </row>
    <row r="50" spans="3:3" x14ac:dyDescent="0.25">
      <c r="C50">
        <v>50</v>
      </c>
    </row>
    <row r="51" spans="3:3" x14ac:dyDescent="0.25">
      <c r="C51">
        <v>35</v>
      </c>
    </row>
    <row r="55" spans="3:3" x14ac:dyDescent="0.25">
      <c r="C55" s="3"/>
    </row>
  </sheetData>
  <mergeCells count="2">
    <mergeCell ref="B1:C1"/>
    <mergeCell ref="G1:K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13</xdr:col>
                <xdr:colOff>114300</xdr:colOff>
                <xdr:row>4</xdr:row>
                <xdr:rowOff>19050</xdr:rowOff>
              </from>
              <to>
                <xdr:col>17</xdr:col>
                <xdr:colOff>38100</xdr:colOff>
                <xdr:row>8</xdr:row>
                <xdr:rowOff>47625</xdr:rowOff>
              </to>
            </anchor>
          </objectPr>
        </oleObject>
      </mc:Choice>
      <mc:Fallback>
        <oleObject progId="Equation.3" shapeId="204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25"/>
  <sheetViews>
    <sheetView workbookViewId="0">
      <selection activeCell="C1" sqref="C1:C1048576"/>
    </sheetView>
  </sheetViews>
  <sheetFormatPr defaultRowHeight="15" x14ac:dyDescent="0.25"/>
  <cols>
    <col min="6" max="6" width="29.85546875" bestFit="1" customWidth="1"/>
    <col min="8" max="8" width="9.5703125" bestFit="1" customWidth="1"/>
    <col min="9" max="9" width="15" customWidth="1"/>
    <col min="13" max="13" width="19.5703125" bestFit="1" customWidth="1"/>
  </cols>
  <sheetData>
    <row r="1" spans="2:19" ht="15.75" thickBot="1" x14ac:dyDescent="0.3">
      <c r="B1" t="s">
        <v>0</v>
      </c>
      <c r="C1" t="s">
        <v>1</v>
      </c>
      <c r="F1" s="18" t="s">
        <v>103</v>
      </c>
      <c r="G1" s="19"/>
      <c r="H1" s="19"/>
      <c r="I1" s="19"/>
      <c r="J1" s="20"/>
    </row>
    <row r="2" spans="2:19" x14ac:dyDescent="0.25">
      <c r="B2">
        <v>1278</v>
      </c>
      <c r="C2">
        <v>943</v>
      </c>
    </row>
    <row r="3" spans="2:19" x14ac:dyDescent="0.25">
      <c r="B3">
        <v>840</v>
      </c>
      <c r="C3">
        <v>1023</v>
      </c>
      <c r="L3" s="6" t="s">
        <v>44</v>
      </c>
      <c r="M3" s="6"/>
      <c r="N3" s="6"/>
      <c r="O3" s="6"/>
      <c r="P3" s="6"/>
      <c r="Q3" s="6"/>
      <c r="R3" s="6"/>
      <c r="S3" s="6"/>
    </row>
    <row r="4" spans="2:19" x14ac:dyDescent="0.25">
      <c r="B4">
        <v>967</v>
      </c>
      <c r="C4">
        <v>791</v>
      </c>
      <c r="F4" t="s">
        <v>12</v>
      </c>
      <c r="G4">
        <f>COUNT(B2:B13)</f>
        <v>12</v>
      </c>
      <c r="I4" t="s">
        <v>13</v>
      </c>
      <c r="J4">
        <f>COUNT(C2:C13)</f>
        <v>12</v>
      </c>
    </row>
    <row r="5" spans="2:19" x14ac:dyDescent="0.25">
      <c r="B5">
        <v>924</v>
      </c>
      <c r="C5">
        <v>857</v>
      </c>
      <c r="F5" t="s">
        <v>29</v>
      </c>
      <c r="G5">
        <f>AVERAGE(B2:B13)</f>
        <v>1000</v>
      </c>
      <c r="I5" t="s">
        <v>30</v>
      </c>
      <c r="J5">
        <f>AVERAGE(C2:C13)</f>
        <v>920</v>
      </c>
      <c r="M5" t="s">
        <v>104</v>
      </c>
    </row>
    <row r="6" spans="2:19" x14ac:dyDescent="0.25">
      <c r="B6">
        <v>1000</v>
      </c>
      <c r="C6">
        <v>934</v>
      </c>
      <c r="F6" t="s">
        <v>38</v>
      </c>
      <c r="G6">
        <f>G5-J5</f>
        <v>80</v>
      </c>
      <c r="I6" s="15" t="s">
        <v>110</v>
      </c>
      <c r="M6" s="14" t="s">
        <v>89</v>
      </c>
      <c r="N6" s="6" t="s">
        <v>90</v>
      </c>
      <c r="O6" s="6"/>
      <c r="P6" s="6"/>
    </row>
    <row r="7" spans="2:19" x14ac:dyDescent="0.25">
      <c r="B7">
        <v>875</v>
      </c>
      <c r="C7">
        <v>836</v>
      </c>
      <c r="F7" t="s">
        <v>39</v>
      </c>
      <c r="G7" s="7">
        <f>STDEV(B2:B13)</f>
        <v>149.99393927149796</v>
      </c>
      <c r="I7" t="s">
        <v>40</v>
      </c>
      <c r="J7" s="7">
        <f>STDEV(C2:C13)</f>
        <v>120.00303026476986</v>
      </c>
    </row>
    <row r="8" spans="2:19" x14ac:dyDescent="0.25">
      <c r="B8">
        <v>1200</v>
      </c>
      <c r="C8">
        <v>765</v>
      </c>
    </row>
    <row r="9" spans="2:19" x14ac:dyDescent="0.25">
      <c r="B9">
        <v>900</v>
      </c>
      <c r="C9">
        <v>865</v>
      </c>
      <c r="F9" t="s">
        <v>41</v>
      </c>
      <c r="G9">
        <f>(G7^2)/G4</f>
        <v>1874.848484848485</v>
      </c>
      <c r="I9" t="s">
        <v>42</v>
      </c>
      <c r="J9">
        <f>(J7^2)/J4</f>
        <v>1200.060606060606</v>
      </c>
    </row>
    <row r="10" spans="2:19" x14ac:dyDescent="0.25">
      <c r="B10">
        <v>1049</v>
      </c>
      <c r="C10">
        <v>1036</v>
      </c>
    </row>
    <row r="11" spans="2:19" x14ac:dyDescent="0.25">
      <c r="B11">
        <v>1159</v>
      </c>
      <c r="C11">
        <v>830</v>
      </c>
      <c r="F11" t="s">
        <v>43</v>
      </c>
      <c r="G11">
        <f>G9-J9</f>
        <v>674.78787878787898</v>
      </c>
    </row>
    <row r="12" spans="2:19" x14ac:dyDescent="0.25">
      <c r="B12">
        <v>790</v>
      </c>
      <c r="C12">
        <v>981</v>
      </c>
    </row>
    <row r="13" spans="2:19" x14ac:dyDescent="0.25">
      <c r="B13">
        <v>1018</v>
      </c>
      <c r="C13">
        <v>1179</v>
      </c>
      <c r="F13" t="s">
        <v>45</v>
      </c>
      <c r="H13">
        <f>11*(G7^2)</f>
        <v>247480.00000000003</v>
      </c>
      <c r="I13">
        <f>(J4-1)*(J7^2)</f>
        <v>158408</v>
      </c>
    </row>
    <row r="14" spans="2:19" x14ac:dyDescent="0.25">
      <c r="F14" s="14" t="s">
        <v>98</v>
      </c>
      <c r="G14" t="s">
        <v>42</v>
      </c>
      <c r="H14" s="7">
        <f>(H13+I13)/22</f>
        <v>18449.454545454544</v>
      </c>
    </row>
    <row r="16" spans="2:19" x14ac:dyDescent="0.25">
      <c r="F16" t="s">
        <v>46</v>
      </c>
      <c r="G16">
        <f>(H14/G4)</f>
        <v>1537.4545454545453</v>
      </c>
      <c r="I16" t="s">
        <v>47</v>
      </c>
      <c r="J16">
        <f>(H14/J4)</f>
        <v>1537.4545454545453</v>
      </c>
    </row>
    <row r="17" spans="6:13" x14ac:dyDescent="0.25">
      <c r="F17" s="14" t="s">
        <v>95</v>
      </c>
      <c r="I17" t="s">
        <v>97</v>
      </c>
    </row>
    <row r="18" spans="6:13" x14ac:dyDescent="0.25">
      <c r="F18" s="6" t="s">
        <v>43</v>
      </c>
      <c r="G18" s="6">
        <f>SQRT(G16+J16)</f>
        <v>55.451862826320728</v>
      </c>
      <c r="I18" s="15" t="s">
        <v>112</v>
      </c>
      <c r="J18" t="s">
        <v>111</v>
      </c>
    </row>
    <row r="19" spans="6:13" x14ac:dyDescent="0.25">
      <c r="F19" s="14" t="s">
        <v>99</v>
      </c>
    </row>
    <row r="20" spans="6:13" x14ac:dyDescent="0.25">
      <c r="F20" t="s">
        <v>100</v>
      </c>
      <c r="G20">
        <v>1.71</v>
      </c>
    </row>
    <row r="21" spans="6:13" x14ac:dyDescent="0.25">
      <c r="F21" s="6" t="s">
        <v>36</v>
      </c>
      <c r="G21" s="6"/>
      <c r="H21" s="6">
        <f>G6 - 1.71 *G18</f>
        <v>-14.822685433008445</v>
      </c>
      <c r="I21" s="6">
        <f>G6 + 1.71 *G18</f>
        <v>174.82268543300844</v>
      </c>
    </row>
    <row r="23" spans="6:13" x14ac:dyDescent="0.25">
      <c r="F23" s="21" t="s">
        <v>109</v>
      </c>
      <c r="G23" s="21"/>
      <c r="H23" s="21"/>
      <c r="I23" s="21"/>
      <c r="J23" s="21"/>
      <c r="K23" s="21"/>
      <c r="L23" s="21"/>
      <c r="M23" s="21"/>
    </row>
    <row r="24" spans="6:13" x14ac:dyDescent="0.25">
      <c r="F24" s="21"/>
      <c r="G24" s="21"/>
      <c r="H24" s="21"/>
      <c r="I24" s="21"/>
      <c r="J24" s="21"/>
      <c r="K24" s="21"/>
      <c r="L24" s="21"/>
      <c r="M24" s="21"/>
    </row>
    <row r="25" spans="6:13" x14ac:dyDescent="0.25">
      <c r="F25" s="21"/>
      <c r="G25" s="21"/>
      <c r="H25" s="21"/>
      <c r="I25" s="21"/>
      <c r="J25" s="21"/>
      <c r="K25" s="21"/>
      <c r="L25" s="21"/>
      <c r="M25" s="21"/>
    </row>
  </sheetData>
  <mergeCells count="2">
    <mergeCell ref="F1:J1"/>
    <mergeCell ref="F23:M25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autoPict="0" r:id="rId5">
            <anchor moveWithCells="1" sizeWithCells="1">
              <from>
                <xdr:col>12</xdr:col>
                <xdr:colOff>323850</xdr:colOff>
                <xdr:row>8</xdr:row>
                <xdr:rowOff>161925</xdr:rowOff>
              </from>
              <to>
                <xdr:col>14</xdr:col>
                <xdr:colOff>581025</xdr:colOff>
                <xdr:row>13</xdr:row>
                <xdr:rowOff>0</xdr:rowOff>
              </to>
            </anchor>
          </objectPr>
        </oleObject>
      </mc:Choice>
      <mc:Fallback>
        <oleObject progId="Equation.3" shapeId="307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3"/>
  <sheetViews>
    <sheetView workbookViewId="0">
      <selection activeCell="D25" sqref="D25"/>
    </sheetView>
  </sheetViews>
  <sheetFormatPr defaultRowHeight="15" x14ac:dyDescent="0.25"/>
  <cols>
    <col min="5" max="5" width="19.7109375" bestFit="1" customWidth="1"/>
    <col min="6" max="6" width="10.7109375" customWidth="1"/>
  </cols>
  <sheetData>
    <row r="1" spans="2:13" ht="15.75" thickBot="1" x14ac:dyDescent="0.3">
      <c r="B1" t="s">
        <v>18</v>
      </c>
    </row>
    <row r="2" spans="2:13" ht="15.75" thickBot="1" x14ac:dyDescent="0.3">
      <c r="F2" s="18" t="s">
        <v>106</v>
      </c>
      <c r="G2" s="19"/>
      <c r="H2" s="19"/>
      <c r="I2" s="19"/>
      <c r="J2" s="19"/>
      <c r="K2" s="19"/>
      <c r="L2" s="20"/>
    </row>
    <row r="3" spans="2:13" ht="15.75" x14ac:dyDescent="0.25">
      <c r="B3" s="4" t="s">
        <v>5</v>
      </c>
      <c r="C3" s="4" t="s">
        <v>6</v>
      </c>
      <c r="E3" t="s">
        <v>19</v>
      </c>
      <c r="F3" t="s">
        <v>21</v>
      </c>
      <c r="G3" t="s">
        <v>22</v>
      </c>
    </row>
    <row r="4" spans="2:13" ht="15.75" x14ac:dyDescent="0.25">
      <c r="B4" s="4">
        <v>97</v>
      </c>
      <c r="C4" s="4">
        <v>64</v>
      </c>
      <c r="E4" t="s">
        <v>20</v>
      </c>
      <c r="F4" t="s">
        <v>21</v>
      </c>
      <c r="G4" t="s">
        <v>23</v>
      </c>
    </row>
    <row r="5" spans="2:13" ht="15.75" x14ac:dyDescent="0.25">
      <c r="B5" s="4">
        <v>90</v>
      </c>
      <c r="C5" s="4">
        <v>85</v>
      </c>
    </row>
    <row r="6" spans="2:13" ht="15.75" x14ac:dyDescent="0.25">
      <c r="B6" s="4">
        <v>94</v>
      </c>
      <c r="C6" s="4">
        <v>72</v>
      </c>
    </row>
    <row r="7" spans="2:13" ht="15.75" x14ac:dyDescent="0.25">
      <c r="B7" s="4">
        <v>79</v>
      </c>
      <c r="C7" s="4">
        <v>64</v>
      </c>
      <c r="E7" t="s">
        <v>12</v>
      </c>
      <c r="F7">
        <v>30</v>
      </c>
      <c r="H7" t="s">
        <v>13</v>
      </c>
      <c r="I7">
        <v>40</v>
      </c>
      <c r="L7" t="s">
        <v>24</v>
      </c>
    </row>
    <row r="8" spans="2:13" ht="15.75" x14ac:dyDescent="0.25">
      <c r="B8" s="4">
        <v>78</v>
      </c>
      <c r="C8" s="4">
        <v>74</v>
      </c>
      <c r="E8" t="s">
        <v>14</v>
      </c>
      <c r="F8">
        <f>AVERAGE(B4:B33)</f>
        <v>82.5</v>
      </c>
      <c r="H8" t="s">
        <v>15</v>
      </c>
      <c r="I8">
        <f>AVERAGE(C4:C43)</f>
        <v>78</v>
      </c>
    </row>
    <row r="9" spans="2:13" ht="15.75" x14ac:dyDescent="0.25">
      <c r="B9" s="4">
        <v>87</v>
      </c>
      <c r="C9" s="4">
        <v>93</v>
      </c>
      <c r="E9" t="s">
        <v>16</v>
      </c>
      <c r="F9">
        <f>STDEV(B4:B33)</f>
        <v>8.0032321057139804</v>
      </c>
      <c r="H9" t="s">
        <v>17</v>
      </c>
      <c r="I9">
        <f>STDEV(C4:C43)</f>
        <v>10</v>
      </c>
    </row>
    <row r="10" spans="2:13" ht="15.75" x14ac:dyDescent="0.25">
      <c r="B10" s="4">
        <v>83</v>
      </c>
      <c r="C10" s="4">
        <v>70</v>
      </c>
      <c r="F10">
        <f>(F9^2)/F7</f>
        <v>2.1350574712643677</v>
      </c>
      <c r="I10">
        <f>(I9^2)/I7</f>
        <v>2.5</v>
      </c>
    </row>
    <row r="11" spans="2:13" ht="15.75" x14ac:dyDescent="0.25">
      <c r="B11" s="4">
        <v>89</v>
      </c>
      <c r="C11" s="4">
        <v>79</v>
      </c>
    </row>
    <row r="12" spans="2:13" ht="15.75" x14ac:dyDescent="0.25">
      <c r="B12" s="4">
        <v>76</v>
      </c>
      <c r="C12" s="4">
        <v>79</v>
      </c>
      <c r="E12" t="s">
        <v>25</v>
      </c>
      <c r="F12">
        <f>SQRT(F10+I10)</f>
        <v>2.1529183614954768</v>
      </c>
    </row>
    <row r="13" spans="2:13" ht="15.75" x14ac:dyDescent="0.25">
      <c r="B13" s="4">
        <v>84</v>
      </c>
      <c r="C13" s="4">
        <v>75</v>
      </c>
      <c r="M13" t="s">
        <v>105</v>
      </c>
    </row>
    <row r="14" spans="2:13" ht="15.75" x14ac:dyDescent="0.25">
      <c r="B14" s="4">
        <v>83</v>
      </c>
      <c r="C14" s="4">
        <v>66</v>
      </c>
      <c r="E14" t="s">
        <v>114</v>
      </c>
      <c r="F14">
        <f>(F8-I8)/F12</f>
        <v>2.0901860843781255</v>
      </c>
      <c r="H14" t="s">
        <v>26</v>
      </c>
    </row>
    <row r="15" spans="2:13" ht="15.75" x14ac:dyDescent="0.25">
      <c r="B15" s="4">
        <v>84</v>
      </c>
      <c r="C15" s="4">
        <v>83</v>
      </c>
      <c r="E15" t="s">
        <v>115</v>
      </c>
      <c r="F15">
        <v>1.96</v>
      </c>
    </row>
    <row r="16" spans="2:13" ht="15.75" x14ac:dyDescent="0.25">
      <c r="B16" s="4">
        <v>76</v>
      </c>
      <c r="C16" s="4">
        <v>74</v>
      </c>
      <c r="E16" t="s">
        <v>113</v>
      </c>
      <c r="F16" t="s">
        <v>27</v>
      </c>
    </row>
    <row r="17" spans="2:6" ht="15.75" x14ac:dyDescent="0.25">
      <c r="B17" s="4">
        <v>82</v>
      </c>
      <c r="C17" s="4">
        <v>70</v>
      </c>
      <c r="F17" t="s">
        <v>28</v>
      </c>
    </row>
    <row r="18" spans="2:6" ht="15.75" x14ac:dyDescent="0.25">
      <c r="B18" s="4">
        <v>85</v>
      </c>
      <c r="C18" s="4">
        <v>82</v>
      </c>
    </row>
    <row r="19" spans="2:6" ht="15.75" x14ac:dyDescent="0.25">
      <c r="B19" s="4">
        <v>85</v>
      </c>
      <c r="C19" s="4">
        <v>82</v>
      </c>
    </row>
    <row r="20" spans="2:6" ht="15.75" x14ac:dyDescent="0.25">
      <c r="B20" s="4">
        <v>91</v>
      </c>
      <c r="C20" s="4">
        <v>75</v>
      </c>
    </row>
    <row r="21" spans="2:6" ht="15.75" x14ac:dyDescent="0.25">
      <c r="B21" s="4">
        <v>72</v>
      </c>
      <c r="C21" s="4">
        <v>78</v>
      </c>
      <c r="E21" t="s">
        <v>116</v>
      </c>
    </row>
    <row r="22" spans="2:6" ht="15.75" x14ac:dyDescent="0.25">
      <c r="B22" s="4">
        <v>86</v>
      </c>
      <c r="C22" s="4">
        <v>99</v>
      </c>
    </row>
    <row r="23" spans="2:6" ht="15.75" x14ac:dyDescent="0.25">
      <c r="B23" s="4">
        <v>70</v>
      </c>
      <c r="C23" s="4">
        <v>57</v>
      </c>
    </row>
    <row r="24" spans="2:6" ht="15.75" x14ac:dyDescent="0.25">
      <c r="B24" s="4">
        <v>91</v>
      </c>
      <c r="C24" s="4">
        <v>91</v>
      </c>
    </row>
    <row r="25" spans="2:6" ht="15.75" x14ac:dyDescent="0.25">
      <c r="B25" s="4">
        <v>87</v>
      </c>
      <c r="C25" s="4">
        <v>78</v>
      </c>
    </row>
    <row r="26" spans="2:6" ht="15.75" x14ac:dyDescent="0.25">
      <c r="B26" s="4">
        <v>73</v>
      </c>
      <c r="C26" s="4">
        <v>87</v>
      </c>
    </row>
    <row r="27" spans="2:6" ht="15.75" x14ac:dyDescent="0.25">
      <c r="B27" s="4">
        <v>92</v>
      </c>
      <c r="C27" s="4">
        <v>93</v>
      </c>
    </row>
    <row r="28" spans="2:6" ht="15.75" x14ac:dyDescent="0.25">
      <c r="B28" s="4">
        <v>64</v>
      </c>
      <c r="C28" s="4">
        <v>89</v>
      </c>
    </row>
    <row r="29" spans="2:6" ht="15.75" x14ac:dyDescent="0.25">
      <c r="B29" s="4">
        <v>74</v>
      </c>
      <c r="C29" s="4">
        <v>79</v>
      </c>
    </row>
    <row r="30" spans="2:6" ht="15.75" x14ac:dyDescent="0.25">
      <c r="B30" s="4">
        <v>88</v>
      </c>
      <c r="C30" s="4">
        <v>84</v>
      </c>
    </row>
    <row r="31" spans="2:6" ht="15.75" x14ac:dyDescent="0.25">
      <c r="B31" s="4">
        <v>88</v>
      </c>
      <c r="C31" s="4">
        <v>65</v>
      </c>
    </row>
    <row r="32" spans="2:6" ht="15.75" x14ac:dyDescent="0.25">
      <c r="B32" s="4">
        <v>74</v>
      </c>
      <c r="C32" s="4">
        <v>78</v>
      </c>
    </row>
    <row r="33" spans="2:3" ht="15.75" x14ac:dyDescent="0.25">
      <c r="B33" s="4">
        <v>73</v>
      </c>
      <c r="C33" s="4">
        <v>66</v>
      </c>
    </row>
    <row r="34" spans="2:3" ht="15.75" x14ac:dyDescent="0.25">
      <c r="B34" s="4"/>
      <c r="C34" s="4">
        <v>84</v>
      </c>
    </row>
    <row r="35" spans="2:3" ht="15.75" x14ac:dyDescent="0.25">
      <c r="B35" s="4"/>
      <c r="C35" s="4">
        <v>85</v>
      </c>
    </row>
    <row r="36" spans="2:3" ht="15.75" x14ac:dyDescent="0.25">
      <c r="B36" s="4"/>
      <c r="C36" s="4">
        <v>85</v>
      </c>
    </row>
    <row r="37" spans="2:3" ht="15.75" x14ac:dyDescent="0.25">
      <c r="B37" s="4"/>
      <c r="C37" s="4">
        <v>84</v>
      </c>
    </row>
    <row r="38" spans="2:3" ht="15.75" x14ac:dyDescent="0.25">
      <c r="B38" s="4"/>
      <c r="C38" s="4">
        <v>59</v>
      </c>
    </row>
    <row r="39" spans="2:3" ht="15.75" x14ac:dyDescent="0.25">
      <c r="B39" s="4"/>
      <c r="C39" s="4">
        <v>62</v>
      </c>
    </row>
    <row r="40" spans="2:3" ht="15.75" x14ac:dyDescent="0.25">
      <c r="B40" s="4"/>
      <c r="C40" s="4">
        <v>91</v>
      </c>
    </row>
    <row r="41" spans="2:3" ht="15.75" x14ac:dyDescent="0.25">
      <c r="B41" s="4"/>
      <c r="C41" s="4">
        <v>83</v>
      </c>
    </row>
    <row r="42" spans="2:3" ht="15.75" x14ac:dyDescent="0.25">
      <c r="B42" s="4"/>
      <c r="C42" s="4">
        <v>80</v>
      </c>
    </row>
    <row r="43" spans="2:3" ht="15.75" x14ac:dyDescent="0.25">
      <c r="B43" s="4"/>
      <c r="C43" s="4">
        <v>76</v>
      </c>
    </row>
  </sheetData>
  <mergeCells count="1">
    <mergeCell ref="F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4"/>
  <sheetViews>
    <sheetView workbookViewId="0">
      <selection activeCell="F23" sqref="F23:I23"/>
    </sheetView>
  </sheetViews>
  <sheetFormatPr defaultRowHeight="15" x14ac:dyDescent="0.25"/>
  <cols>
    <col min="6" max="6" width="16.7109375" customWidth="1"/>
    <col min="7" max="7" width="22" bestFit="1" customWidth="1"/>
    <col min="13" max="13" width="19.28515625" bestFit="1" customWidth="1"/>
  </cols>
  <sheetData>
    <row r="1" spans="2:16" ht="15.75" thickBot="1" x14ac:dyDescent="0.3">
      <c r="F1" s="18" t="s">
        <v>107</v>
      </c>
      <c r="G1" s="19"/>
      <c r="H1" s="19"/>
      <c r="I1" s="19"/>
      <c r="J1" s="19"/>
      <c r="K1" s="19"/>
      <c r="L1" s="20"/>
    </row>
    <row r="2" spans="2:16" x14ac:dyDescent="0.25">
      <c r="B2" t="s">
        <v>7</v>
      </c>
      <c r="C2" t="s">
        <v>8</v>
      </c>
    </row>
    <row r="3" spans="2:16" x14ac:dyDescent="0.25">
      <c r="B3">
        <v>300</v>
      </c>
      <c r="C3">
        <v>276</v>
      </c>
      <c r="E3" t="s">
        <v>12</v>
      </c>
      <c r="F3">
        <f>COUNT(B3:B14)</f>
        <v>12</v>
      </c>
      <c r="H3" t="s">
        <v>13</v>
      </c>
      <c r="I3">
        <f>COUNT(C3:C14)</f>
        <v>12</v>
      </c>
    </row>
    <row r="4" spans="2:16" x14ac:dyDescent="0.25">
      <c r="B4">
        <v>280</v>
      </c>
      <c r="C4">
        <v>222</v>
      </c>
      <c r="E4" t="s">
        <v>84</v>
      </c>
      <c r="F4">
        <f>F3-1</f>
        <v>11</v>
      </c>
      <c r="H4" t="s">
        <v>85</v>
      </c>
      <c r="I4">
        <f>I3-1</f>
        <v>11</v>
      </c>
      <c r="M4" s="6" t="s">
        <v>89</v>
      </c>
      <c r="N4" s="6" t="s">
        <v>90</v>
      </c>
      <c r="O4" s="6"/>
      <c r="P4" s="6"/>
    </row>
    <row r="5" spans="2:16" x14ac:dyDescent="0.25">
      <c r="B5">
        <v>344</v>
      </c>
      <c r="C5">
        <v>310</v>
      </c>
      <c r="E5" t="s">
        <v>86</v>
      </c>
      <c r="F5">
        <f>AVERAGE(B3:B14)</f>
        <v>325</v>
      </c>
      <c r="H5" t="s">
        <v>87</v>
      </c>
      <c r="I5">
        <f>AVERAGE(C3:C14)</f>
        <v>288</v>
      </c>
    </row>
    <row r="6" spans="2:16" x14ac:dyDescent="0.25">
      <c r="B6">
        <v>385</v>
      </c>
      <c r="C6">
        <v>338</v>
      </c>
      <c r="E6" t="s">
        <v>39</v>
      </c>
      <c r="F6">
        <f>STDEV(B3:B14)</f>
        <v>39.995454287160733</v>
      </c>
      <c r="H6" t="s">
        <v>40</v>
      </c>
      <c r="I6">
        <f>STDEV(C3:C14)</f>
        <v>43.997933835785766</v>
      </c>
    </row>
    <row r="7" spans="2:16" x14ac:dyDescent="0.25">
      <c r="B7">
        <v>372</v>
      </c>
      <c r="C7">
        <v>200</v>
      </c>
    </row>
    <row r="8" spans="2:16" x14ac:dyDescent="0.25">
      <c r="B8">
        <v>360</v>
      </c>
      <c r="C8">
        <v>302</v>
      </c>
      <c r="E8" s="6" t="s">
        <v>38</v>
      </c>
      <c r="F8">
        <f>F5-I5</f>
        <v>37</v>
      </c>
    </row>
    <row r="9" spans="2:16" x14ac:dyDescent="0.25">
      <c r="B9">
        <v>288</v>
      </c>
      <c r="C9">
        <v>317</v>
      </c>
    </row>
    <row r="10" spans="2:16" x14ac:dyDescent="0.25">
      <c r="B10">
        <v>321</v>
      </c>
      <c r="C10">
        <v>260</v>
      </c>
      <c r="F10" t="s">
        <v>88</v>
      </c>
    </row>
    <row r="11" spans="2:16" x14ac:dyDescent="0.25">
      <c r="B11">
        <v>376</v>
      </c>
      <c r="C11">
        <v>320</v>
      </c>
    </row>
    <row r="12" spans="2:16" x14ac:dyDescent="0.25">
      <c r="B12">
        <v>290</v>
      </c>
      <c r="C12">
        <v>312</v>
      </c>
      <c r="F12" t="s">
        <v>91</v>
      </c>
      <c r="G12" t="s">
        <v>92</v>
      </c>
      <c r="H12">
        <f>(F6^2)*F4</f>
        <v>17596.000000000004</v>
      </c>
      <c r="J12" t="s">
        <v>93</v>
      </c>
      <c r="K12">
        <f>(I6^2)*I4</f>
        <v>21294</v>
      </c>
    </row>
    <row r="13" spans="2:16" x14ac:dyDescent="0.25">
      <c r="B13">
        <v>301</v>
      </c>
      <c r="C13">
        <v>334</v>
      </c>
    </row>
    <row r="14" spans="2:16" x14ac:dyDescent="0.25">
      <c r="B14">
        <v>283</v>
      </c>
      <c r="C14">
        <v>265</v>
      </c>
      <c r="G14" t="s">
        <v>98</v>
      </c>
      <c r="H14">
        <f>(H12+K12)/(F4+I4)</f>
        <v>1767.7272727272727</v>
      </c>
    </row>
    <row r="16" spans="2:16" x14ac:dyDescent="0.25">
      <c r="F16" t="s">
        <v>94</v>
      </c>
      <c r="G16" t="s">
        <v>95</v>
      </c>
      <c r="H16">
        <f>H14/F3</f>
        <v>147.31060606060606</v>
      </c>
      <c r="J16" t="s">
        <v>96</v>
      </c>
      <c r="K16" t="s">
        <v>97</v>
      </c>
      <c r="L16">
        <f>H14/I3</f>
        <v>147.31060606060606</v>
      </c>
    </row>
    <row r="18" spans="2:9" x14ac:dyDescent="0.25">
      <c r="B18" s="3"/>
      <c r="C18" s="3"/>
    </row>
    <row r="19" spans="2:9" x14ac:dyDescent="0.25">
      <c r="F19" t="s">
        <v>99</v>
      </c>
      <c r="H19">
        <f>SQRT(H16+L16)</f>
        <v>17.164533553849115</v>
      </c>
    </row>
    <row r="21" spans="2:9" x14ac:dyDescent="0.25">
      <c r="F21" t="s">
        <v>100</v>
      </c>
      <c r="G21">
        <v>1.71</v>
      </c>
    </row>
    <row r="22" spans="2:9" ht="15.75" thickBot="1" x14ac:dyDescent="0.3"/>
    <row r="23" spans="2:9" ht="15.75" thickBot="1" x14ac:dyDescent="0.3">
      <c r="F23" s="13" t="s">
        <v>101</v>
      </c>
      <c r="G23" s="11">
        <f>F8-(G21*H19)</f>
        <v>7.6486476229180163</v>
      </c>
      <c r="H23" s="11"/>
      <c r="I23" s="12">
        <f>F8+(G21*H19)</f>
        <v>66.35135237708198</v>
      </c>
    </row>
    <row r="24" spans="2:9" x14ac:dyDescent="0.25">
      <c r="F24" s="6"/>
      <c r="G24" s="6"/>
      <c r="H24" s="6"/>
      <c r="I24" s="6"/>
    </row>
  </sheetData>
  <mergeCells count="1">
    <mergeCell ref="F1:L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24"/>
  <sheetViews>
    <sheetView tabSelected="1" workbookViewId="0">
      <selection activeCell="D23" sqref="D23"/>
    </sheetView>
  </sheetViews>
  <sheetFormatPr defaultRowHeight="15" x14ac:dyDescent="0.25"/>
  <cols>
    <col min="3" max="3" width="9.85546875" customWidth="1"/>
    <col min="4" max="4" width="12.42578125" bestFit="1" customWidth="1"/>
    <col min="13" max="13" width="35.140625" bestFit="1" customWidth="1"/>
  </cols>
  <sheetData>
    <row r="2" spans="2:15" ht="30" x14ac:dyDescent="0.25">
      <c r="B2" s="5" t="s">
        <v>9</v>
      </c>
      <c r="C2" s="5" t="s">
        <v>10</v>
      </c>
      <c r="D2" s="5" t="s">
        <v>11</v>
      </c>
      <c r="E2" s="5" t="s">
        <v>65</v>
      </c>
      <c r="G2" t="s">
        <v>57</v>
      </c>
      <c r="H2" t="s">
        <v>58</v>
      </c>
      <c r="I2" t="s">
        <v>60</v>
      </c>
      <c r="J2" t="s">
        <v>62</v>
      </c>
      <c r="M2" t="s">
        <v>71</v>
      </c>
    </row>
    <row r="3" spans="2:15" x14ac:dyDescent="0.25">
      <c r="B3">
        <v>1</v>
      </c>
      <c r="C3">
        <v>240</v>
      </c>
      <c r="D3">
        <v>270</v>
      </c>
      <c r="E3">
        <f>SUM(D3-C3)</f>
        <v>30</v>
      </c>
      <c r="G3" t="s">
        <v>56</v>
      </c>
      <c r="H3" t="s">
        <v>59</v>
      </c>
      <c r="I3" t="s">
        <v>61</v>
      </c>
      <c r="J3" t="s">
        <v>63</v>
      </c>
      <c r="M3" t="s">
        <v>72</v>
      </c>
    </row>
    <row r="4" spans="2:15" x14ac:dyDescent="0.25">
      <c r="B4">
        <v>2</v>
      </c>
      <c r="C4">
        <v>225</v>
      </c>
      <c r="D4">
        <v>245</v>
      </c>
      <c r="E4">
        <f t="shared" ref="E4:E11" si="0">SUM(D4-C4)</f>
        <v>20</v>
      </c>
    </row>
    <row r="5" spans="2:15" x14ac:dyDescent="0.25">
      <c r="B5">
        <v>3</v>
      </c>
      <c r="C5">
        <v>250</v>
      </c>
      <c r="D5">
        <v>260</v>
      </c>
      <c r="E5">
        <f t="shared" si="0"/>
        <v>10</v>
      </c>
      <c r="G5" t="s">
        <v>64</v>
      </c>
    </row>
    <row r="6" spans="2:15" x14ac:dyDescent="0.25">
      <c r="B6">
        <v>4</v>
      </c>
      <c r="C6">
        <v>280</v>
      </c>
      <c r="D6">
        <v>290</v>
      </c>
      <c r="E6">
        <f t="shared" si="0"/>
        <v>10</v>
      </c>
    </row>
    <row r="7" spans="2:15" x14ac:dyDescent="0.25">
      <c r="B7">
        <v>5</v>
      </c>
      <c r="C7">
        <v>200</v>
      </c>
      <c r="D7">
        <v>190</v>
      </c>
      <c r="E7">
        <f t="shared" si="0"/>
        <v>-10</v>
      </c>
      <c r="G7" t="s">
        <v>51</v>
      </c>
      <c r="H7">
        <f>COUNT(C3:C12)</f>
        <v>10</v>
      </c>
      <c r="I7" t="s">
        <v>49</v>
      </c>
      <c r="J7">
        <f>H7-1</f>
        <v>9</v>
      </c>
      <c r="K7" t="s">
        <v>52</v>
      </c>
      <c r="L7">
        <f>COUNT(D3:D12)</f>
        <v>10</v>
      </c>
      <c r="M7" t="s">
        <v>53</v>
      </c>
      <c r="N7">
        <f>L7-1</f>
        <v>9</v>
      </c>
    </row>
    <row r="8" spans="2:15" x14ac:dyDescent="0.25">
      <c r="B8">
        <v>6</v>
      </c>
      <c r="C8">
        <v>150</v>
      </c>
      <c r="D8">
        <v>160</v>
      </c>
      <c r="E8">
        <f t="shared" si="0"/>
        <v>10</v>
      </c>
      <c r="G8" t="s">
        <v>54</v>
      </c>
      <c r="H8">
        <f>AVERAGE(C3:C12)</f>
        <v>191</v>
      </c>
      <c r="K8" t="s">
        <v>55</v>
      </c>
      <c r="L8">
        <f>AVERAGE(D3:D12)</f>
        <v>201.5</v>
      </c>
    </row>
    <row r="9" spans="2:15" x14ac:dyDescent="0.25">
      <c r="B9">
        <v>7</v>
      </c>
      <c r="C9">
        <v>165</v>
      </c>
      <c r="D9">
        <v>160</v>
      </c>
      <c r="E9">
        <f t="shared" si="0"/>
        <v>-5</v>
      </c>
    </row>
    <row r="10" spans="2:15" x14ac:dyDescent="0.25">
      <c r="B10">
        <v>8</v>
      </c>
      <c r="C10">
        <v>100</v>
      </c>
      <c r="D10">
        <v>130</v>
      </c>
      <c r="E10">
        <f t="shared" si="0"/>
        <v>30</v>
      </c>
    </row>
    <row r="11" spans="2:15" x14ac:dyDescent="0.25">
      <c r="B11">
        <v>9</v>
      </c>
      <c r="C11">
        <v>130</v>
      </c>
      <c r="D11">
        <v>135</v>
      </c>
      <c r="E11">
        <f t="shared" si="0"/>
        <v>5</v>
      </c>
      <c r="M11" t="s">
        <v>73</v>
      </c>
    </row>
    <row r="12" spans="2:15" ht="15.75" thickBot="1" x14ac:dyDescent="0.3">
      <c r="B12">
        <v>10</v>
      </c>
      <c r="C12">
        <v>170</v>
      </c>
      <c r="D12">
        <v>175</v>
      </c>
      <c r="E12">
        <f>SUM(D12-C12)</f>
        <v>5</v>
      </c>
    </row>
    <row r="13" spans="2:15" x14ac:dyDescent="0.25">
      <c r="M13" s="10"/>
      <c r="N13" s="10" t="s">
        <v>11</v>
      </c>
      <c r="O13" s="10" t="s">
        <v>10</v>
      </c>
    </row>
    <row r="14" spans="2:15" x14ac:dyDescent="0.25">
      <c r="D14" t="s">
        <v>65</v>
      </c>
      <c r="E14">
        <f>AVERAGE(E3:E12)</f>
        <v>10.5</v>
      </c>
      <c r="M14" s="8" t="s">
        <v>48</v>
      </c>
      <c r="N14" s="8">
        <v>201.5</v>
      </c>
      <c r="O14" s="8">
        <v>191</v>
      </c>
    </row>
    <row r="15" spans="2:15" x14ac:dyDescent="0.25">
      <c r="D15" t="s">
        <v>66</v>
      </c>
      <c r="E15">
        <f>STDEV(E3:E12)</f>
        <v>13.218253372598902</v>
      </c>
      <c r="M15" s="8" t="s">
        <v>74</v>
      </c>
      <c r="N15" s="8">
        <v>3516.9444444444443</v>
      </c>
      <c r="O15" s="8">
        <v>3315.5555555555557</v>
      </c>
    </row>
    <row r="16" spans="2:15" x14ac:dyDescent="0.25">
      <c r="D16" t="s">
        <v>67</v>
      </c>
      <c r="E16">
        <f>E15/SQRT(H7)</f>
        <v>4.1799787346614838</v>
      </c>
      <c r="M16" s="8" t="s">
        <v>75</v>
      </c>
      <c r="N16" s="8">
        <v>10</v>
      </c>
      <c r="O16" s="8">
        <v>10</v>
      </c>
    </row>
    <row r="17" spans="4:15" x14ac:dyDescent="0.25">
      <c r="M17" s="8" t="s">
        <v>76</v>
      </c>
      <c r="N17" s="8">
        <v>0.97485133530050549</v>
      </c>
      <c r="O17" s="8"/>
    </row>
    <row r="18" spans="4:15" x14ac:dyDescent="0.25">
      <c r="D18" t="s">
        <v>68</v>
      </c>
      <c r="E18">
        <f>E14/E16</f>
        <v>2.5119745019110353</v>
      </c>
      <c r="M18" s="8" t="s">
        <v>77</v>
      </c>
      <c r="N18" s="8">
        <v>0</v>
      </c>
      <c r="O18" s="8"/>
    </row>
    <row r="19" spans="4:15" x14ac:dyDescent="0.25">
      <c r="D19" t="s">
        <v>69</v>
      </c>
      <c r="E19">
        <f>TINV(0.05,J7)</f>
        <v>2.2621571627982053</v>
      </c>
      <c r="M19" s="8" t="s">
        <v>78</v>
      </c>
      <c r="N19" s="8">
        <v>9</v>
      </c>
      <c r="O19" s="8"/>
    </row>
    <row r="20" spans="4:15" x14ac:dyDescent="0.25">
      <c r="M20" s="8" t="s">
        <v>79</v>
      </c>
      <c r="N20" s="8">
        <v>2.5119745019110353</v>
      </c>
      <c r="O20" s="8"/>
    </row>
    <row r="21" spans="4:15" x14ac:dyDescent="0.25">
      <c r="D21" t="s">
        <v>70</v>
      </c>
      <c r="M21" s="8" t="s">
        <v>80</v>
      </c>
      <c r="N21" s="8">
        <v>1.6601505438935241E-2</v>
      </c>
      <c r="O21" s="8"/>
    </row>
    <row r="22" spans="4:15" x14ac:dyDescent="0.25">
      <c r="M22" s="8" t="s">
        <v>81</v>
      </c>
      <c r="N22" s="8">
        <v>1.8331129326562374</v>
      </c>
      <c r="O22" s="8"/>
    </row>
    <row r="23" spans="4:15" x14ac:dyDescent="0.25">
      <c r="D23" t="s">
        <v>117</v>
      </c>
      <c r="M23" s="8" t="s">
        <v>82</v>
      </c>
      <c r="N23" s="8">
        <v>3.3203010877870483E-2</v>
      </c>
      <c r="O23" s="8"/>
    </row>
    <row r="24" spans="4:15" ht="15.75" thickBot="1" x14ac:dyDescent="0.3">
      <c r="M24" s="9" t="s">
        <v>83</v>
      </c>
      <c r="N24" s="9">
        <v>2.2621571627982053</v>
      </c>
      <c r="O24" s="9"/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4097" r:id="rId4">
          <objectPr defaultSize="0" autoPict="0" r:id="rId5">
            <anchor moveWithCells="1" sizeWithCells="1">
              <from>
                <xdr:col>6</xdr:col>
                <xdr:colOff>342900</xdr:colOff>
                <xdr:row>11</xdr:row>
                <xdr:rowOff>171450</xdr:rowOff>
              </from>
              <to>
                <xdr:col>8</xdr:col>
                <xdr:colOff>171450</xdr:colOff>
                <xdr:row>15</xdr:row>
                <xdr:rowOff>123825</xdr:rowOff>
              </to>
            </anchor>
          </objectPr>
        </oleObject>
      </mc:Choice>
      <mc:Fallback>
        <oleObject progId="Equation.3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IE LS</vt:lpstr>
      <vt:lpstr>IE SS</vt:lpstr>
      <vt:lpstr>HTI LS</vt:lpstr>
      <vt:lpstr>HTI SS</vt:lpstr>
      <vt:lpstr>HTM SS2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Elcot</dc:creator>
  <cp:lastModifiedBy>Admin</cp:lastModifiedBy>
  <dcterms:created xsi:type="dcterms:W3CDTF">2017-09-16T02:36:04Z</dcterms:created>
  <dcterms:modified xsi:type="dcterms:W3CDTF">2019-03-17T10:26:40Z</dcterms:modified>
</cp:coreProperties>
</file>