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25600" yWindow="0" windowWidth="27200" windowHeight="1490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c r="I10" i="1"/>
  <c r="C10" i="1"/>
  <c r="A10" i="1"/>
  <c r="M8" i="1"/>
  <c r="M7" i="1"/>
  <c r="M6" i="1"/>
  <c r="M5" i="1"/>
  <c r="F5" i="1"/>
  <c r="M4" i="1"/>
  <c r="M3" i="1"/>
  <c r="M2" i="1"/>
  <c r="M1" i="1"/>
  <c r="E9" i="1"/>
  <c r="H10" i="1"/>
  <c r="A13"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<sst xmlns="http://schemas.openxmlformats.org/spreadsheetml/2006/main" count="362" uniqueCount="193">
  <si>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</si>
  <si>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</si>
  <si>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</si>
  <si>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</si>
  <si>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</si>
  <si>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</si>
  <si>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</si>
  <si>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</si>
  <si>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</si>
  <si>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</si>
  <si>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</si>
  <si>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</si>
  <si>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</si>
  <si>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</si>
  <si>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</si>
  <si>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</si>
  <si>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</si>
  <si>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</si>
  <si>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</si>
  <si>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</si>
  <si>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</si>
  <si>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</si>
  <si>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</si>
  <si>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</si>
  <si>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</si>
  <si>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</si>
  <si>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</si>
  <si>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</si>
  <si>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</si>
  <si>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</si>
  <si>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</si>
  <si>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</si>
  <si>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</si>
  <si>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</si>
  <si>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</si>
  <si>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</si>
  <si>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</si>
  <si>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</si>
  <si>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</si>
  <si>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</si>
  <si>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</si>
  <si>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</si>
  <si>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</si>
  <si>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</si>
  <si>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</si>
  <si>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</si>
  <si>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</si>
  <si>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</si>
  <si>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</si>
  <si>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</si>
  <si>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</si>
  <si>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</si>
  <si>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</si>
  <si>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</si>
  <si>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</si>
  <si>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</si>
  <si>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</si>
  <si>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</si>
  <si>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</si>
  <si>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</si>
  <si>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</si>
  <si>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</si>
  <si>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</si>
  <si>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</si>
  <si>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</si>
  <si>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</si>
  <si>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</si>
  <si>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</si>
  <si>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</si>
  <si>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</si>
  <si>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</si>
  <si>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</si>
  <si>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</si>
  <si>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</si>
  <si>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</si>
  <si>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</si>
  <si>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</si>
  <si>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</si>
  <si>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</si>
  <si>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</si>
  <si>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</si>
  <si>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</si>
  <si>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</si>
  <si>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</si>
  <si>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</si>
  <si>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</si>
  <si>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</si>
  <si>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</si>
  <si>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</si>
  <si>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</si>
  <si>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</si>
  <si>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</si>
  <si>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</si>
  <si>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</si>
  <si>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</si>
  <si>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</si>
  <si>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</si>
  <si>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</si>
  <si>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</si>
  <si>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</si>
  <si>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</si>
  <si>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</si>
  <si>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</si>
  <si>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</si>
  <si>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</si>
  <si>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</si>
  <si>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</si>
  <si>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</si>
  <si>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</si>
  <si>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</si>
  <si>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</si>
  <si>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</si>
  <si>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</si>
  <si>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</si>
  <si>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</si>
  <si>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</si>
  <si>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</si>
  <si>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</si>
  <si>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</si>
  <si>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</si>
  <si>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</si>
  <si>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</si>
  <si>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CN_08_01_REC10</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</si>
  <si>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</si>
  <si>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</si>
  <si>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</si>
  <si>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</si>
  <si>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</si>
  <si>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</si>
  <si>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</si>
  <si>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</si>
  <si>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</si>
  <si>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</si>
  <si>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</si>
  <si>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</si>
  <si>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</si>
  <si>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</si>
  <si>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</si>
  <si>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</si>
  <si>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</si>
  <si>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</si>
  <si>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</si>
  <si>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</si>
  <si>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</si>
  <si>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</si>
  <si>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</si>
  <si>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</si>
  <si>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</si>
  <si>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 xml:space="preserve"> </t>
  </si>
  <si>
    <t>Webquest</t>
  </si>
  <si>
    <t>F1</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</si>
  <si>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</si>
  <si>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</si>
  <si>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</si>
  <si>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</si>
  <si>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</si>
  <si>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</si>
  <si>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</si>
  <si>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</si>
  <si>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</si>
  <si>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</si>
  <si>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</si>
  <si>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</si>
  <si>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</si>
  <si>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</si>
  <si>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</si>
  <si>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</si>
  <si>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</si>
  <si>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</si>
  <si>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</si>
  <si>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</si>
  <si>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</si>
  <si>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</si>
  <si>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</si>
  <si>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</si>
  <si>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</si>
  <si>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</si>
  <si>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</si>
  <si>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</si>
  <si>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</si>
  <si>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</si>
  <si>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</si>
  <si>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</si>
  <si>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</si>
  <si>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</si>
  <si>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</si>
  <si>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</si>
  <si>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Movimiento en dos dimensiones</t>
  </si>
  <si>
    <t>Sergio Cuellar Ardila</t>
  </si>
  <si>
    <t>http://upload.wikimedia.org/wikipedia/commons/d/df/Belt_(PSF).svg</t>
  </si>
  <si>
    <t>Ilustración</t>
  </si>
  <si>
    <t>Sistema de poleas, editada por autor</t>
  </si>
  <si>
    <t>Letras en el formato acordado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</si>
</sst>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topLeftCell="B1" zoomScale="120" zoomScaleNormal="120" zoomScalePageLayoutView="120" workbookViewId="0">
      <pane ySplit="9" topLeftCell="A10" activePane="bottomLeft" state="frozen"/>
      <selection pane="bottomLeft" activeCell="B10" sqref="B10"/>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6" customWidth="1"/>
    <col min="11" max="11" width="29.6640625" style="16" customWidth="1"/>
    <col min="12" max="12" width="20.33203125" style="2" hidden="1" customWidth="1"/>
    <col min="13" max="13" width="14.5" style="2" hidden="1" customWidth="1"/>
    <col min="14" max="15" width="0" style="2" hidden="1" customWidth="1"/>
    <col min="16" max="16384" width="10.83203125" style="2"/>
  </cols>
  <sheetData>
    <row r="1" spans="1:16" ht="16" thickBot="1">
      <c r="A1" s="1"/>
      <c r="B1" s="1"/>
      <c r="C1" s="1"/>
      <c r="D1" s="1"/>
      <c r="F1" s="1"/>
      <c r="G1" s="1"/>
      <c r="H1" s="39"/>
      <c r="I1" s="39"/>
      <c r="J1" s="15"/>
      <c r="K1" s="15"/>
      <c r="L1" s="2" t="s">
        <v>5</v>
      </c>
      <c r="M1" s="2" t="str">
        <f>CONCATENATE('Definición técnica de imagenes'!$B$1," ",$G$5)</f>
        <v>Ubicación de la imagen en el recurso M101</v>
      </c>
    </row>
    <row r="2" spans="1:16" ht="15">
      <c r="A2" s="1"/>
      <c r="B2" s="3" t="s">
        <v>121</v>
      </c>
      <c r="C2" s="82" t="s">
        <v>22</v>
      </c>
      <c r="D2" s="83"/>
      <c r="F2" s="75" t="s">
        <v>0</v>
      </c>
      <c r="G2" s="76"/>
      <c r="H2" s="59"/>
      <c r="I2" s="59"/>
      <c r="J2" s="15"/>
      <c r="L2" s="2" t="s">
        <v>156</v>
      </c>
      <c r="M2" s="2" t="str">
        <f ca="1">IF($N2&lt;COUNTIF('Definición técnica de imagenes'!$A$3:$A$102,$G$5),OFFSET('Definición técnica de imagenes'!$A$1,MATCH($G$5,'Definición técnica de imagenes'!$A$1:$A$104,0)-1+$N2,1,1,1),"")</f>
        <v>Contenido</v>
      </c>
      <c r="N2" s="2">
        <v>0</v>
      </c>
    </row>
    <row r="3" spans="1:16" ht="15">
      <c r="A3" s="1"/>
      <c r="B3" s="4" t="s">
        <v>8</v>
      </c>
      <c r="C3" s="84">
        <v>10</v>
      </c>
      <c r="D3" s="85"/>
      <c r="F3" s="77">
        <v>42139</v>
      </c>
      <c r="G3" s="78"/>
      <c r="H3" s="59"/>
      <c r="I3" s="39"/>
      <c r="J3" s="15"/>
      <c r="L3" s="2" t="s">
        <v>157</v>
      </c>
      <c r="M3" s="2" t="str">
        <f ca="1">IF($N3&lt;COUNTIF('Definición técnica de imagenes'!$A$3:$A$102,$G$5),OFFSET('Definición técnica de imagenes'!$A$1,MATCH($G$5,'Definición técnica de imagenes'!$A$1:$A$104,0)-1+$N3,1,1,1),"")</f>
        <v/>
      </c>
      <c r="N3" s="2">
        <v>1</v>
      </c>
    </row>
    <row r="4" spans="1:16" ht="15">
      <c r="A4" s="1"/>
      <c r="B4" s="4" t="s">
        <v>54</v>
      </c>
      <c r="C4" s="84" t="s">
        <v>187</v>
      </c>
      <c r="D4" s="85"/>
      <c r="E4" s="5"/>
      <c r="F4" s="38" t="s">
        <v>55</v>
      </c>
      <c r="G4" s="62" t="s">
        <v>56</v>
      </c>
      <c r="H4" s="59"/>
      <c r="I4" s="39"/>
      <c r="J4" s="15"/>
      <c r="K4" s="15"/>
      <c r="M4" s="2" t="str">
        <f ca="1">IF($N4&lt;COUNTIF('Definición técnica de imagenes'!$A$3:$A$102,$G$5),OFFSET('Definición técnica de imagenes'!$A$1,MATCH($G$5,'Definición técnica de imagenes'!$A$1:$A$104,0)-1+$N4,1,1,1),"")</f>
        <v/>
      </c>
      <c r="N4" s="2">
        <v>2</v>
      </c>
    </row>
    <row r="5" spans="1:16" ht="16" thickBot="1">
      <c r="A5" s="1"/>
      <c r="B5" s="6" t="s">
        <v>1</v>
      </c>
      <c r="C5" s="86" t="s">
        <v>188</v>
      </c>
      <c r="D5" s="87"/>
      <c r="E5" s="5"/>
      <c r="F5" s="38" t="str">
        <f>IF(G4="Recurso","Motor del recurso","")</f>
        <v>Motor del recurso</v>
      </c>
      <c r="G5" s="62" t="s">
        <v>91</v>
      </c>
      <c r="H5" s="59"/>
      <c r="I5" s="59"/>
      <c r="J5" s="15"/>
      <c r="K5" s="15"/>
      <c r="M5" s="2" t="str">
        <f ca="1">IF($N5&lt;COUNTIF('Definición técnica de imagenes'!$A$3:$A$102,$G$5),OFFSET('Definición técnica de imagenes'!$A$1,MATCH($G$5,'Definición técnica de imagenes'!$A$1:$A$104,0)-1+$N5,1,1,1),"")</f>
        <v/>
      </c>
      <c r="N5" s="2">
        <v>3</v>
      </c>
    </row>
    <row r="6" spans="1:16" ht="16" thickBot="1">
      <c r="A6" s="1"/>
      <c r="B6" s="1"/>
      <c r="C6" s="1"/>
      <c r="D6" s="1"/>
      <c r="E6" s="7"/>
      <c r="F6" s="1"/>
      <c r="G6" s="1"/>
      <c r="H6" s="39"/>
      <c r="I6" s="39"/>
      <c r="J6" s="15"/>
      <c r="K6" s="15"/>
      <c r="M6" s="2" t="str">
        <f ca="1">IF($N6&lt;COUNTIF('Definición técnica de imagenes'!$A$3:$A$102,$G$5),OFFSET('Definición técnica de imagenes'!$A$1,MATCH($G$5,'Definición técnica de imagenes'!$A$1:$A$104,0)-1+$N6,1,1,1),"")</f>
        <v/>
      </c>
      <c r="N6" s="2">
        <v>4</v>
      </c>
    </row>
    <row r="7" spans="1:16" ht="15">
      <c r="A7" s="1"/>
      <c r="B7" s="25" t="s">
        <v>40</v>
      </c>
      <c r="C7" s="8" t="s">
        <v>122</v>
      </c>
      <c r="D7" s="24" t="s">
        <v>39</v>
      </c>
      <c r="F7" s="1"/>
      <c r="G7" s="1"/>
      <c r="H7" s="1"/>
      <c r="I7" s="1"/>
      <c r="J7" s="15"/>
      <c r="K7" s="15"/>
      <c r="M7" s="2" t="str">
        <f ca="1">IF($N7&lt;COUNTIF('Definición técnica de imagenes'!$A$3:$A$102,$G$5),OFFSET('Definición técnica de imagenes'!$A$1,MATCH($G$5,'Definición técnica de imagenes'!$A$1:$A$104,0)-1+$N7,1,1,1),"")</f>
        <v/>
      </c>
      <c r="N7" s="2">
        <v>5</v>
      </c>
    </row>
    <row r="8" spans="1:16" s="9" customFormat="1" ht="16" thickBot="1">
      <c r="A8" s="10"/>
      <c r="B8" s="10"/>
      <c r="C8" s="10"/>
      <c r="D8" s="11"/>
      <c r="E8" s="11"/>
      <c r="F8" s="79" t="s">
        <v>62</v>
      </c>
      <c r="G8" s="80"/>
      <c r="H8" s="80"/>
      <c r="I8" s="81"/>
      <c r="J8" s="17"/>
      <c r="K8" s="12"/>
      <c r="M8" s="2" t="str">
        <f ca="1">IF($N8&lt;COUNTIF('Definición técnica de imagenes'!$A$3:$A$102,$G$5),OFFSET('Definición técnica de imagenes'!$A$1,MATCH($G$5,'Definición técnica de imagenes'!$A$1:$A$104,0)-1+$N8,1,1,1),"")</f>
        <v/>
      </c>
      <c r="N8" s="2">
        <v>6</v>
      </c>
      <c r="O8" s="2"/>
      <c r="P8" s="2"/>
    </row>
    <row r="9" spans="1:16" ht="38.75" customHeight="1" thickBot="1">
      <c r="A9" s="22" t="s">
        <v>2</v>
      </c>
      <c r="B9" s="19" t="s">
        <v>9</v>
      </c>
      <c r="C9" s="18" t="s">
        <v>3</v>
      </c>
      <c r="D9" s="18" t="s">
        <v>4</v>
      </c>
      <c r="E9" s="19" t="str">
        <f>IF($G$4="Recurso",$M$1,$L$1)</f>
        <v>Ubicación de la imagen en el recurso M101</v>
      </c>
      <c r="F9" s="58" t="s">
        <v>61</v>
      </c>
      <c r="G9" s="58" t="s">
        <v>59</v>
      </c>
      <c r="H9" s="58" t="s">
        <v>60</v>
      </c>
      <c r="I9" s="58" t="s">
        <v>114</v>
      </c>
      <c r="J9" s="19" t="s">
        <v>6</v>
      </c>
      <c r="K9" s="20" t="s">
        <v>7</v>
      </c>
    </row>
    <row r="10" spans="1:16" s="12" customFormat="1" ht="39">
      <c r="A10" s="13" t="str">
        <f>IF(OR(B10&lt;&gt;"",J10&lt;&gt;""),"IMG01","")</f>
        <v>IMG01</v>
      </c>
      <c r="B10" s="63" t="s">
        <v>189</v>
      </c>
      <c r="C10" s="21" t="str">
        <f t="shared" ref="C10:C41" si="0">IF(OR(B10&lt;&gt;"",J10&lt;&gt;""),IF($G$4="Recurso",CONCATENATE($G$4," ",$G$5),$G$4),"")</f>
        <v>Recurso M101</v>
      </c>
      <c r="D10" s="64" t="s">
        <v>190</v>
      </c>
      <c r="E10" s="64" t="s">
        <v>158</v>
      </c>
      <c r="F10" s="14" t="str">
        <f t="shared" ref="F10" ca="1" si="1">IF(OR(B10&lt;&gt;"",J10&lt;&gt;""),CONCATENATE($C$7,"_",$A10,IF($G$4="Cuaderno de Estudio","_small",CONCATENATE(IF(I10="","","n"),IF(LEFT($G$5,1)="F",".jpg",".png")))),"")</f>
        <v>CN_08_01_REC10_IMG01n.png</v>
      </c>
      <c r="G10" s="14" t="str">
        <f ca="1">IF($F10&lt;&gt;"",IF($G$4="Recurso",VLOOKUP($E10,OFFSET('Definición técnica de imagenes'!$A$1,MATCH($G$5,'Definición técnica de imagenes'!$A$1:$A$104,0)-1,1,COUNTIF('Definición técnica de imagenes'!$A$3:$A$102,$G$5),5),5,FALSE),'Definición técnica de imagenes'!$F$16),"")</f>
        <v>286 x 286 px</v>
      </c>
      <c r="H10" s="14" t="str">
        <f t="shared" ref="H10" ca="1" si="2">IF(AND(I10&lt;&gt;"",I10&lt;&gt;0),IF(OR(B10&lt;&gt;"",J10&lt;&gt;""),CONCATENATE($C$7,"_",$A10,IF($G$4="Cuaderno de Estudio","_zoom",CONCATENATE("a",IF(LEFT($G$5,1)="F",".jpg",".png")))),""),"")</f>
        <v>CN_08_01_REC10_IMG01a.png</v>
      </c>
      <c r="I10" s="14"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4" t="s">
        <v>191</v>
      </c>
      <c r="K10" s="65" t="s">
        <v>192</v>
      </c>
    </row>
    <row r="11" spans="1:16" s="12" customFormat="1" ht="14" customHeight="1">
      <c r="A11" s="13" t="str">
        <f t="shared" ref="A11:A18" si="3">IF(OR(B11&lt;&gt;"",J11&lt;&gt;""),CONCATENATE(LEFT(A10,3),IF(MID(A10,4,2)+1&lt;10,CONCATENATE("0",MID(A10,4,2)+1))),"")</f>
        <v/>
      </c>
      <c r="B11" s="63"/>
      <c r="C11" s="21" t="str">
        <f t="shared" si="0"/>
        <v/>
      </c>
      <c r="D11" s="64"/>
      <c r="E11" s="64"/>
      <c r="F11" s="14" t="str">
        <f t="shared" ref="F11:F74" si="4">IF(OR(B11&lt;&gt;"",J11&lt;&gt;""),CONCATENATE($C$7,"_",$A11,IF($G$4="Cuaderno de Estudio","_small",CONCATENATE(IF(I11="","","n"),IF(LEFT($G$5,1)="F",".jpg",".png")))),"")</f>
        <v/>
      </c>
      <c r="G11" s="14" t="str">
        <f ca="1">IF($F11&lt;&gt;"",IF($G$4="Recurso",VLOOKUP($E11,OFFSET('Definición técnica de imagenes'!$A$1,MATCH($G$5,'Definición técnica de imagenes'!$A$1:$A$104,0)-1,1,COUNTIF('Definición técnica de imagenes'!$A$3:$A$102,$G$5),5),5,FALSE),'Definición técnica de imagenes'!$F$16),"")</f>
        <v/>
      </c>
      <c r="H11" s="14" t="str">
        <f t="shared" ref="H11:H74" ca="1" si="5">IF(AND(I11&lt;&gt;"",I11&lt;&gt;0),IF(OR(B11&lt;&gt;"",J11&lt;&gt;""),CONCATENATE($C$7,"_",$A11,IF($G$4="Cuaderno de Estudio","_zoom",CONCATENATE("a",IF(LEFT($G$5,1)="F",".jpg",".png")))),""),"")</f>
        <v/>
      </c>
      <c r="I11" s="14"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5"/>
      <c r="K11" s="66"/>
    </row>
    <row r="12" spans="1:16" s="12" customFormat="1">
      <c r="A12" s="13" t="str">
        <f t="shared" si="3"/>
        <v/>
      </c>
      <c r="B12" s="63"/>
      <c r="C12" s="21" t="str">
        <f t="shared" si="0"/>
        <v/>
      </c>
      <c r="D12" s="64"/>
      <c r="E12" s="64"/>
      <c r="F12" s="14" t="str">
        <f t="shared" si="4"/>
        <v/>
      </c>
      <c r="G12" s="14" t="str">
        <f ca="1">IF($F12&lt;&gt;"",IF($G$4="Recurso",VLOOKUP($E12,OFFSET('Definición técnica de imagenes'!$A$1,MATCH($G$5,'Definición técnica de imagenes'!$A$1:$A$104,0)-1,1,COUNTIF('Definición técnica de imagenes'!$A$3:$A$102,$G$5),5),5,FALSE),'Definición técnica de imagenes'!$F$16),"")</f>
        <v/>
      </c>
      <c r="H12" s="14" t="str">
        <f t="shared" ca="1" si="5"/>
        <v/>
      </c>
      <c r="I12" s="14"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5"/>
      <c r="K12" s="65"/>
    </row>
    <row r="13" spans="1:16" s="12" customFormat="1">
      <c r="A13" s="13" t="str">
        <f t="shared" si="3"/>
        <v/>
      </c>
      <c r="B13" s="63"/>
      <c r="C13" s="21" t="str">
        <f t="shared" si="0"/>
        <v/>
      </c>
      <c r="D13" s="64"/>
      <c r="E13" s="64"/>
      <c r="F13" s="14" t="str">
        <f t="shared" si="4"/>
        <v/>
      </c>
      <c r="G13" s="14" t="str">
        <f ca="1">IF($F13&lt;&gt;"",IF($G$4="Recurso",VLOOKUP($E13,OFFSET('Definición técnica de imagenes'!$A$1,MATCH($G$5,'Definición técnica de imagenes'!$A$1:$A$104,0)-1,1,COUNTIF('Definición técnica de imagenes'!$A$3:$A$102,$G$5),5),5,FALSE),'Definición técnica de imagenes'!$F$16),"")</f>
        <v/>
      </c>
      <c r="H13" s="14" t="str">
        <f t="shared" ca="1" si="5"/>
        <v/>
      </c>
      <c r="I13" s="14"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5"/>
      <c r="K13" s="65"/>
    </row>
    <row r="14" spans="1:16" s="12" customFormat="1">
      <c r="A14" s="13" t="str">
        <f t="shared" si="3"/>
        <v/>
      </c>
      <c r="B14" s="63"/>
      <c r="C14" s="21" t="str">
        <f t="shared" si="0"/>
        <v/>
      </c>
      <c r="D14" s="64"/>
      <c r="E14" s="64"/>
      <c r="F14" s="14" t="str">
        <f t="shared" si="4"/>
        <v/>
      </c>
      <c r="G14" s="14" t="str">
        <f ca="1">IF($F14&lt;&gt;"",IF($G$4="Recurso",VLOOKUP($E14,OFFSET('Definición técnica de imagenes'!$A$1,MATCH($G$5,'Definición técnica de imagenes'!$A$1:$A$104,0)-1,1,COUNTIF('Definición técnica de imagenes'!$A$3:$A$102,$G$5),5),5,FALSE),'Definición técnica de imagenes'!$F$16),"")</f>
        <v/>
      </c>
      <c r="H14" s="14" t="str">
        <f t="shared" ca="1" si="5"/>
        <v/>
      </c>
      <c r="I14" s="14"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5"/>
      <c r="K14" s="65"/>
    </row>
    <row r="15" spans="1:16" s="12" customFormat="1">
      <c r="A15" s="13" t="str">
        <f t="shared" si="3"/>
        <v/>
      </c>
      <c r="B15" s="63"/>
      <c r="C15" s="21" t="str">
        <f t="shared" si="0"/>
        <v/>
      </c>
      <c r="D15" s="64"/>
      <c r="E15" s="64"/>
      <c r="F15" s="14" t="str">
        <f t="shared" si="4"/>
        <v/>
      </c>
      <c r="G15" s="14" t="str">
        <f ca="1">IF($F15&lt;&gt;"",IF($G$4="Recurso",VLOOKUP($E15,OFFSET('Definición técnica de imagenes'!$A$1,MATCH($G$5,'Definición técnica de imagenes'!$A$1:$A$104,0)-1,1,COUNTIF('Definición técnica de imagenes'!$A$3:$A$102,$G$5),5),5,FALSE),'Definición técnica de imagenes'!$F$16),"")</f>
        <v/>
      </c>
      <c r="H15" s="14" t="str">
        <f t="shared" ca="1" si="5"/>
        <v/>
      </c>
      <c r="I15" s="14"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7"/>
      <c r="K15" s="67"/>
    </row>
    <row r="16" spans="1:16" s="12" customFormat="1">
      <c r="A16" s="13" t="str">
        <f t="shared" si="3"/>
        <v/>
      </c>
      <c r="B16" s="63"/>
      <c r="C16" s="21" t="str">
        <f t="shared" si="0"/>
        <v/>
      </c>
      <c r="D16" s="64"/>
      <c r="E16" s="64"/>
      <c r="F16" s="14" t="str">
        <f t="shared" si="4"/>
        <v/>
      </c>
      <c r="G16" s="14" t="str">
        <f ca="1">IF($F16&lt;&gt;"",IF($G$4="Recurso",VLOOKUP($E16,OFFSET('Definición técnica de imagenes'!$A$1,MATCH($G$5,'Definición técnica de imagenes'!$A$1:$A$104,0)-1,1,COUNTIF('Definición técnica de imagenes'!$A$3:$A$102,$G$5),5),5,FALSE),'Definición técnica de imagenes'!$F$16),"")</f>
        <v/>
      </c>
      <c r="H16" s="14" t="str">
        <f t="shared" ca="1" si="5"/>
        <v/>
      </c>
      <c r="I16" s="14"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8"/>
      <c r="K16" s="69"/>
    </row>
    <row r="17" spans="1:11" s="12" customFormat="1">
      <c r="A17" s="13" t="str">
        <f t="shared" si="3"/>
        <v/>
      </c>
      <c r="B17" s="63"/>
      <c r="C17" s="21" t="str">
        <f t="shared" si="0"/>
        <v/>
      </c>
      <c r="D17" s="64"/>
      <c r="E17" s="64"/>
      <c r="F17" s="14" t="str">
        <f t="shared" si="4"/>
        <v/>
      </c>
      <c r="G17" s="14" t="str">
        <f ca="1">IF($F17&lt;&gt;"",IF($G$4="Recurso",VLOOKUP($E17,OFFSET('Definición técnica de imagenes'!$A$1,MATCH($G$5,'Definición técnica de imagenes'!$A$1:$A$104,0)-1,1,COUNTIF('Definición técnica de imagenes'!$A$3:$A$102,$G$5),5),5,FALSE),'Definición técnica de imagenes'!$F$16),"")</f>
        <v/>
      </c>
      <c r="H17" s="14" t="str">
        <f t="shared" ca="1" si="5"/>
        <v/>
      </c>
      <c r="I17" s="14"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7"/>
      <c r="K17" s="67"/>
    </row>
    <row r="18" spans="1:11" s="12" customFormat="1">
      <c r="A18" s="13" t="str">
        <f t="shared" si="3"/>
        <v/>
      </c>
      <c r="B18" s="63"/>
      <c r="C18" s="21" t="str">
        <f t="shared" si="0"/>
        <v/>
      </c>
      <c r="D18" s="64"/>
      <c r="E18" s="64"/>
      <c r="F18" s="14" t="str">
        <f t="shared" si="4"/>
        <v/>
      </c>
      <c r="G18" s="14" t="str">
        <f ca="1">IF($F18&lt;&gt;"",IF($G$4="Recurso",VLOOKUP($E18,OFFSET('Definición técnica de imagenes'!$A$1,MATCH($G$5,'Definición técnica de imagenes'!$A$1:$A$104,0)-1,1,COUNTIF('Definición técnica de imagenes'!$A$3:$A$102,$G$5),5),5,FALSE),'Definición técnica de imagenes'!$F$16),"")</f>
        <v/>
      </c>
      <c r="H18" s="14" t="str">
        <f t="shared" ca="1" si="5"/>
        <v/>
      </c>
      <c r="I18" s="14"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7"/>
      <c r="K18" s="67"/>
    </row>
    <row r="19" spans="1:11" s="12" customFormat="1">
      <c r="A19" s="13" t="str">
        <f t="shared" ref="A19:A50" si="6">IF(OR(B19&lt;&gt;"",J19&lt;&gt;""),CONCATENATE(LEFT(A18,3),IF(MID(A18,4,2)+1&lt;10,CONCATENATE("0",MID(A18,4,2)+1),MID(A18,4,2)+1)),"")</f>
        <v/>
      </c>
      <c r="B19" s="63"/>
      <c r="C19" s="21" t="str">
        <f t="shared" si="0"/>
        <v/>
      </c>
      <c r="D19" s="64"/>
      <c r="E19" s="64"/>
      <c r="F19" s="14" t="str">
        <f t="shared" si="4"/>
        <v/>
      </c>
      <c r="G19" s="14" t="str">
        <f ca="1">IF($F19&lt;&gt;"",IF($G$4="Recurso",VLOOKUP($E19,OFFSET('Definición técnica de imagenes'!$A$1,MATCH($G$5,'Definición técnica de imagenes'!$A$1:$A$104,0)-1,1,COUNTIF('Definición técnica de imagenes'!$A$3:$A$102,$G$5),5),5,FALSE),'Definición técnica de imagenes'!$F$16),"")</f>
        <v/>
      </c>
      <c r="H19" s="14" t="str">
        <f t="shared" ca="1" si="5"/>
        <v/>
      </c>
      <c r="I19" s="14"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8"/>
      <c r="K19" s="69"/>
    </row>
    <row r="20" spans="1:11" s="12" customFormat="1">
      <c r="A20" s="13" t="str">
        <f t="shared" si="6"/>
        <v/>
      </c>
      <c r="B20" s="63"/>
      <c r="C20" s="21" t="str">
        <f t="shared" si="0"/>
        <v/>
      </c>
      <c r="D20" s="64"/>
      <c r="E20" s="64"/>
      <c r="F20" s="14" t="str">
        <f t="shared" si="4"/>
        <v/>
      </c>
      <c r="G20" s="14" t="str">
        <f ca="1">IF($F20&lt;&gt;"",IF($G$4="Recurso",VLOOKUP($E20,OFFSET('Definición técnica de imagenes'!$A$1,MATCH($G$5,'Definición técnica de imagenes'!$A$1:$A$104,0)-1,1,COUNTIF('Definición técnica de imagenes'!$A$3:$A$102,$G$5),5),5,FALSE),'Definición técnica de imagenes'!$F$16),"")</f>
        <v/>
      </c>
      <c r="H20" s="14" t="str">
        <f t="shared" ca="1" si="5"/>
        <v/>
      </c>
      <c r="I20" s="14"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5"/>
      <c r="K20" s="67"/>
    </row>
    <row r="21" spans="1:11" s="12" customFormat="1">
      <c r="A21" s="13" t="str">
        <f t="shared" si="6"/>
        <v/>
      </c>
      <c r="B21" s="63"/>
      <c r="C21" s="21" t="str">
        <f t="shared" si="0"/>
        <v/>
      </c>
      <c r="D21" s="64"/>
      <c r="E21" s="64"/>
      <c r="F21" s="14" t="str">
        <f t="shared" si="4"/>
        <v/>
      </c>
      <c r="G21" s="14" t="str">
        <f ca="1">IF($F21&lt;&gt;"",IF($G$4="Recurso",VLOOKUP($E21,OFFSET('Definición técnica de imagenes'!$A$1,MATCH($G$5,'Definición técnica de imagenes'!$A$1:$A$104,0)-1,1,COUNTIF('Definición técnica de imagenes'!$A$3:$A$102,$G$5),5),5,FALSE),'Definición técnica de imagenes'!$F$16),"")</f>
        <v/>
      </c>
      <c r="H21" s="14" t="str">
        <f t="shared" ca="1" si="5"/>
        <v/>
      </c>
      <c r="I21" s="14"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7"/>
      <c r="K21" s="67"/>
    </row>
    <row r="22" spans="1:11" s="12" customFormat="1">
      <c r="A22" s="13" t="str">
        <f t="shared" si="6"/>
        <v/>
      </c>
      <c r="B22" s="63"/>
      <c r="C22" s="21" t="str">
        <f t="shared" si="0"/>
        <v/>
      </c>
      <c r="D22" s="64"/>
      <c r="E22" s="64"/>
      <c r="F22" s="14" t="str">
        <f t="shared" si="4"/>
        <v/>
      </c>
      <c r="G22" s="14" t="str">
        <f ca="1">IF($F22&lt;&gt;"",IF($G$4="Recurso",VLOOKUP($E22,OFFSET('Definición técnica de imagenes'!$A$1,MATCH($G$5,'Definición técnica de imagenes'!$A$1:$A$104,0)-1,1,COUNTIF('Definición técnica de imagenes'!$A$3:$A$102,$G$5),5),5,FALSE),'Definición técnica de imagenes'!$F$16),"")</f>
        <v/>
      </c>
      <c r="H22" s="14" t="str">
        <f t="shared" ca="1" si="5"/>
        <v/>
      </c>
      <c r="I22" s="14"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4"/>
      <c r="K22" s="70"/>
    </row>
    <row r="23" spans="1:11" s="12" customFormat="1">
      <c r="A23" s="13" t="str">
        <f t="shared" si="6"/>
        <v/>
      </c>
      <c r="B23" s="63"/>
      <c r="C23" s="21" t="str">
        <f t="shared" si="0"/>
        <v/>
      </c>
      <c r="D23" s="64"/>
      <c r="E23" s="64"/>
      <c r="F23" s="14" t="str">
        <f t="shared" si="4"/>
        <v/>
      </c>
      <c r="G23" s="14" t="str">
        <f ca="1">IF($F23&lt;&gt;"",IF($G$4="Recurso",VLOOKUP($E23,OFFSET('Definición técnica de imagenes'!$A$1,MATCH($G$5,'Definición técnica de imagenes'!$A$1:$A$104,0)-1,1,COUNTIF('Definición técnica de imagenes'!$A$3:$A$102,$G$5),5),5,FALSE),'Definición técnica de imagenes'!$F$16),"")</f>
        <v/>
      </c>
      <c r="H23" s="14" t="str">
        <f t="shared" ca="1" si="5"/>
        <v/>
      </c>
      <c r="I23" s="14"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5"/>
      <c r="K23" s="65"/>
    </row>
    <row r="24" spans="1:11" s="12" customFormat="1">
      <c r="A24" s="13" t="str">
        <f t="shared" si="6"/>
        <v/>
      </c>
      <c r="B24" s="63"/>
      <c r="C24" s="21" t="str">
        <f t="shared" si="0"/>
        <v/>
      </c>
      <c r="D24" s="64"/>
      <c r="E24" s="64"/>
      <c r="F24" s="14" t="str">
        <f t="shared" si="4"/>
        <v/>
      </c>
      <c r="G24" s="14" t="str">
        <f ca="1">IF($F24&lt;&gt;"",IF($G$4="Recurso",VLOOKUP($E24,OFFSET('Definición técnica de imagenes'!$A$1,MATCH($G$5,'Definición técnica de imagenes'!$A$1:$A$104,0)-1,1,COUNTIF('Definición técnica de imagenes'!$A$3:$A$102,$G$5),5),5,FALSE),'Definición técnica de imagenes'!$F$16),"")</f>
        <v/>
      </c>
      <c r="H24" s="14" t="str">
        <f t="shared" ca="1" si="5"/>
        <v/>
      </c>
      <c r="I24" s="14"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4"/>
      <c r="K24" s="66"/>
    </row>
    <row r="25" spans="1:11" s="12" customFormat="1">
      <c r="A25" s="13" t="str">
        <f t="shared" si="6"/>
        <v/>
      </c>
      <c r="B25" s="63"/>
      <c r="C25" s="21" t="str">
        <f t="shared" si="0"/>
        <v/>
      </c>
      <c r="D25" s="64"/>
      <c r="E25" s="64"/>
      <c r="F25" s="14" t="str">
        <f t="shared" si="4"/>
        <v/>
      </c>
      <c r="G25" s="14" t="str">
        <f ca="1">IF($F25&lt;&gt;"",IF($G$4="Recurso",VLOOKUP($E25,OFFSET('Definición técnica de imagenes'!$A$1,MATCH($G$5,'Definición técnica de imagenes'!$A$1:$A$104,0)-1,1,COUNTIF('Definición técnica de imagenes'!$A$3:$A$102,$G$5),5),5,FALSE),'Definición técnica de imagenes'!$F$16),"")</f>
        <v/>
      </c>
      <c r="H25" s="14" t="str">
        <f t="shared" ca="1" si="5"/>
        <v/>
      </c>
      <c r="I25" s="14"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4"/>
      <c r="K25" s="65"/>
    </row>
    <row r="26" spans="1:11" s="12" customFormat="1">
      <c r="A26" s="13" t="str">
        <f t="shared" si="6"/>
        <v/>
      </c>
      <c r="B26" s="63"/>
      <c r="C26" s="21" t="str">
        <f t="shared" si="0"/>
        <v/>
      </c>
      <c r="D26" s="64"/>
      <c r="E26" s="64"/>
      <c r="F26" s="14" t="str">
        <f t="shared" si="4"/>
        <v/>
      </c>
      <c r="G26" s="14" t="str">
        <f ca="1">IF($F26&lt;&gt;"",IF($G$4="Recurso",VLOOKUP($E26,OFFSET('Definición técnica de imagenes'!$A$1,MATCH($G$5,'Definición técnica de imagenes'!$A$1:$A$104,0)-1,1,COUNTIF('Definición técnica de imagenes'!$A$3:$A$102,$G$5),5),5,FALSE),'Definición técnica de imagenes'!$F$16),"")</f>
        <v/>
      </c>
      <c r="H26" s="14" t="str">
        <f t="shared" ca="1" si="5"/>
        <v/>
      </c>
      <c r="I26" s="14"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4"/>
      <c r="K26" s="65"/>
    </row>
    <row r="27" spans="1:11" s="12" customFormat="1">
      <c r="A27" s="13" t="str">
        <f t="shared" si="6"/>
        <v/>
      </c>
      <c r="B27" s="63"/>
      <c r="C27" s="21" t="str">
        <f t="shared" si="0"/>
        <v/>
      </c>
      <c r="D27" s="64"/>
      <c r="E27" s="64"/>
      <c r="F27" s="14" t="str">
        <f t="shared" si="4"/>
        <v/>
      </c>
      <c r="G27" s="14" t="str">
        <f ca="1">IF($F27&lt;&gt;"",IF($G$4="Recurso",VLOOKUP($E27,OFFSET('Definición técnica de imagenes'!$A$1,MATCH($G$5,'Definición técnica de imagenes'!$A$1:$A$104,0)-1,1,COUNTIF('Definición técnica de imagenes'!$A$3:$A$102,$G$5),5),5,FALSE),'Definición técnica de imagenes'!$F$16),"")</f>
        <v/>
      </c>
      <c r="H27" s="14" t="str">
        <f t="shared" ca="1" si="5"/>
        <v/>
      </c>
      <c r="I27" s="14"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5"/>
      <c r="K27" s="65"/>
    </row>
    <row r="28" spans="1:11" s="12" customFormat="1">
      <c r="A28" s="13" t="str">
        <f t="shared" si="6"/>
        <v/>
      </c>
      <c r="B28" s="63"/>
      <c r="C28" s="21" t="str">
        <f t="shared" si="0"/>
        <v/>
      </c>
      <c r="D28" s="64"/>
      <c r="E28" s="64"/>
      <c r="F28" s="14" t="str">
        <f t="shared" si="4"/>
        <v/>
      </c>
      <c r="G28" s="14" t="str">
        <f ca="1">IF($F28&lt;&gt;"",IF($G$4="Recurso",VLOOKUP($E28,OFFSET('Definición técnica de imagenes'!$A$1,MATCH($G$5,'Definición técnica de imagenes'!$A$1:$A$104,0)-1,1,COUNTIF('Definición técnica de imagenes'!$A$3:$A$102,$G$5),5),5,FALSE),'Definición técnica de imagenes'!$F$16),"")</f>
        <v/>
      </c>
      <c r="H28" s="14" t="str">
        <f t="shared" ca="1" si="5"/>
        <v/>
      </c>
      <c r="I28" s="14"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5"/>
      <c r="K28" s="65"/>
    </row>
    <row r="29" spans="1:11" s="12" customFormat="1">
      <c r="A29" s="13" t="str">
        <f t="shared" si="6"/>
        <v/>
      </c>
      <c r="B29" s="63"/>
      <c r="C29" s="21" t="str">
        <f t="shared" si="0"/>
        <v/>
      </c>
      <c r="D29" s="64"/>
      <c r="E29" s="64"/>
      <c r="F29" s="14" t="str">
        <f t="shared" si="4"/>
        <v/>
      </c>
      <c r="G29" s="14" t="str">
        <f ca="1">IF($F29&lt;&gt;"",IF($G$4="Recurso",VLOOKUP($E29,OFFSET('Definición técnica de imagenes'!$A$1,MATCH($G$5,'Definición técnica de imagenes'!$A$1:$A$104,0)-1,1,COUNTIF('Definición técnica de imagenes'!$A$3:$A$102,$G$5),5),5,FALSE),'Definición técnica de imagenes'!$F$16),"")</f>
        <v/>
      </c>
      <c r="H29" s="14" t="str">
        <f t="shared" ca="1" si="5"/>
        <v/>
      </c>
      <c r="I29" s="14"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5"/>
      <c r="K29" s="65"/>
    </row>
    <row r="30" spans="1:11" s="12" customFormat="1">
      <c r="A30" s="13" t="str">
        <f t="shared" si="6"/>
        <v/>
      </c>
      <c r="B30" s="63"/>
      <c r="C30" s="21" t="str">
        <f t="shared" si="0"/>
        <v/>
      </c>
      <c r="D30" s="64"/>
      <c r="E30" s="64"/>
      <c r="F30" s="14" t="str">
        <f t="shared" si="4"/>
        <v/>
      </c>
      <c r="G30" s="14" t="str">
        <f ca="1">IF($F30&lt;&gt;"",IF($G$4="Recurso",VLOOKUP($E30,OFFSET('Definición técnica de imagenes'!$A$1,MATCH($G$5,'Definición técnica de imagenes'!$A$1:$A$104,0)-1,1,COUNTIF('Definición técnica de imagenes'!$A$3:$A$102,$G$5),5),5,FALSE),'Definición técnica de imagenes'!$F$16),"")</f>
        <v/>
      </c>
      <c r="H30" s="14" t="str">
        <f t="shared" ca="1" si="5"/>
        <v/>
      </c>
      <c r="I30" s="14"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5"/>
      <c r="K30" s="65"/>
    </row>
    <row r="31" spans="1:11" s="12" customFormat="1">
      <c r="A31" s="13" t="str">
        <f t="shared" si="6"/>
        <v/>
      </c>
      <c r="B31" s="63"/>
      <c r="C31" s="21" t="str">
        <f t="shared" si="0"/>
        <v/>
      </c>
      <c r="D31" s="64"/>
      <c r="E31" s="64"/>
      <c r="F31" s="14" t="str">
        <f t="shared" si="4"/>
        <v/>
      </c>
      <c r="G31" s="14" t="str">
        <f ca="1">IF($F31&lt;&gt;"",IF($G$4="Recurso",VLOOKUP($E31,OFFSET('Definición técnica de imagenes'!$A$1,MATCH($G$5,'Definición técnica de imagenes'!$A$1:$A$104,0)-1,1,COUNTIF('Definición técnica de imagenes'!$A$3:$A$102,$G$5),5),5,FALSE),'Definición técnica de imagenes'!$F$16),"")</f>
        <v/>
      </c>
      <c r="H31" s="14" t="str">
        <f t="shared" ca="1" si="5"/>
        <v/>
      </c>
      <c r="I31" s="14"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5"/>
      <c r="K31" s="65"/>
    </row>
    <row r="32" spans="1:11" s="12" customFormat="1">
      <c r="A32" s="13" t="str">
        <f t="shared" si="6"/>
        <v/>
      </c>
      <c r="B32" s="63"/>
      <c r="C32" s="21" t="str">
        <f t="shared" si="0"/>
        <v/>
      </c>
      <c r="D32" s="64"/>
      <c r="E32" s="64"/>
      <c r="F32" s="14" t="str">
        <f t="shared" si="4"/>
        <v/>
      </c>
      <c r="G32" s="14" t="str">
        <f ca="1">IF($F32&lt;&gt;"",IF($G$4="Recurso",VLOOKUP($E32,OFFSET('Definición técnica de imagenes'!$A$1,MATCH($G$5,'Definición técnica de imagenes'!$A$1:$A$104,0)-1,1,COUNTIF('Definición técnica de imagenes'!$A$3:$A$102,$G$5),5),5,FALSE),'Definición técnica de imagenes'!$F$16),"")</f>
        <v/>
      </c>
      <c r="H32" s="14" t="str">
        <f t="shared" ca="1" si="5"/>
        <v/>
      </c>
      <c r="I32" s="14"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5"/>
      <c r="K32" s="65"/>
    </row>
    <row r="33" spans="1:11" s="12" customFormat="1">
      <c r="A33" s="13" t="str">
        <f t="shared" si="6"/>
        <v/>
      </c>
      <c r="B33" s="63"/>
      <c r="C33" s="21" t="str">
        <f t="shared" si="0"/>
        <v/>
      </c>
      <c r="D33" s="64"/>
      <c r="E33" s="64"/>
      <c r="F33" s="14" t="str">
        <f t="shared" si="4"/>
        <v/>
      </c>
      <c r="G33" s="14" t="str">
        <f ca="1">IF($F33&lt;&gt;"",IF($G$4="Recurso",VLOOKUP($E33,OFFSET('Definición técnica de imagenes'!$A$1,MATCH($G$5,'Definición técnica de imagenes'!$A$1:$A$104,0)-1,1,COUNTIF('Definición técnica de imagenes'!$A$3:$A$102,$G$5),5),5,FALSE),'Definición técnica de imagenes'!$F$16),"")</f>
        <v/>
      </c>
      <c r="H33" s="14" t="str">
        <f t="shared" ca="1" si="5"/>
        <v/>
      </c>
      <c r="I33" s="14"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5"/>
      <c r="K33" s="65"/>
    </row>
    <row r="34" spans="1:11" s="12" customFormat="1">
      <c r="A34" s="13" t="str">
        <f t="shared" si="6"/>
        <v/>
      </c>
      <c r="B34" s="63"/>
      <c r="C34" s="21" t="str">
        <f t="shared" si="0"/>
        <v/>
      </c>
      <c r="D34" s="64"/>
      <c r="E34" s="64"/>
      <c r="F34" s="14" t="str">
        <f t="shared" si="4"/>
        <v/>
      </c>
      <c r="G34" s="14" t="str">
        <f ca="1">IF($F34&lt;&gt;"",IF($G$4="Recurso",VLOOKUP($E34,OFFSET('Definición técnica de imagenes'!$A$1,MATCH($G$5,'Definición técnica de imagenes'!$A$1:$A$104,0)-1,1,COUNTIF('Definición técnica de imagenes'!$A$3:$A$102,$G$5),5),5,FALSE),'Definición técnica de imagenes'!$F$16),"")</f>
        <v/>
      </c>
      <c r="H34" s="14" t="str">
        <f t="shared" ca="1" si="5"/>
        <v/>
      </c>
      <c r="I34" s="14"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5"/>
      <c r="K34" s="65"/>
    </row>
    <row r="35" spans="1:11" s="12" customFormat="1">
      <c r="A35" s="13" t="str">
        <f t="shared" si="6"/>
        <v/>
      </c>
      <c r="B35" s="63"/>
      <c r="C35" s="21" t="str">
        <f t="shared" si="0"/>
        <v/>
      </c>
      <c r="D35" s="64"/>
      <c r="E35" s="64"/>
      <c r="F35" s="14" t="str">
        <f t="shared" si="4"/>
        <v/>
      </c>
      <c r="G35" s="14" t="str">
        <f ca="1">IF($F35&lt;&gt;"",IF($G$4="Recurso",VLOOKUP($E35,OFFSET('Definición técnica de imagenes'!$A$1,MATCH($G$5,'Definición técnica de imagenes'!$A$1:$A$104,0)-1,1,COUNTIF('Definición técnica de imagenes'!$A$3:$A$102,$G$5),5),5,FALSE),'Definición técnica de imagenes'!$F$16),"")</f>
        <v/>
      </c>
      <c r="H35" s="14" t="str">
        <f t="shared" ca="1" si="5"/>
        <v/>
      </c>
      <c r="I35" s="14"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4"/>
      <c r="K35" s="66"/>
    </row>
    <row r="36" spans="1:11" s="12" customFormat="1">
      <c r="A36" s="13" t="str">
        <f t="shared" si="6"/>
        <v/>
      </c>
      <c r="B36" s="63"/>
      <c r="C36" s="21" t="str">
        <f t="shared" si="0"/>
        <v/>
      </c>
      <c r="D36" s="64"/>
      <c r="E36" s="64"/>
      <c r="F36" s="14" t="str">
        <f t="shared" si="4"/>
        <v/>
      </c>
      <c r="G36" s="14" t="str">
        <f ca="1">IF($F36&lt;&gt;"",IF($G$4="Recurso",VLOOKUP($E36,OFFSET('Definición técnica de imagenes'!$A$1,MATCH($G$5,'Definición técnica de imagenes'!$A$1:$A$104,0)-1,1,COUNTIF('Definición técnica de imagenes'!$A$3:$A$102,$G$5),5),5,FALSE),'Definición técnica de imagenes'!$F$16),"")</f>
        <v/>
      </c>
      <c r="H36" s="14" t="str">
        <f t="shared" ca="1" si="5"/>
        <v/>
      </c>
      <c r="I36" s="14"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4"/>
      <c r="K36" s="66"/>
    </row>
    <row r="37" spans="1:11" s="12" customFormat="1">
      <c r="A37" s="13" t="str">
        <f t="shared" si="6"/>
        <v/>
      </c>
      <c r="B37" s="63"/>
      <c r="C37" s="21" t="str">
        <f t="shared" si="0"/>
        <v/>
      </c>
      <c r="D37" s="64"/>
      <c r="E37" s="64"/>
      <c r="F37" s="14" t="str">
        <f t="shared" si="4"/>
        <v/>
      </c>
      <c r="G37" s="14" t="str">
        <f ca="1">IF($F37&lt;&gt;"",IF($G$4="Recurso",VLOOKUP($E37,OFFSET('Definición técnica de imagenes'!$A$1,MATCH($G$5,'Definición técnica de imagenes'!$A$1:$A$104,0)-1,1,COUNTIF('Definición técnica de imagenes'!$A$3:$A$102,$G$5),5),5,FALSE),'Definición técnica de imagenes'!$F$16),"")</f>
        <v/>
      </c>
      <c r="H37" s="14" t="str">
        <f t="shared" ca="1" si="5"/>
        <v/>
      </c>
      <c r="I37" s="14"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1"/>
      <c r="K37" s="66"/>
    </row>
    <row r="38" spans="1:11" s="12" customFormat="1">
      <c r="A38" s="13" t="str">
        <f t="shared" si="6"/>
        <v/>
      </c>
      <c r="B38" s="63"/>
      <c r="C38" s="21" t="str">
        <f t="shared" si="0"/>
        <v/>
      </c>
      <c r="D38" s="64"/>
      <c r="E38" s="64"/>
      <c r="F38" s="14" t="str">
        <f t="shared" si="4"/>
        <v/>
      </c>
      <c r="G38" s="14" t="str">
        <f ca="1">IF($F38&lt;&gt;"",IF($G$4="Recurso",VLOOKUP($E38,OFFSET('Definición técnica de imagenes'!$A$1,MATCH($G$5,'Definición técnica de imagenes'!$A$1:$A$104,0)-1,1,COUNTIF('Definición técnica de imagenes'!$A$3:$A$102,$G$5),5),5,FALSE),'Definición técnica de imagenes'!$F$16),"")</f>
        <v/>
      </c>
      <c r="H38" s="14" t="str">
        <f t="shared" ca="1" si="5"/>
        <v/>
      </c>
      <c r="I38" s="14"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2"/>
      <c r="K38" s="66"/>
    </row>
    <row r="39" spans="1:11" s="12" customFormat="1">
      <c r="A39" s="13" t="str">
        <f t="shared" si="6"/>
        <v/>
      </c>
      <c r="B39" s="63"/>
      <c r="C39" s="21" t="str">
        <f t="shared" si="0"/>
        <v/>
      </c>
      <c r="D39" s="64"/>
      <c r="E39" s="64"/>
      <c r="F39" s="14" t="str">
        <f t="shared" si="4"/>
        <v/>
      </c>
      <c r="G39" s="14" t="str">
        <f ca="1">IF($F39&lt;&gt;"",IF($G$4="Recurso",VLOOKUP($E39,OFFSET('Definición técnica de imagenes'!$A$1,MATCH($G$5,'Definición técnica de imagenes'!$A$1:$A$104,0)-1,1,COUNTIF('Definición técnica de imagenes'!$A$3:$A$102,$G$5),5),5,FALSE),'Definición técnica de imagenes'!$F$16),"")</f>
        <v/>
      </c>
      <c r="H39" s="14" t="str">
        <f t="shared" ca="1" si="5"/>
        <v/>
      </c>
      <c r="I39" s="14"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4"/>
      <c r="K39" s="66"/>
    </row>
    <row r="40" spans="1:11" s="12" customFormat="1">
      <c r="A40" s="13" t="str">
        <f t="shared" si="6"/>
        <v/>
      </c>
      <c r="B40" s="63"/>
      <c r="C40" s="21" t="str">
        <f t="shared" si="0"/>
        <v/>
      </c>
      <c r="D40" s="64"/>
      <c r="E40" s="64"/>
      <c r="F40" s="14" t="str">
        <f t="shared" si="4"/>
        <v/>
      </c>
      <c r="G40" s="14" t="str">
        <f ca="1">IF($F40&lt;&gt;"",IF($G$4="Recurso",VLOOKUP($E40,OFFSET('Definición técnica de imagenes'!$A$1,MATCH($G$5,'Definición técnica de imagenes'!$A$1:$A$104,0)-1,1,COUNTIF('Definición técnica de imagenes'!$A$3:$A$102,$G$5),5),5,FALSE),'Definición técnica de imagenes'!$F$16),"")</f>
        <v/>
      </c>
      <c r="H40" s="14" t="str">
        <f t="shared" ca="1" si="5"/>
        <v/>
      </c>
      <c r="I40" s="14"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4"/>
      <c r="K40" s="66"/>
    </row>
    <row r="41" spans="1:11" s="12" customFormat="1">
      <c r="A41" s="13" t="str">
        <f t="shared" si="6"/>
        <v/>
      </c>
      <c r="B41" s="63"/>
      <c r="C41" s="21" t="str">
        <f t="shared" si="0"/>
        <v/>
      </c>
      <c r="D41" s="64"/>
      <c r="E41" s="64"/>
      <c r="F41" s="14" t="str">
        <f t="shared" si="4"/>
        <v/>
      </c>
      <c r="G41" s="14" t="str">
        <f ca="1">IF($F41&lt;&gt;"",IF($G$4="Recurso",VLOOKUP($E41,OFFSET('Definición técnica de imagenes'!$A$1,MATCH($G$5,'Definición técnica de imagenes'!$A$1:$A$104,0)-1,1,COUNTIF('Definición técnica de imagenes'!$A$3:$A$102,$G$5),5),5,FALSE),'Definición técnica de imagenes'!$F$16),"")</f>
        <v/>
      </c>
      <c r="H41" s="14" t="str">
        <f t="shared" ca="1" si="5"/>
        <v/>
      </c>
      <c r="I41" s="14"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4"/>
      <c r="K41" s="66"/>
    </row>
    <row r="42" spans="1:11" s="12" customFormat="1">
      <c r="A42" s="13" t="str">
        <f t="shared" si="6"/>
        <v/>
      </c>
      <c r="B42" s="63"/>
      <c r="C42" s="21" t="str">
        <f t="shared" ref="C42:C73" si="7">IF(OR(B42&lt;&gt;"",J42&lt;&gt;""),IF($G$4="Recurso",CONCATENATE($G$4," ",$G$5),$G$4),"")</f>
        <v/>
      </c>
      <c r="D42" s="64"/>
      <c r="E42" s="64"/>
      <c r="F42" s="14" t="str">
        <f t="shared" si="4"/>
        <v/>
      </c>
      <c r="G42" s="14" t="str">
        <f ca="1">IF($F42&lt;&gt;"",IF($G$4="Recurso",VLOOKUP($E42,OFFSET('Definición técnica de imagenes'!$A$1,MATCH($G$5,'Definición técnica de imagenes'!$A$1:$A$104,0)-1,1,COUNTIF('Definición técnica de imagenes'!$A$3:$A$102,$G$5),5),5,FALSE),'Definición técnica de imagenes'!$F$16),"")</f>
        <v/>
      </c>
      <c r="H42" s="14" t="str">
        <f t="shared" ca="1" si="5"/>
        <v/>
      </c>
      <c r="I42" s="14"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4"/>
      <c r="K42" s="66"/>
    </row>
    <row r="43" spans="1:11" s="12" customFormat="1">
      <c r="A43" s="13" t="str">
        <f t="shared" si="6"/>
        <v/>
      </c>
      <c r="B43" s="63"/>
      <c r="C43" s="21" t="str">
        <f t="shared" si="7"/>
        <v/>
      </c>
      <c r="D43" s="64"/>
      <c r="E43" s="64"/>
      <c r="F43" s="14" t="str">
        <f t="shared" si="4"/>
        <v/>
      </c>
      <c r="G43" s="14" t="str">
        <f ca="1">IF($F43&lt;&gt;"",IF($G$4="Recurso",VLOOKUP($E43,OFFSET('Definición técnica de imagenes'!$A$1,MATCH($G$5,'Definición técnica de imagenes'!$A$1:$A$104,0)-1,1,COUNTIF('Definición técnica de imagenes'!$A$3:$A$102,$G$5),5),5,FALSE),'Definición técnica de imagenes'!$F$16),"")</f>
        <v/>
      </c>
      <c r="H43" s="14" t="str">
        <f t="shared" ca="1" si="5"/>
        <v/>
      </c>
      <c r="I43" s="14"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4"/>
      <c r="K43" s="66"/>
    </row>
    <row r="44" spans="1:11" s="12" customFormat="1">
      <c r="A44" s="13" t="str">
        <f t="shared" si="6"/>
        <v/>
      </c>
      <c r="B44" s="63"/>
      <c r="C44" s="21" t="str">
        <f t="shared" si="7"/>
        <v/>
      </c>
      <c r="D44" s="64"/>
      <c r="E44" s="64"/>
      <c r="F44" s="14" t="str">
        <f t="shared" si="4"/>
        <v/>
      </c>
      <c r="G44" s="14" t="str">
        <f ca="1">IF($F44&lt;&gt;"",IF($G$4="Recurso",VLOOKUP($E44,OFFSET('Definición técnica de imagenes'!$A$1,MATCH($G$5,'Definición técnica de imagenes'!$A$1:$A$104,0)-1,1,COUNTIF('Definición técnica de imagenes'!$A$3:$A$102,$G$5),5),5,FALSE),'Definición técnica de imagenes'!$F$16),"")</f>
        <v/>
      </c>
      <c r="H44" s="14" t="str">
        <f t="shared" ca="1" si="5"/>
        <v/>
      </c>
      <c r="I44" s="14"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4"/>
      <c r="K44" s="66"/>
    </row>
    <row r="45" spans="1:11" s="12" customFormat="1">
      <c r="A45" s="13" t="str">
        <f t="shared" si="6"/>
        <v/>
      </c>
      <c r="B45" s="63"/>
      <c r="C45" s="21" t="str">
        <f t="shared" si="7"/>
        <v/>
      </c>
      <c r="D45" s="64"/>
      <c r="E45" s="64"/>
      <c r="F45" s="14" t="str">
        <f t="shared" si="4"/>
        <v/>
      </c>
      <c r="G45" s="14" t="str">
        <f ca="1">IF($F45&lt;&gt;"",IF($G$4="Recurso",VLOOKUP($E45,OFFSET('Definición técnica de imagenes'!$A$1,MATCH($G$5,'Definición técnica de imagenes'!$A$1:$A$104,0)-1,1,COUNTIF('Definición técnica de imagenes'!$A$3:$A$102,$G$5),5),5,FALSE),'Definición técnica de imagenes'!$F$16),"")</f>
        <v/>
      </c>
      <c r="H45" s="14" t="str">
        <f t="shared" ca="1" si="5"/>
        <v/>
      </c>
      <c r="I45" s="14"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4"/>
      <c r="K45" s="66"/>
    </row>
    <row r="46" spans="1:11" s="12" customFormat="1">
      <c r="A46" s="13" t="str">
        <f t="shared" si="6"/>
        <v/>
      </c>
      <c r="B46" s="63"/>
      <c r="C46" s="21" t="str">
        <f t="shared" si="7"/>
        <v/>
      </c>
      <c r="D46" s="64"/>
      <c r="E46" s="64"/>
      <c r="F46" s="14" t="str">
        <f t="shared" si="4"/>
        <v/>
      </c>
      <c r="G46" s="14" t="str">
        <f ca="1">IF($F46&lt;&gt;"",IF($G$4="Recurso",VLOOKUP($E46,OFFSET('Definición técnica de imagenes'!$A$1,MATCH($G$5,'Definición técnica de imagenes'!$A$1:$A$104,0)-1,1,COUNTIF('Definición técnica de imagenes'!$A$3:$A$102,$G$5),5),5,FALSE),'Definición técnica de imagenes'!$F$16),"")</f>
        <v/>
      </c>
      <c r="H46" s="14" t="str">
        <f t="shared" ca="1" si="5"/>
        <v/>
      </c>
      <c r="I46" s="14"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4"/>
      <c r="K46" s="66"/>
    </row>
    <row r="47" spans="1:11" s="12" customFormat="1">
      <c r="A47" s="13" t="str">
        <f t="shared" si="6"/>
        <v/>
      </c>
      <c r="B47" s="63"/>
      <c r="C47" s="21" t="str">
        <f t="shared" si="7"/>
        <v/>
      </c>
      <c r="D47" s="64"/>
      <c r="E47" s="64"/>
      <c r="F47" s="14" t="str">
        <f t="shared" si="4"/>
        <v/>
      </c>
      <c r="G47" s="14" t="str">
        <f ca="1">IF($F47&lt;&gt;"",IF($G$4="Recurso",VLOOKUP($E47,OFFSET('Definición técnica de imagenes'!$A$1,MATCH($G$5,'Definición técnica de imagenes'!$A$1:$A$104,0)-1,1,COUNTIF('Definición técnica de imagenes'!$A$3:$A$102,$G$5),5),5,FALSE),'Definición técnica de imagenes'!$F$16),"")</f>
        <v/>
      </c>
      <c r="H47" s="14" t="str">
        <f t="shared" ca="1" si="5"/>
        <v/>
      </c>
      <c r="I47" s="14"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4"/>
      <c r="K47" s="66"/>
    </row>
    <row r="48" spans="1:11" s="12" customFormat="1">
      <c r="A48" s="13" t="str">
        <f t="shared" si="6"/>
        <v/>
      </c>
      <c r="B48" s="63"/>
      <c r="C48" s="21" t="str">
        <f t="shared" si="7"/>
        <v/>
      </c>
      <c r="D48" s="64"/>
      <c r="E48" s="64"/>
      <c r="F48" s="14" t="str">
        <f t="shared" si="4"/>
        <v/>
      </c>
      <c r="G48" s="14" t="str">
        <f ca="1">IF($F48&lt;&gt;"",IF($G$4="Recurso",VLOOKUP($E48,OFFSET('Definición técnica de imagenes'!$A$1,MATCH($G$5,'Definición técnica de imagenes'!$A$1:$A$104,0)-1,1,COUNTIF('Definición técnica de imagenes'!$A$3:$A$102,$G$5),5),5,FALSE),'Definición técnica de imagenes'!$F$16),"")</f>
        <v/>
      </c>
      <c r="H48" s="14" t="str">
        <f t="shared" ca="1" si="5"/>
        <v/>
      </c>
      <c r="I48" s="14"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4"/>
      <c r="K48" s="66"/>
    </row>
    <row r="49" spans="1:11" s="12" customFormat="1">
      <c r="A49" s="13" t="str">
        <f t="shared" si="6"/>
        <v/>
      </c>
      <c r="B49" s="63"/>
      <c r="C49" s="21" t="str">
        <f t="shared" si="7"/>
        <v/>
      </c>
      <c r="D49" s="64"/>
      <c r="E49" s="64"/>
      <c r="F49" s="14" t="str">
        <f t="shared" si="4"/>
        <v/>
      </c>
      <c r="G49" s="14" t="str">
        <f ca="1">IF($F49&lt;&gt;"",IF($G$4="Recurso",VLOOKUP($E49,OFFSET('Definición técnica de imagenes'!$A$1,MATCH($G$5,'Definición técnica de imagenes'!$A$1:$A$104,0)-1,1,COUNTIF('Definición técnica de imagenes'!$A$3:$A$102,$G$5),5),5,FALSE),'Definición técnica de imagenes'!$F$16),"")</f>
        <v/>
      </c>
      <c r="H49" s="14" t="str">
        <f t="shared" ca="1" si="5"/>
        <v/>
      </c>
      <c r="I49" s="14"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4"/>
      <c r="K49" s="66"/>
    </row>
    <row r="50" spans="1:11" s="12" customFormat="1">
      <c r="A50" s="13" t="str">
        <f t="shared" si="6"/>
        <v/>
      </c>
      <c r="B50" s="63"/>
      <c r="C50" s="21" t="str">
        <f t="shared" si="7"/>
        <v/>
      </c>
      <c r="D50" s="64"/>
      <c r="E50" s="64"/>
      <c r="F50" s="14" t="str">
        <f t="shared" si="4"/>
        <v/>
      </c>
      <c r="G50" s="14" t="str">
        <f ca="1">IF($F50&lt;&gt;"",IF($G$4="Recurso",VLOOKUP($E50,OFFSET('Definición técnica de imagenes'!$A$1,MATCH($G$5,'Definición técnica de imagenes'!$A$1:$A$104,0)-1,1,COUNTIF('Definición técnica de imagenes'!$A$3:$A$102,$G$5),5),5,FALSE),'Definición técnica de imagenes'!$F$16),"")</f>
        <v/>
      </c>
      <c r="H50" s="14" t="str">
        <f t="shared" ca="1" si="5"/>
        <v/>
      </c>
      <c r="I50" s="14"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4"/>
      <c r="K50" s="66"/>
    </row>
    <row r="51" spans="1:11" s="12" customFormat="1">
      <c r="A51" s="13" t="str">
        <f t="shared" ref="A51:A82" si="8">IF(OR(B51&lt;&gt;"",J51&lt;&gt;""),CONCATENATE(LEFT(A50,3),IF(MID(A50,4,2)+1&lt;10,CONCATENATE("0",MID(A50,4,2)+1),MID(A50,4,2)+1)),"")</f>
        <v/>
      </c>
      <c r="B51" s="63"/>
      <c r="C51" s="21" t="str">
        <f t="shared" si="7"/>
        <v/>
      </c>
      <c r="D51" s="64"/>
      <c r="E51" s="64"/>
      <c r="F51" s="14" t="str">
        <f t="shared" si="4"/>
        <v/>
      </c>
      <c r="G51" s="14" t="str">
        <f ca="1">IF($F51&lt;&gt;"",IF($G$4="Recurso",VLOOKUP($E51,OFFSET('Definición técnica de imagenes'!$A$1,MATCH($G$5,'Definición técnica de imagenes'!$A$1:$A$104,0)-1,1,COUNTIF('Definición técnica de imagenes'!$A$3:$A$102,$G$5),5),5,FALSE),'Definición técnica de imagenes'!$F$16),"")</f>
        <v/>
      </c>
      <c r="H51" s="14" t="str">
        <f t="shared" ca="1" si="5"/>
        <v/>
      </c>
      <c r="I51" s="14"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4"/>
      <c r="K51" s="66"/>
    </row>
    <row r="52" spans="1:11" s="12" customFormat="1">
      <c r="A52" s="13" t="str">
        <f t="shared" si="8"/>
        <v/>
      </c>
      <c r="B52" s="63"/>
      <c r="C52" s="21" t="str">
        <f t="shared" si="7"/>
        <v/>
      </c>
      <c r="D52" s="64"/>
      <c r="E52" s="64"/>
      <c r="F52" s="14" t="str">
        <f t="shared" si="4"/>
        <v/>
      </c>
      <c r="G52" s="14" t="str">
        <f ca="1">IF($F52&lt;&gt;"",IF($G$4="Recurso",VLOOKUP($E52,OFFSET('Definición técnica de imagenes'!$A$1,MATCH($G$5,'Definición técnica de imagenes'!$A$1:$A$104,0)-1,1,COUNTIF('Definición técnica de imagenes'!$A$3:$A$102,$G$5),5),5,FALSE),'Definición técnica de imagenes'!$F$16),"")</f>
        <v/>
      </c>
      <c r="H52" s="14" t="str">
        <f t="shared" ca="1" si="5"/>
        <v/>
      </c>
      <c r="I52" s="14"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4"/>
      <c r="K52" s="66"/>
    </row>
    <row r="53" spans="1:11" s="12" customFormat="1">
      <c r="A53" s="13" t="str">
        <f t="shared" si="8"/>
        <v/>
      </c>
      <c r="B53" s="63"/>
      <c r="C53" s="21" t="str">
        <f t="shared" si="7"/>
        <v/>
      </c>
      <c r="D53" s="64"/>
      <c r="E53" s="64"/>
      <c r="F53" s="14" t="str">
        <f t="shared" si="4"/>
        <v/>
      </c>
      <c r="G53" s="14" t="str">
        <f ca="1">IF($F53&lt;&gt;"",IF($G$4="Recurso",VLOOKUP($E53,OFFSET('Definición técnica de imagenes'!$A$1,MATCH($G$5,'Definición técnica de imagenes'!$A$1:$A$104,0)-1,1,COUNTIF('Definición técnica de imagenes'!$A$3:$A$102,$G$5),5),5,FALSE),'Definición técnica de imagenes'!$F$16),"")</f>
        <v/>
      </c>
      <c r="H53" s="14" t="str">
        <f t="shared" ca="1" si="5"/>
        <v/>
      </c>
      <c r="I53" s="14"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4"/>
      <c r="K53" s="66"/>
    </row>
    <row r="54" spans="1:11" s="12" customFormat="1">
      <c r="A54" s="13" t="str">
        <f t="shared" si="8"/>
        <v/>
      </c>
      <c r="B54" s="63"/>
      <c r="C54" s="21" t="str">
        <f t="shared" si="7"/>
        <v/>
      </c>
      <c r="D54" s="64"/>
      <c r="E54" s="64"/>
      <c r="F54" s="14" t="str">
        <f t="shared" si="4"/>
        <v/>
      </c>
      <c r="G54" s="14" t="str">
        <f ca="1">IF($F54&lt;&gt;"",IF($G$4="Recurso",VLOOKUP($E54,OFFSET('Definición técnica de imagenes'!$A$1,MATCH($G$5,'Definición técnica de imagenes'!$A$1:$A$104,0)-1,1,COUNTIF('Definición técnica de imagenes'!$A$3:$A$102,$G$5),5),5,FALSE),'Definición técnica de imagenes'!$F$16),"")</f>
        <v/>
      </c>
      <c r="H54" s="14" t="str">
        <f t="shared" ca="1" si="5"/>
        <v/>
      </c>
      <c r="I54" s="14"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4"/>
      <c r="K54" s="66"/>
    </row>
    <row r="55" spans="1:11" s="12" customFormat="1">
      <c r="A55" s="13" t="str">
        <f t="shared" si="8"/>
        <v/>
      </c>
      <c r="B55" s="63"/>
      <c r="C55" s="21" t="str">
        <f t="shared" si="7"/>
        <v/>
      </c>
      <c r="D55" s="64"/>
      <c r="E55" s="64"/>
      <c r="F55" s="14" t="str">
        <f t="shared" si="4"/>
        <v/>
      </c>
      <c r="G55" s="14" t="str">
        <f ca="1">IF($F55&lt;&gt;"",IF($G$4="Recurso",VLOOKUP($E55,OFFSET('Definición técnica de imagenes'!$A$1,MATCH($G$5,'Definición técnica de imagenes'!$A$1:$A$104,0)-1,1,COUNTIF('Definición técnica de imagenes'!$A$3:$A$102,$G$5),5),5,FALSE),'Definición técnica de imagenes'!$F$16),"")</f>
        <v/>
      </c>
      <c r="H55" s="14" t="str">
        <f t="shared" ca="1" si="5"/>
        <v/>
      </c>
      <c r="I55" s="14"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4"/>
      <c r="K55" s="66"/>
    </row>
    <row r="56" spans="1:11" s="12" customFormat="1">
      <c r="A56" s="13" t="str">
        <f t="shared" si="8"/>
        <v/>
      </c>
      <c r="B56" s="63"/>
      <c r="C56" s="21" t="str">
        <f t="shared" si="7"/>
        <v/>
      </c>
      <c r="D56" s="64"/>
      <c r="E56" s="64"/>
      <c r="F56" s="14" t="str">
        <f t="shared" si="4"/>
        <v/>
      </c>
      <c r="G56" s="14" t="str">
        <f ca="1">IF($F56&lt;&gt;"",IF($G$4="Recurso",VLOOKUP($E56,OFFSET('Definición técnica de imagenes'!$A$1,MATCH($G$5,'Definición técnica de imagenes'!$A$1:$A$104,0)-1,1,COUNTIF('Definición técnica de imagenes'!$A$3:$A$102,$G$5),5),5,FALSE),'Definición técnica de imagenes'!$F$16),"")</f>
        <v/>
      </c>
      <c r="H56" s="14" t="str">
        <f t="shared" ca="1" si="5"/>
        <v/>
      </c>
      <c r="I56" s="14"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4"/>
      <c r="K56" s="66"/>
    </row>
    <row r="57" spans="1:11" s="12" customFormat="1">
      <c r="A57" s="13" t="str">
        <f t="shared" si="8"/>
        <v/>
      </c>
      <c r="B57" s="63"/>
      <c r="C57" s="21" t="str">
        <f t="shared" si="7"/>
        <v/>
      </c>
      <c r="D57" s="64"/>
      <c r="E57" s="64"/>
      <c r="F57" s="14" t="str">
        <f t="shared" si="4"/>
        <v/>
      </c>
      <c r="G57" s="14" t="str">
        <f ca="1">IF($F57&lt;&gt;"",IF($G$4="Recurso",VLOOKUP($E57,OFFSET('Definición técnica de imagenes'!$A$1,MATCH($G$5,'Definición técnica de imagenes'!$A$1:$A$104,0)-1,1,COUNTIF('Definición técnica de imagenes'!$A$3:$A$102,$G$5),5),5,FALSE),'Definición técnica de imagenes'!$F$16),"")</f>
        <v/>
      </c>
      <c r="H57" s="14" t="str">
        <f t="shared" ca="1" si="5"/>
        <v/>
      </c>
      <c r="I57" s="14"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4"/>
      <c r="K57" s="66"/>
    </row>
    <row r="58" spans="1:11" s="12" customFormat="1">
      <c r="A58" s="13" t="str">
        <f t="shared" si="8"/>
        <v/>
      </c>
      <c r="B58" s="63"/>
      <c r="C58" s="21" t="str">
        <f t="shared" si="7"/>
        <v/>
      </c>
      <c r="D58" s="64"/>
      <c r="E58" s="64"/>
      <c r="F58" s="14" t="str">
        <f t="shared" si="4"/>
        <v/>
      </c>
      <c r="G58" s="14" t="str">
        <f ca="1">IF($F58&lt;&gt;"",IF($G$4="Recurso",VLOOKUP($E58,OFFSET('Definición técnica de imagenes'!$A$1,MATCH($G$5,'Definición técnica de imagenes'!$A$1:$A$104,0)-1,1,COUNTIF('Definición técnica de imagenes'!$A$3:$A$102,$G$5),5),5,FALSE),'Definición técnica de imagenes'!$F$16),"")</f>
        <v/>
      </c>
      <c r="H58" s="14" t="str">
        <f t="shared" ca="1" si="5"/>
        <v/>
      </c>
      <c r="I58" s="14"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4"/>
      <c r="K58" s="66"/>
    </row>
    <row r="59" spans="1:11" s="12" customFormat="1">
      <c r="A59" s="13" t="str">
        <f t="shared" si="8"/>
        <v/>
      </c>
      <c r="B59" s="63"/>
      <c r="C59" s="21" t="str">
        <f t="shared" si="7"/>
        <v/>
      </c>
      <c r="D59" s="64"/>
      <c r="E59" s="64"/>
      <c r="F59" s="14" t="str">
        <f t="shared" si="4"/>
        <v/>
      </c>
      <c r="G59" s="14" t="str">
        <f ca="1">IF($F59&lt;&gt;"",IF($G$4="Recurso",VLOOKUP($E59,OFFSET('Definición técnica de imagenes'!$A$1,MATCH($G$5,'Definición técnica de imagenes'!$A$1:$A$104,0)-1,1,COUNTIF('Definición técnica de imagenes'!$A$3:$A$102,$G$5),5),5,FALSE),'Definición técnica de imagenes'!$F$16),"")</f>
        <v/>
      </c>
      <c r="H59" s="14" t="str">
        <f t="shared" ca="1" si="5"/>
        <v/>
      </c>
      <c r="I59" s="14"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4"/>
      <c r="K59" s="66"/>
    </row>
    <row r="60" spans="1:11" s="12" customFormat="1">
      <c r="A60" s="13" t="str">
        <f t="shared" si="8"/>
        <v/>
      </c>
      <c r="B60" s="63"/>
      <c r="C60" s="21" t="str">
        <f t="shared" si="7"/>
        <v/>
      </c>
      <c r="D60" s="64"/>
      <c r="E60" s="64"/>
      <c r="F60" s="14" t="str">
        <f t="shared" si="4"/>
        <v/>
      </c>
      <c r="G60" s="14" t="str">
        <f ca="1">IF($F60&lt;&gt;"",IF($G$4="Recurso",VLOOKUP($E60,OFFSET('Definición técnica de imagenes'!$A$1,MATCH($G$5,'Definición técnica de imagenes'!$A$1:$A$104,0)-1,1,COUNTIF('Definición técnica de imagenes'!$A$3:$A$102,$G$5),5),5,FALSE),'Definición técnica de imagenes'!$F$16),"")</f>
        <v/>
      </c>
      <c r="H60" s="14" t="str">
        <f t="shared" ca="1" si="5"/>
        <v/>
      </c>
      <c r="I60" s="14"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4"/>
      <c r="K60" s="66"/>
    </row>
    <row r="61" spans="1:11" s="12" customFormat="1">
      <c r="A61" s="13" t="str">
        <f t="shared" si="8"/>
        <v/>
      </c>
      <c r="B61" s="63"/>
      <c r="C61" s="21" t="str">
        <f t="shared" si="7"/>
        <v/>
      </c>
      <c r="D61" s="64"/>
      <c r="E61" s="64"/>
      <c r="F61" s="14" t="str">
        <f t="shared" si="4"/>
        <v/>
      </c>
      <c r="G61" s="14" t="str">
        <f ca="1">IF($F61&lt;&gt;"",IF($G$4="Recurso",VLOOKUP($E61,OFFSET('Definición técnica de imagenes'!$A$1,MATCH($G$5,'Definición técnica de imagenes'!$A$1:$A$104,0)-1,1,COUNTIF('Definición técnica de imagenes'!$A$3:$A$102,$G$5),5),5,FALSE),'Definición técnica de imagenes'!$F$16),"")</f>
        <v/>
      </c>
      <c r="H61" s="14" t="str">
        <f t="shared" ca="1" si="5"/>
        <v/>
      </c>
      <c r="I61" s="14"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4"/>
      <c r="K61" s="66"/>
    </row>
    <row r="62" spans="1:11" s="12" customFormat="1">
      <c r="A62" s="13" t="str">
        <f t="shared" si="8"/>
        <v/>
      </c>
      <c r="B62" s="63"/>
      <c r="C62" s="21" t="str">
        <f t="shared" si="7"/>
        <v/>
      </c>
      <c r="D62" s="64"/>
      <c r="E62" s="64"/>
      <c r="F62" s="14" t="str">
        <f t="shared" si="4"/>
        <v/>
      </c>
      <c r="G62" s="14" t="str">
        <f ca="1">IF($F62&lt;&gt;"",IF($G$4="Recurso",VLOOKUP($E62,OFFSET('Definición técnica de imagenes'!$A$1,MATCH($G$5,'Definición técnica de imagenes'!$A$1:$A$104,0)-1,1,COUNTIF('Definición técnica de imagenes'!$A$3:$A$102,$G$5),5),5,FALSE),'Definición técnica de imagenes'!$F$16),"")</f>
        <v/>
      </c>
      <c r="H62" s="14" t="str">
        <f t="shared" ca="1" si="5"/>
        <v/>
      </c>
      <c r="I62" s="14"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4"/>
      <c r="K62" s="66"/>
    </row>
    <row r="63" spans="1:11" s="12" customFormat="1">
      <c r="A63" s="13" t="str">
        <f t="shared" si="8"/>
        <v/>
      </c>
      <c r="B63" s="63"/>
      <c r="C63" s="21" t="str">
        <f t="shared" si="7"/>
        <v/>
      </c>
      <c r="D63" s="64"/>
      <c r="E63" s="64"/>
      <c r="F63" s="14" t="str">
        <f t="shared" si="4"/>
        <v/>
      </c>
      <c r="G63" s="14" t="str">
        <f ca="1">IF($F63&lt;&gt;"",IF($G$4="Recurso",VLOOKUP($E63,OFFSET('Definición técnica de imagenes'!$A$1,MATCH($G$5,'Definición técnica de imagenes'!$A$1:$A$104,0)-1,1,COUNTIF('Definición técnica de imagenes'!$A$3:$A$102,$G$5),5),5,FALSE),'Definición técnica de imagenes'!$F$16),"")</f>
        <v/>
      </c>
      <c r="H63" s="14" t="str">
        <f t="shared" ca="1" si="5"/>
        <v/>
      </c>
      <c r="I63" s="14"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4"/>
      <c r="K63" s="66"/>
    </row>
    <row r="64" spans="1:11" s="12" customFormat="1">
      <c r="A64" s="13" t="str">
        <f t="shared" si="8"/>
        <v/>
      </c>
      <c r="B64" s="63"/>
      <c r="C64" s="21" t="str">
        <f t="shared" si="7"/>
        <v/>
      </c>
      <c r="D64" s="64"/>
      <c r="E64" s="64"/>
      <c r="F64" s="14" t="str">
        <f t="shared" si="4"/>
        <v/>
      </c>
      <c r="G64" s="14" t="str">
        <f ca="1">IF($F64&lt;&gt;"",IF($G$4="Recurso",VLOOKUP($E64,OFFSET('Definición técnica de imagenes'!$A$1,MATCH($G$5,'Definición técnica de imagenes'!$A$1:$A$104,0)-1,1,COUNTIF('Definición técnica de imagenes'!$A$3:$A$102,$G$5),5),5,FALSE),'Definición técnica de imagenes'!$F$16),"")</f>
        <v/>
      </c>
      <c r="H64" s="14" t="str">
        <f t="shared" ca="1" si="5"/>
        <v/>
      </c>
      <c r="I64" s="14"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4"/>
      <c r="K64" s="66"/>
    </row>
    <row r="65" spans="1:11" s="12" customFormat="1">
      <c r="A65" s="13" t="str">
        <f t="shared" si="8"/>
        <v/>
      </c>
      <c r="B65" s="63"/>
      <c r="C65" s="21" t="str">
        <f t="shared" si="7"/>
        <v/>
      </c>
      <c r="D65" s="64"/>
      <c r="E65" s="64"/>
      <c r="F65" s="14" t="str">
        <f t="shared" si="4"/>
        <v/>
      </c>
      <c r="G65" s="14" t="str">
        <f ca="1">IF($F65&lt;&gt;"",IF($G$4="Recurso",VLOOKUP($E65,OFFSET('Definición técnica de imagenes'!$A$1,MATCH($G$5,'Definición técnica de imagenes'!$A$1:$A$104,0)-1,1,COUNTIF('Definición técnica de imagenes'!$A$3:$A$102,$G$5),5),5,FALSE),'Definición técnica de imagenes'!$F$16),"")</f>
        <v/>
      </c>
      <c r="H65" s="14" t="str">
        <f t="shared" ca="1" si="5"/>
        <v/>
      </c>
      <c r="I65" s="14"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4"/>
      <c r="K65" s="66"/>
    </row>
    <row r="66" spans="1:11" s="12" customFormat="1">
      <c r="A66" s="13" t="str">
        <f t="shared" si="8"/>
        <v/>
      </c>
      <c r="B66" s="63"/>
      <c r="C66" s="21" t="str">
        <f t="shared" si="7"/>
        <v/>
      </c>
      <c r="D66" s="64"/>
      <c r="E66" s="64"/>
      <c r="F66" s="14" t="str">
        <f t="shared" si="4"/>
        <v/>
      </c>
      <c r="G66" s="14" t="str">
        <f ca="1">IF($F66&lt;&gt;"",IF($G$4="Recurso",VLOOKUP($E66,OFFSET('Definición técnica de imagenes'!$A$1,MATCH($G$5,'Definición técnica de imagenes'!$A$1:$A$104,0)-1,1,COUNTIF('Definición técnica de imagenes'!$A$3:$A$102,$G$5),5),5,FALSE),'Definición técnica de imagenes'!$F$16),"")</f>
        <v/>
      </c>
      <c r="H66" s="14" t="str">
        <f t="shared" ca="1" si="5"/>
        <v/>
      </c>
      <c r="I66" s="14"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4"/>
      <c r="K66" s="66"/>
    </row>
    <row r="67" spans="1:11" s="12" customFormat="1">
      <c r="A67" s="13" t="str">
        <f t="shared" si="8"/>
        <v/>
      </c>
      <c r="B67" s="63"/>
      <c r="C67" s="21" t="str">
        <f t="shared" si="7"/>
        <v/>
      </c>
      <c r="D67" s="64"/>
      <c r="E67" s="64"/>
      <c r="F67" s="14" t="str">
        <f t="shared" si="4"/>
        <v/>
      </c>
      <c r="G67" s="14" t="str">
        <f ca="1">IF($F67&lt;&gt;"",IF($G$4="Recurso",VLOOKUP($E67,OFFSET('Definición técnica de imagenes'!$A$1,MATCH($G$5,'Definición técnica de imagenes'!$A$1:$A$104,0)-1,1,COUNTIF('Definición técnica de imagenes'!$A$3:$A$102,$G$5),5),5,FALSE),'Definición técnica de imagenes'!$F$16),"")</f>
        <v/>
      </c>
      <c r="H67" s="14" t="str">
        <f t="shared" ca="1" si="5"/>
        <v/>
      </c>
      <c r="I67" s="14"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4"/>
      <c r="K67" s="66"/>
    </row>
    <row r="68" spans="1:11" s="12" customFormat="1">
      <c r="A68" s="13" t="str">
        <f t="shared" si="8"/>
        <v/>
      </c>
      <c r="B68" s="63"/>
      <c r="C68" s="21" t="str">
        <f t="shared" si="7"/>
        <v/>
      </c>
      <c r="D68" s="64"/>
      <c r="E68" s="64"/>
      <c r="F68" s="14" t="str">
        <f t="shared" si="4"/>
        <v/>
      </c>
      <c r="G68" s="14" t="str">
        <f ca="1">IF($F68&lt;&gt;"",IF($G$4="Recurso",VLOOKUP($E68,OFFSET('Definición técnica de imagenes'!$A$1,MATCH($G$5,'Definición técnica de imagenes'!$A$1:$A$104,0)-1,1,COUNTIF('Definición técnica de imagenes'!$A$3:$A$102,$G$5),5),5,FALSE),'Definición técnica de imagenes'!$F$16),"")</f>
        <v/>
      </c>
      <c r="H68" s="14" t="str">
        <f t="shared" ca="1" si="5"/>
        <v/>
      </c>
      <c r="I68" s="14"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4"/>
      <c r="K68" s="66"/>
    </row>
    <row r="69" spans="1:11" s="12" customFormat="1">
      <c r="A69" s="13" t="str">
        <f t="shared" si="8"/>
        <v/>
      </c>
      <c r="B69" s="63"/>
      <c r="C69" s="21" t="str">
        <f t="shared" si="7"/>
        <v/>
      </c>
      <c r="D69" s="64"/>
      <c r="E69" s="64"/>
      <c r="F69" s="14" t="str">
        <f t="shared" si="4"/>
        <v/>
      </c>
      <c r="G69" s="14" t="str">
        <f ca="1">IF($F69&lt;&gt;"",IF($G$4="Recurso",VLOOKUP($E69,OFFSET('Definición técnica de imagenes'!$A$1,MATCH($G$5,'Definición técnica de imagenes'!$A$1:$A$104,0)-1,1,COUNTIF('Definición técnica de imagenes'!$A$3:$A$102,$G$5),5),5,FALSE),'Definición técnica de imagenes'!$F$16),"")</f>
        <v/>
      </c>
      <c r="H69" s="14" t="str">
        <f t="shared" ca="1" si="5"/>
        <v/>
      </c>
      <c r="I69" s="14"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4"/>
      <c r="K69" s="66"/>
    </row>
    <row r="70" spans="1:11" s="12" customFormat="1">
      <c r="A70" s="13" t="str">
        <f t="shared" si="8"/>
        <v/>
      </c>
      <c r="B70" s="63"/>
      <c r="C70" s="21" t="str">
        <f t="shared" si="7"/>
        <v/>
      </c>
      <c r="D70" s="64"/>
      <c r="E70" s="64"/>
      <c r="F70" s="14" t="str">
        <f t="shared" si="4"/>
        <v/>
      </c>
      <c r="G70" s="14" t="str">
        <f ca="1">IF($F70&lt;&gt;"",IF($G$4="Recurso",VLOOKUP($E70,OFFSET('Definición técnica de imagenes'!$A$1,MATCH($G$5,'Definición técnica de imagenes'!$A$1:$A$104,0)-1,1,COUNTIF('Definición técnica de imagenes'!$A$3:$A$102,$G$5),5),5,FALSE),'Definición técnica de imagenes'!$F$16),"")</f>
        <v/>
      </c>
      <c r="H70" s="14" t="str">
        <f t="shared" ca="1" si="5"/>
        <v/>
      </c>
      <c r="I70" s="14"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4"/>
      <c r="K70" s="66"/>
    </row>
    <row r="71" spans="1:11" s="12" customFormat="1">
      <c r="A71" s="13" t="str">
        <f t="shared" si="8"/>
        <v/>
      </c>
      <c r="B71" s="63"/>
      <c r="C71" s="21" t="str">
        <f t="shared" si="7"/>
        <v/>
      </c>
      <c r="D71" s="64"/>
      <c r="E71" s="64"/>
      <c r="F71" s="14" t="str">
        <f t="shared" si="4"/>
        <v/>
      </c>
      <c r="G71" s="14" t="str">
        <f ca="1">IF($F71&lt;&gt;"",IF($G$4="Recurso",VLOOKUP($E71,OFFSET('Definición técnica de imagenes'!$A$1,MATCH($G$5,'Definición técnica de imagenes'!$A$1:$A$104,0)-1,1,COUNTIF('Definición técnica de imagenes'!$A$3:$A$102,$G$5),5),5,FALSE),'Definición técnica de imagenes'!$F$16),"")</f>
        <v/>
      </c>
      <c r="H71" s="14" t="str">
        <f t="shared" ca="1" si="5"/>
        <v/>
      </c>
      <c r="I71" s="14"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4"/>
      <c r="K71" s="66"/>
    </row>
    <row r="72" spans="1:11" s="12" customFormat="1">
      <c r="A72" s="13" t="str">
        <f t="shared" si="8"/>
        <v/>
      </c>
      <c r="B72" s="63"/>
      <c r="C72" s="21" t="str">
        <f t="shared" si="7"/>
        <v/>
      </c>
      <c r="D72" s="64"/>
      <c r="E72" s="64"/>
      <c r="F72" s="14" t="str">
        <f t="shared" si="4"/>
        <v/>
      </c>
      <c r="G72" s="14" t="str">
        <f ca="1">IF($F72&lt;&gt;"",IF($G$4="Recurso",VLOOKUP($E72,OFFSET('Definición técnica de imagenes'!$A$1,MATCH($G$5,'Definición técnica de imagenes'!$A$1:$A$104,0)-1,1,COUNTIF('Definición técnica de imagenes'!$A$3:$A$102,$G$5),5),5,FALSE),'Definición técnica de imagenes'!$F$16),"")</f>
        <v/>
      </c>
      <c r="H72" s="14" t="str">
        <f t="shared" ca="1" si="5"/>
        <v/>
      </c>
      <c r="I72" s="14"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4"/>
      <c r="K72" s="66"/>
    </row>
    <row r="73" spans="1:11" s="12" customFormat="1">
      <c r="A73" s="13" t="str">
        <f t="shared" si="8"/>
        <v/>
      </c>
      <c r="B73" s="63"/>
      <c r="C73" s="21" t="str">
        <f t="shared" si="7"/>
        <v/>
      </c>
      <c r="D73" s="64"/>
      <c r="E73" s="64"/>
      <c r="F73" s="14" t="str">
        <f t="shared" si="4"/>
        <v/>
      </c>
      <c r="G73" s="14" t="str">
        <f ca="1">IF($F73&lt;&gt;"",IF($G$4="Recurso",VLOOKUP($E73,OFFSET('Definición técnica de imagenes'!$A$1,MATCH($G$5,'Definición técnica de imagenes'!$A$1:$A$104,0)-1,1,COUNTIF('Definición técnica de imagenes'!$A$3:$A$102,$G$5),5),5,FALSE),'Definición técnica de imagenes'!$F$16),"")</f>
        <v/>
      </c>
      <c r="H73" s="14" t="str">
        <f t="shared" ca="1" si="5"/>
        <v/>
      </c>
      <c r="I73" s="14"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4"/>
      <c r="K73" s="66"/>
    </row>
    <row r="74" spans="1:11" s="12" customFormat="1">
      <c r="A74" s="13" t="str">
        <f t="shared" si="8"/>
        <v/>
      </c>
      <c r="B74" s="63"/>
      <c r="C74" s="21" t="str">
        <f t="shared" ref="C74:C105" si="9">IF(OR(B74&lt;&gt;"",J74&lt;&gt;""),IF($G$4="Recurso",CONCATENATE($G$4," ",$G$5),$G$4),"")</f>
        <v/>
      </c>
      <c r="D74" s="64"/>
      <c r="E74" s="64"/>
      <c r="F74" s="14" t="str">
        <f t="shared" si="4"/>
        <v/>
      </c>
      <c r="G74" s="14" t="str">
        <f ca="1">IF($F74&lt;&gt;"",IF($G$4="Recurso",VLOOKUP($E74,OFFSET('Definición técnica de imagenes'!$A$1,MATCH($G$5,'Definición técnica de imagenes'!$A$1:$A$104,0)-1,1,COUNTIF('Definición técnica de imagenes'!$A$3:$A$102,$G$5),5),5,FALSE),'Definición técnica de imagenes'!$F$16),"")</f>
        <v/>
      </c>
      <c r="H74" s="14" t="str">
        <f t="shared" ca="1" si="5"/>
        <v/>
      </c>
      <c r="I74" s="14"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4"/>
      <c r="K74" s="66"/>
    </row>
    <row r="75" spans="1:11" s="12" customFormat="1">
      <c r="A75" s="13" t="str">
        <f t="shared" si="8"/>
        <v/>
      </c>
      <c r="B75" s="63"/>
      <c r="C75" s="21" t="str">
        <f t="shared" si="9"/>
        <v/>
      </c>
      <c r="D75" s="64"/>
      <c r="E75" s="64"/>
      <c r="F75" s="14" t="str">
        <f t="shared" ref="F75:F108" si="10">IF(OR(B75&lt;&gt;"",J75&lt;&gt;""),CONCATENATE($C$7,"_",$A75,IF($G$4="Cuaderno de Estudio","_small",CONCATENATE(IF(I75="","","n"),IF(LEFT($G$5,1)="F",".jpg",".png")))),"")</f>
        <v/>
      </c>
      <c r="G75" s="14" t="str">
        <f ca="1">IF($F75&lt;&gt;"",IF($G$4="Recurso",VLOOKUP($E75,OFFSET('Definición técnica de imagenes'!$A$1,MATCH($G$5,'Definición técnica de imagenes'!$A$1:$A$104,0)-1,1,COUNTIF('Definición técnica de imagenes'!$A$3:$A$102,$G$5),5),5,FALSE),'Definición técnica de imagenes'!$F$16),"")</f>
        <v/>
      </c>
      <c r="H75" s="14" t="str">
        <f t="shared" ref="H75:H108" ca="1" si="11">IF(AND(I75&lt;&gt;"",I75&lt;&gt;0),IF(OR(B75&lt;&gt;"",J75&lt;&gt;""),CONCATENATE($C$7,"_",$A75,IF($G$4="Cuaderno de Estudio","_zoom",CONCATENATE("a",IF(LEFT($G$5,1)="F",".jpg",".png")))),""),"")</f>
        <v/>
      </c>
      <c r="I75" s="14"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4"/>
      <c r="K75" s="66"/>
    </row>
    <row r="76" spans="1:11" s="12" customFormat="1">
      <c r="A76" s="13" t="str">
        <f t="shared" si="8"/>
        <v/>
      </c>
      <c r="B76" s="63"/>
      <c r="C76" s="21" t="str">
        <f t="shared" si="9"/>
        <v/>
      </c>
      <c r="D76" s="64"/>
      <c r="E76" s="64"/>
      <c r="F76" s="14" t="str">
        <f t="shared" si="10"/>
        <v/>
      </c>
      <c r="G76" s="14" t="str">
        <f ca="1">IF($F76&lt;&gt;"",IF($G$4="Recurso",VLOOKUP($E76,OFFSET('Definición técnica de imagenes'!$A$1,MATCH($G$5,'Definición técnica de imagenes'!$A$1:$A$104,0)-1,1,COUNTIF('Definición técnica de imagenes'!$A$3:$A$102,$G$5),5),5,FALSE),'Definición técnica de imagenes'!$F$16),"")</f>
        <v/>
      </c>
      <c r="H76" s="14" t="str">
        <f t="shared" ca="1" si="11"/>
        <v/>
      </c>
      <c r="I76" s="14"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4"/>
      <c r="K76" s="66"/>
    </row>
    <row r="77" spans="1:11" s="12" customFormat="1">
      <c r="A77" s="13" t="str">
        <f t="shared" si="8"/>
        <v/>
      </c>
      <c r="B77" s="63"/>
      <c r="C77" s="21" t="str">
        <f t="shared" si="9"/>
        <v/>
      </c>
      <c r="D77" s="64"/>
      <c r="E77" s="64"/>
      <c r="F77" s="14" t="str">
        <f t="shared" si="10"/>
        <v/>
      </c>
      <c r="G77" s="14" t="str">
        <f ca="1">IF($F77&lt;&gt;"",IF($G$4="Recurso",VLOOKUP($E77,OFFSET('Definición técnica de imagenes'!$A$1,MATCH($G$5,'Definición técnica de imagenes'!$A$1:$A$104,0)-1,1,COUNTIF('Definición técnica de imagenes'!$A$3:$A$102,$G$5),5),5,FALSE),'Definición técnica de imagenes'!$F$16),"")</f>
        <v/>
      </c>
      <c r="H77" s="14" t="str">
        <f t="shared" ca="1" si="11"/>
        <v/>
      </c>
      <c r="I77" s="14"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4"/>
      <c r="K77" s="66"/>
    </row>
    <row r="78" spans="1:11" s="12" customFormat="1">
      <c r="A78" s="13" t="str">
        <f t="shared" si="8"/>
        <v/>
      </c>
      <c r="B78" s="63"/>
      <c r="C78" s="21" t="str">
        <f t="shared" si="9"/>
        <v/>
      </c>
      <c r="D78" s="64"/>
      <c r="E78" s="64"/>
      <c r="F78" s="14" t="str">
        <f t="shared" si="10"/>
        <v/>
      </c>
      <c r="G78" s="14" t="str">
        <f ca="1">IF($F78&lt;&gt;"",IF($G$4="Recurso",VLOOKUP($E78,OFFSET('Definición técnica de imagenes'!$A$1,MATCH($G$5,'Definición técnica de imagenes'!$A$1:$A$104,0)-1,1,COUNTIF('Definición técnica de imagenes'!$A$3:$A$102,$G$5),5),5,FALSE),'Definición técnica de imagenes'!$F$16),"")</f>
        <v/>
      </c>
      <c r="H78" s="14" t="str">
        <f t="shared" ca="1" si="11"/>
        <v/>
      </c>
      <c r="I78" s="14"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4"/>
      <c r="K78" s="66"/>
    </row>
    <row r="79" spans="1:11" s="12" customFormat="1">
      <c r="A79" s="13" t="str">
        <f t="shared" si="8"/>
        <v/>
      </c>
      <c r="B79" s="63"/>
      <c r="C79" s="21" t="str">
        <f t="shared" si="9"/>
        <v/>
      </c>
      <c r="D79" s="64"/>
      <c r="E79" s="64"/>
      <c r="F79" s="14" t="str">
        <f t="shared" si="10"/>
        <v/>
      </c>
      <c r="G79" s="14" t="str">
        <f ca="1">IF($F79&lt;&gt;"",IF($G$4="Recurso",VLOOKUP($E79,OFFSET('Definición técnica de imagenes'!$A$1,MATCH($G$5,'Definición técnica de imagenes'!$A$1:$A$104,0)-1,1,COUNTIF('Definición técnica de imagenes'!$A$3:$A$102,$G$5),5),5,FALSE),'Definición técnica de imagenes'!$F$16),"")</f>
        <v/>
      </c>
      <c r="H79" s="14" t="str">
        <f t="shared" ca="1" si="11"/>
        <v/>
      </c>
      <c r="I79" s="14"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4"/>
      <c r="K79" s="66"/>
    </row>
    <row r="80" spans="1:11" s="12" customFormat="1">
      <c r="A80" s="13" t="str">
        <f t="shared" si="8"/>
        <v/>
      </c>
      <c r="B80" s="63"/>
      <c r="C80" s="21" t="str">
        <f t="shared" si="9"/>
        <v/>
      </c>
      <c r="D80" s="64"/>
      <c r="E80" s="64"/>
      <c r="F80" s="14" t="str">
        <f t="shared" si="10"/>
        <v/>
      </c>
      <c r="G80" s="14" t="str">
        <f ca="1">IF($F80&lt;&gt;"",IF($G$4="Recurso",VLOOKUP($E80,OFFSET('Definición técnica de imagenes'!$A$1,MATCH($G$5,'Definición técnica de imagenes'!$A$1:$A$104,0)-1,1,COUNTIF('Definición técnica de imagenes'!$A$3:$A$102,$G$5),5),5,FALSE),'Definición técnica de imagenes'!$F$16),"")</f>
        <v/>
      </c>
      <c r="H80" s="14" t="str">
        <f t="shared" ca="1" si="11"/>
        <v/>
      </c>
      <c r="I80" s="14"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4"/>
      <c r="K80" s="66"/>
    </row>
    <row r="81" spans="1:11" s="12" customFormat="1">
      <c r="A81" s="13" t="str">
        <f t="shared" si="8"/>
        <v/>
      </c>
      <c r="B81" s="63"/>
      <c r="C81" s="21" t="str">
        <f t="shared" si="9"/>
        <v/>
      </c>
      <c r="D81" s="64"/>
      <c r="E81" s="64"/>
      <c r="F81" s="14" t="str">
        <f t="shared" si="10"/>
        <v/>
      </c>
      <c r="G81" s="14" t="str">
        <f ca="1">IF($F81&lt;&gt;"",IF($G$4="Recurso",VLOOKUP($E81,OFFSET('Definición técnica de imagenes'!$A$1,MATCH($G$5,'Definición técnica de imagenes'!$A$1:$A$104,0)-1,1,COUNTIF('Definición técnica de imagenes'!$A$3:$A$102,$G$5),5),5,FALSE),'Definición técnica de imagenes'!$F$16),"")</f>
        <v/>
      </c>
      <c r="H81" s="14" t="str">
        <f t="shared" ca="1" si="11"/>
        <v/>
      </c>
      <c r="I81" s="14"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4"/>
      <c r="K81" s="66"/>
    </row>
    <row r="82" spans="1:11" s="12" customFormat="1">
      <c r="A82" s="13" t="str">
        <f t="shared" si="8"/>
        <v/>
      </c>
      <c r="B82" s="63"/>
      <c r="C82" s="21" t="str">
        <f t="shared" si="9"/>
        <v/>
      </c>
      <c r="D82" s="64"/>
      <c r="E82" s="64"/>
      <c r="F82" s="14" t="str">
        <f t="shared" si="10"/>
        <v/>
      </c>
      <c r="G82" s="14" t="str">
        <f ca="1">IF($F82&lt;&gt;"",IF($G$4="Recurso",VLOOKUP($E82,OFFSET('Definición técnica de imagenes'!$A$1,MATCH($G$5,'Definición técnica de imagenes'!$A$1:$A$104,0)-1,1,COUNTIF('Definición técnica de imagenes'!$A$3:$A$102,$G$5),5),5,FALSE),'Definición técnica de imagenes'!$F$16),"")</f>
        <v/>
      </c>
      <c r="H82" s="14" t="str">
        <f t="shared" ca="1" si="11"/>
        <v/>
      </c>
      <c r="I82" s="14"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4"/>
      <c r="K82" s="66"/>
    </row>
    <row r="83" spans="1:11" s="12" customFormat="1">
      <c r="A83" s="13" t="str">
        <f t="shared" ref="A83:A108" si="12">IF(OR(B83&lt;&gt;"",J83&lt;&gt;""),CONCATENATE(LEFT(A82,3),IF(MID(A82,4,2)+1&lt;10,CONCATENATE("0",MID(A82,4,2)+1),MID(A82,4,2)+1)),"")</f>
        <v/>
      </c>
      <c r="B83" s="63"/>
      <c r="C83" s="21" t="str">
        <f t="shared" si="9"/>
        <v/>
      </c>
      <c r="D83" s="64"/>
      <c r="E83" s="64"/>
      <c r="F83" s="14" t="str">
        <f t="shared" si="10"/>
        <v/>
      </c>
      <c r="G83" s="14" t="str">
        <f ca="1">IF($F83&lt;&gt;"",IF($G$4="Recurso",VLOOKUP($E83,OFFSET('Definición técnica de imagenes'!$A$1,MATCH($G$5,'Definición técnica de imagenes'!$A$1:$A$104,0)-1,1,COUNTIF('Definición técnica de imagenes'!$A$3:$A$102,$G$5),5),5,FALSE),'Definición técnica de imagenes'!$F$16),"")</f>
        <v/>
      </c>
      <c r="H83" s="14" t="str">
        <f t="shared" ca="1" si="11"/>
        <v/>
      </c>
      <c r="I83" s="14"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4"/>
      <c r="K83" s="66"/>
    </row>
    <row r="84" spans="1:11" s="12" customFormat="1">
      <c r="A84" s="13" t="str">
        <f t="shared" si="12"/>
        <v/>
      </c>
      <c r="B84" s="63"/>
      <c r="C84" s="21" t="str">
        <f t="shared" si="9"/>
        <v/>
      </c>
      <c r="D84" s="64"/>
      <c r="E84" s="64"/>
      <c r="F84" s="14" t="str">
        <f t="shared" si="10"/>
        <v/>
      </c>
      <c r="G84" s="14" t="str">
        <f ca="1">IF($F84&lt;&gt;"",IF($G$4="Recurso",VLOOKUP($E84,OFFSET('Definición técnica de imagenes'!$A$1,MATCH($G$5,'Definición técnica de imagenes'!$A$1:$A$104,0)-1,1,COUNTIF('Definición técnica de imagenes'!$A$3:$A$102,$G$5),5),5,FALSE),'Definición técnica de imagenes'!$F$16),"")</f>
        <v/>
      </c>
      <c r="H84" s="14" t="str">
        <f t="shared" ca="1" si="11"/>
        <v/>
      </c>
      <c r="I84" s="14"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4"/>
      <c r="K84" s="66"/>
    </row>
    <row r="85" spans="1:11" s="12" customFormat="1">
      <c r="A85" s="13" t="str">
        <f t="shared" si="12"/>
        <v/>
      </c>
      <c r="B85" s="63"/>
      <c r="C85" s="21" t="str">
        <f t="shared" si="9"/>
        <v/>
      </c>
      <c r="D85" s="64"/>
      <c r="E85" s="64"/>
      <c r="F85" s="14" t="str">
        <f t="shared" si="10"/>
        <v/>
      </c>
      <c r="G85" s="14" t="str">
        <f ca="1">IF($F85&lt;&gt;"",IF($G$4="Recurso",VLOOKUP($E85,OFFSET('Definición técnica de imagenes'!$A$1,MATCH($G$5,'Definición técnica de imagenes'!$A$1:$A$104,0)-1,1,COUNTIF('Definición técnica de imagenes'!$A$3:$A$102,$G$5),5),5,FALSE),'Definición técnica de imagenes'!$F$16),"")</f>
        <v/>
      </c>
      <c r="H85" s="14" t="str">
        <f t="shared" ca="1" si="11"/>
        <v/>
      </c>
      <c r="I85" s="14"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4"/>
      <c r="K85" s="66"/>
    </row>
    <row r="86" spans="1:11" s="12" customFormat="1">
      <c r="A86" s="13" t="str">
        <f t="shared" si="12"/>
        <v/>
      </c>
      <c r="B86" s="63"/>
      <c r="C86" s="21" t="str">
        <f t="shared" si="9"/>
        <v/>
      </c>
      <c r="D86" s="64"/>
      <c r="E86" s="64"/>
      <c r="F86" s="14" t="str">
        <f t="shared" si="10"/>
        <v/>
      </c>
      <c r="G86" s="14" t="str">
        <f ca="1">IF($F86&lt;&gt;"",IF($G$4="Recurso",VLOOKUP($E86,OFFSET('Definición técnica de imagenes'!$A$1,MATCH($G$5,'Definición técnica de imagenes'!$A$1:$A$104,0)-1,1,COUNTIF('Definición técnica de imagenes'!$A$3:$A$102,$G$5),5),5,FALSE),'Definición técnica de imagenes'!$F$16),"")</f>
        <v/>
      </c>
      <c r="H86" s="14" t="str">
        <f t="shared" ca="1" si="11"/>
        <v/>
      </c>
      <c r="I86" s="14"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4"/>
      <c r="K86" s="66"/>
    </row>
    <row r="87" spans="1:11" s="12" customFormat="1">
      <c r="A87" s="13" t="str">
        <f t="shared" si="12"/>
        <v/>
      </c>
      <c r="B87" s="63"/>
      <c r="C87" s="21" t="str">
        <f t="shared" si="9"/>
        <v/>
      </c>
      <c r="D87" s="64"/>
      <c r="E87" s="64"/>
      <c r="F87" s="14" t="str">
        <f t="shared" si="10"/>
        <v/>
      </c>
      <c r="G87" s="14" t="str">
        <f ca="1">IF($F87&lt;&gt;"",IF($G$4="Recurso",VLOOKUP($E87,OFFSET('Definición técnica de imagenes'!$A$1,MATCH($G$5,'Definición técnica de imagenes'!$A$1:$A$104,0)-1,1,COUNTIF('Definición técnica de imagenes'!$A$3:$A$102,$G$5),5),5,FALSE),'Definición técnica de imagenes'!$F$16),"")</f>
        <v/>
      </c>
      <c r="H87" s="14" t="str">
        <f t="shared" ca="1" si="11"/>
        <v/>
      </c>
      <c r="I87" s="14"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4"/>
      <c r="K87" s="66"/>
    </row>
    <row r="88" spans="1:11" s="12" customFormat="1">
      <c r="A88" s="13" t="str">
        <f t="shared" si="12"/>
        <v/>
      </c>
      <c r="B88" s="63"/>
      <c r="C88" s="21" t="str">
        <f t="shared" si="9"/>
        <v/>
      </c>
      <c r="D88" s="64"/>
      <c r="E88" s="64"/>
      <c r="F88" s="14" t="str">
        <f t="shared" si="10"/>
        <v/>
      </c>
      <c r="G88" s="14" t="str">
        <f ca="1">IF($F88&lt;&gt;"",IF($G$4="Recurso",VLOOKUP($E88,OFFSET('Definición técnica de imagenes'!$A$1,MATCH($G$5,'Definición técnica de imagenes'!$A$1:$A$104,0)-1,1,COUNTIF('Definición técnica de imagenes'!$A$3:$A$102,$G$5),5),5,FALSE),'Definición técnica de imagenes'!$F$16),"")</f>
        <v/>
      </c>
      <c r="H88" s="14" t="str">
        <f t="shared" ca="1" si="11"/>
        <v/>
      </c>
      <c r="I88" s="14"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4"/>
      <c r="K88" s="66"/>
    </row>
    <row r="89" spans="1:11" s="12" customFormat="1">
      <c r="A89" s="13" t="str">
        <f t="shared" si="12"/>
        <v/>
      </c>
      <c r="B89" s="63"/>
      <c r="C89" s="21" t="str">
        <f t="shared" si="9"/>
        <v/>
      </c>
      <c r="D89" s="64"/>
      <c r="E89" s="64"/>
      <c r="F89" s="14" t="str">
        <f t="shared" si="10"/>
        <v/>
      </c>
      <c r="G89" s="14" t="str">
        <f ca="1">IF($F89&lt;&gt;"",IF($G$4="Recurso",VLOOKUP($E89,OFFSET('Definición técnica de imagenes'!$A$1,MATCH($G$5,'Definición técnica de imagenes'!$A$1:$A$104,0)-1,1,COUNTIF('Definición técnica de imagenes'!$A$3:$A$102,$G$5),5),5,FALSE),'Definición técnica de imagenes'!$F$16),"")</f>
        <v/>
      </c>
      <c r="H89" s="14" t="str">
        <f t="shared" ca="1" si="11"/>
        <v/>
      </c>
      <c r="I89" s="14"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4"/>
      <c r="K89" s="66"/>
    </row>
    <row r="90" spans="1:11" s="12" customFormat="1">
      <c r="A90" s="13" t="str">
        <f t="shared" si="12"/>
        <v/>
      </c>
      <c r="B90" s="63"/>
      <c r="C90" s="21" t="str">
        <f t="shared" si="9"/>
        <v/>
      </c>
      <c r="D90" s="64"/>
      <c r="E90" s="64"/>
      <c r="F90" s="14" t="str">
        <f t="shared" si="10"/>
        <v/>
      </c>
      <c r="G90" s="14" t="str">
        <f ca="1">IF($F90&lt;&gt;"",IF($G$4="Recurso",VLOOKUP($E90,OFFSET('Definición técnica de imagenes'!$A$1,MATCH($G$5,'Definición técnica de imagenes'!$A$1:$A$104,0)-1,1,COUNTIF('Definición técnica de imagenes'!$A$3:$A$102,$G$5),5),5,FALSE),'Definición técnica de imagenes'!$F$16),"")</f>
        <v/>
      </c>
      <c r="H90" s="14" t="str">
        <f t="shared" ca="1" si="11"/>
        <v/>
      </c>
      <c r="I90" s="14"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4"/>
      <c r="K90" s="66"/>
    </row>
    <row r="91" spans="1:11" s="12" customFormat="1">
      <c r="A91" s="13" t="str">
        <f t="shared" si="12"/>
        <v/>
      </c>
      <c r="B91" s="63"/>
      <c r="C91" s="21" t="str">
        <f t="shared" si="9"/>
        <v/>
      </c>
      <c r="D91" s="64"/>
      <c r="E91" s="64"/>
      <c r="F91" s="14" t="str">
        <f t="shared" si="10"/>
        <v/>
      </c>
      <c r="G91" s="14" t="str">
        <f ca="1">IF($F91&lt;&gt;"",IF($G$4="Recurso",VLOOKUP($E91,OFFSET('Definición técnica de imagenes'!$A$1,MATCH($G$5,'Definición técnica de imagenes'!$A$1:$A$104,0)-1,1,COUNTIF('Definición técnica de imagenes'!$A$3:$A$102,$G$5),5),5,FALSE),'Definición técnica de imagenes'!$F$16),"")</f>
        <v/>
      </c>
      <c r="H91" s="14" t="str">
        <f t="shared" ca="1" si="11"/>
        <v/>
      </c>
      <c r="I91" s="14"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4"/>
      <c r="K91" s="66"/>
    </row>
    <row r="92" spans="1:11" s="12" customFormat="1">
      <c r="A92" s="13" t="str">
        <f t="shared" si="12"/>
        <v/>
      </c>
      <c r="B92" s="63"/>
      <c r="C92" s="21" t="str">
        <f t="shared" si="9"/>
        <v/>
      </c>
      <c r="D92" s="64"/>
      <c r="E92" s="64"/>
      <c r="F92" s="14" t="str">
        <f t="shared" si="10"/>
        <v/>
      </c>
      <c r="G92" s="14" t="str">
        <f ca="1">IF($F92&lt;&gt;"",IF($G$4="Recurso",VLOOKUP($E92,OFFSET('Definición técnica de imagenes'!$A$1,MATCH($G$5,'Definición técnica de imagenes'!$A$1:$A$104,0)-1,1,COUNTIF('Definición técnica de imagenes'!$A$3:$A$102,$G$5),5),5,FALSE),'Definición técnica de imagenes'!$F$16),"")</f>
        <v/>
      </c>
      <c r="H92" s="14" t="str">
        <f t="shared" ca="1" si="11"/>
        <v/>
      </c>
      <c r="I92" s="14"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4"/>
      <c r="K92" s="66"/>
    </row>
    <row r="93" spans="1:11" s="12" customFormat="1">
      <c r="A93" s="13" t="str">
        <f t="shared" si="12"/>
        <v/>
      </c>
      <c r="B93" s="63"/>
      <c r="C93" s="21" t="str">
        <f t="shared" si="9"/>
        <v/>
      </c>
      <c r="D93" s="64"/>
      <c r="E93" s="64"/>
      <c r="F93" s="14" t="str">
        <f t="shared" si="10"/>
        <v/>
      </c>
      <c r="G93" s="14" t="str">
        <f ca="1">IF($F93&lt;&gt;"",IF($G$4="Recurso",VLOOKUP($E93,OFFSET('Definición técnica de imagenes'!$A$1,MATCH($G$5,'Definición técnica de imagenes'!$A$1:$A$104,0)-1,1,COUNTIF('Definición técnica de imagenes'!$A$3:$A$102,$G$5),5),5,FALSE),'Definición técnica de imagenes'!$F$16),"")</f>
        <v/>
      </c>
      <c r="H93" s="14" t="str">
        <f t="shared" ca="1" si="11"/>
        <v/>
      </c>
      <c r="I93" s="14"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4"/>
      <c r="K93" s="66"/>
    </row>
    <row r="94" spans="1:11" s="12" customFormat="1">
      <c r="A94" s="13" t="str">
        <f t="shared" si="12"/>
        <v/>
      </c>
      <c r="B94" s="63"/>
      <c r="C94" s="21" t="str">
        <f t="shared" si="9"/>
        <v/>
      </c>
      <c r="D94" s="64"/>
      <c r="E94" s="64"/>
      <c r="F94" s="14" t="str">
        <f t="shared" si="10"/>
        <v/>
      </c>
      <c r="G94" s="14" t="str">
        <f ca="1">IF($F94&lt;&gt;"",IF($G$4="Recurso",VLOOKUP($E94,OFFSET('Definición técnica de imagenes'!$A$1,MATCH($G$5,'Definición técnica de imagenes'!$A$1:$A$104,0)-1,1,COUNTIF('Definición técnica de imagenes'!$A$3:$A$102,$G$5),5),5,FALSE),'Definición técnica de imagenes'!$F$16),"")</f>
        <v/>
      </c>
      <c r="H94" s="14" t="str">
        <f t="shared" ca="1" si="11"/>
        <v/>
      </c>
      <c r="I94" s="14"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4"/>
      <c r="K94" s="66"/>
    </row>
    <row r="95" spans="1:11" s="12" customFormat="1">
      <c r="A95" s="13" t="str">
        <f t="shared" si="12"/>
        <v/>
      </c>
      <c r="B95" s="63"/>
      <c r="C95" s="21" t="str">
        <f t="shared" si="9"/>
        <v/>
      </c>
      <c r="D95" s="64"/>
      <c r="E95" s="64"/>
      <c r="F95" s="14" t="str">
        <f t="shared" si="10"/>
        <v/>
      </c>
      <c r="G95" s="14" t="str">
        <f ca="1">IF($F95&lt;&gt;"",IF($G$4="Recurso",VLOOKUP($E95,OFFSET('Definición técnica de imagenes'!$A$1,MATCH($G$5,'Definición técnica de imagenes'!$A$1:$A$104,0)-1,1,COUNTIF('Definición técnica de imagenes'!$A$3:$A$102,$G$5),5),5,FALSE),'Definición técnica de imagenes'!$F$16),"")</f>
        <v/>
      </c>
      <c r="H95" s="14" t="str">
        <f t="shared" ca="1" si="11"/>
        <v/>
      </c>
      <c r="I95" s="14"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4"/>
      <c r="K95" s="66"/>
    </row>
    <row r="96" spans="1:11" s="12" customFormat="1">
      <c r="A96" s="13" t="str">
        <f t="shared" si="12"/>
        <v/>
      </c>
      <c r="B96" s="63"/>
      <c r="C96" s="21" t="str">
        <f t="shared" si="9"/>
        <v/>
      </c>
      <c r="D96" s="64"/>
      <c r="E96" s="64"/>
      <c r="F96" s="14" t="str">
        <f t="shared" si="10"/>
        <v/>
      </c>
      <c r="G96" s="14" t="str">
        <f ca="1">IF($F96&lt;&gt;"",IF($G$4="Recurso",VLOOKUP($E96,OFFSET('Definición técnica de imagenes'!$A$1,MATCH($G$5,'Definición técnica de imagenes'!$A$1:$A$104,0)-1,1,COUNTIF('Definición técnica de imagenes'!$A$3:$A$102,$G$5),5),5,FALSE),'Definición técnica de imagenes'!$F$16),"")</f>
        <v/>
      </c>
      <c r="H96" s="14" t="str">
        <f t="shared" ca="1" si="11"/>
        <v/>
      </c>
      <c r="I96" s="14"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4"/>
      <c r="K96" s="66"/>
    </row>
    <row r="97" spans="1:11" s="12" customFormat="1">
      <c r="A97" s="13" t="str">
        <f t="shared" si="12"/>
        <v/>
      </c>
      <c r="B97" s="63"/>
      <c r="C97" s="21" t="str">
        <f t="shared" si="9"/>
        <v/>
      </c>
      <c r="D97" s="64"/>
      <c r="E97" s="64"/>
      <c r="F97" s="14" t="str">
        <f t="shared" si="10"/>
        <v/>
      </c>
      <c r="G97" s="14" t="str">
        <f ca="1">IF($F97&lt;&gt;"",IF($G$4="Recurso",VLOOKUP($E97,OFFSET('Definición técnica de imagenes'!$A$1,MATCH($G$5,'Definición técnica de imagenes'!$A$1:$A$104,0)-1,1,COUNTIF('Definición técnica de imagenes'!$A$3:$A$102,$G$5),5),5,FALSE),'Definición técnica de imagenes'!$F$16),"")</f>
        <v/>
      </c>
      <c r="H97" s="14" t="str">
        <f t="shared" ca="1" si="11"/>
        <v/>
      </c>
      <c r="I97" s="14"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4"/>
      <c r="K97" s="66"/>
    </row>
    <row r="98" spans="1:11" s="12" customFormat="1">
      <c r="A98" s="13" t="str">
        <f t="shared" si="12"/>
        <v/>
      </c>
      <c r="B98" s="63"/>
      <c r="C98" s="21" t="str">
        <f t="shared" si="9"/>
        <v/>
      </c>
      <c r="D98" s="64"/>
      <c r="E98" s="64"/>
      <c r="F98" s="14" t="str">
        <f t="shared" si="10"/>
        <v/>
      </c>
      <c r="G98" s="14" t="str">
        <f ca="1">IF($F98&lt;&gt;"",IF($G$4="Recurso",VLOOKUP($E98,OFFSET('Definición técnica de imagenes'!$A$1,MATCH($G$5,'Definición técnica de imagenes'!$A$1:$A$104,0)-1,1,COUNTIF('Definición técnica de imagenes'!$A$3:$A$102,$G$5),5),5,FALSE),'Definición técnica de imagenes'!$F$16),"")</f>
        <v/>
      </c>
      <c r="H98" s="14" t="str">
        <f t="shared" ca="1" si="11"/>
        <v/>
      </c>
      <c r="I98" s="14"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4"/>
      <c r="K98" s="66"/>
    </row>
    <row r="99" spans="1:11" s="12" customFormat="1">
      <c r="A99" s="13" t="str">
        <f t="shared" si="12"/>
        <v/>
      </c>
      <c r="B99" s="63"/>
      <c r="C99" s="21" t="str">
        <f t="shared" si="9"/>
        <v/>
      </c>
      <c r="D99" s="64"/>
      <c r="E99" s="64"/>
      <c r="F99" s="14" t="str">
        <f t="shared" si="10"/>
        <v/>
      </c>
      <c r="G99" s="14" t="str">
        <f ca="1">IF($F99&lt;&gt;"",IF($G$4="Recurso",VLOOKUP($E99,OFFSET('Definición técnica de imagenes'!$A$1,MATCH($G$5,'Definición técnica de imagenes'!$A$1:$A$104,0)-1,1,COUNTIF('Definición técnica de imagenes'!$A$3:$A$102,$G$5),5),5,FALSE),'Definición técnica de imagenes'!$F$16),"")</f>
        <v/>
      </c>
      <c r="H99" s="14" t="str">
        <f t="shared" ca="1" si="11"/>
        <v/>
      </c>
      <c r="I99" s="14"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4"/>
      <c r="K99" s="66"/>
    </row>
    <row r="100" spans="1:11" s="12" customFormat="1">
      <c r="A100" s="13" t="str">
        <f t="shared" si="12"/>
        <v/>
      </c>
      <c r="B100" s="63"/>
      <c r="C100" s="21" t="str">
        <f t="shared" si="9"/>
        <v/>
      </c>
      <c r="D100" s="64"/>
      <c r="E100" s="64"/>
      <c r="F100" s="14" t="str">
        <f t="shared" si="10"/>
        <v/>
      </c>
      <c r="G100" s="14" t="str">
        <f ca="1">IF($F100&lt;&gt;"",IF($G$4="Recurso",VLOOKUP($E100,OFFSET('Definición técnica de imagenes'!$A$1,MATCH($G$5,'Definición técnica de imagenes'!$A$1:$A$104,0)-1,1,COUNTIF('Definición técnica de imagenes'!$A$3:$A$102,$G$5),5),5,FALSE),'Definición técnica de imagenes'!$F$16),"")</f>
        <v/>
      </c>
      <c r="H100" s="14" t="str">
        <f t="shared" ca="1" si="11"/>
        <v/>
      </c>
      <c r="I100" s="14"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4"/>
      <c r="K100" s="66"/>
    </row>
    <row r="101" spans="1:11" s="12" customFormat="1">
      <c r="A101" s="13" t="str">
        <f t="shared" si="12"/>
        <v/>
      </c>
      <c r="B101" s="63"/>
      <c r="C101" s="21" t="str">
        <f t="shared" si="9"/>
        <v/>
      </c>
      <c r="D101" s="64"/>
      <c r="E101" s="64"/>
      <c r="F101" s="14" t="str">
        <f t="shared" si="10"/>
        <v/>
      </c>
      <c r="G101" s="14" t="str">
        <f ca="1">IF($F101&lt;&gt;"",IF($G$4="Recurso",VLOOKUP($E101,OFFSET('Definición técnica de imagenes'!$A$1,MATCH($G$5,'Definición técnica de imagenes'!$A$1:$A$104,0)-1,1,COUNTIF('Definición técnica de imagenes'!$A$3:$A$102,$G$5),5),5,FALSE),'Definición técnica de imagenes'!$F$16),"")</f>
        <v/>
      </c>
      <c r="H101" s="14" t="str">
        <f t="shared" ca="1" si="11"/>
        <v/>
      </c>
      <c r="I101" s="14"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4"/>
      <c r="K101" s="66"/>
    </row>
    <row r="102" spans="1:11" s="12" customFormat="1">
      <c r="A102" s="13" t="str">
        <f t="shared" si="12"/>
        <v/>
      </c>
      <c r="B102" s="63"/>
      <c r="C102" s="21" t="str">
        <f t="shared" si="9"/>
        <v/>
      </c>
      <c r="D102" s="64"/>
      <c r="E102" s="64"/>
      <c r="F102" s="14" t="str">
        <f t="shared" si="10"/>
        <v/>
      </c>
      <c r="G102" s="14" t="str">
        <f ca="1">IF($F102&lt;&gt;"",IF($G$4="Recurso",VLOOKUP($E102,OFFSET('Definición técnica de imagenes'!$A$1,MATCH($G$5,'Definición técnica de imagenes'!$A$1:$A$104,0)-1,1,COUNTIF('Definición técnica de imagenes'!$A$3:$A$102,$G$5),5),5,FALSE),'Definición técnica de imagenes'!$F$16),"")</f>
        <v/>
      </c>
      <c r="H102" s="14" t="str">
        <f t="shared" ca="1" si="11"/>
        <v/>
      </c>
      <c r="I102" s="14"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4"/>
      <c r="K102" s="66"/>
    </row>
    <row r="103" spans="1:11" s="12" customFormat="1">
      <c r="A103" s="13" t="str">
        <f t="shared" si="12"/>
        <v/>
      </c>
      <c r="B103" s="63"/>
      <c r="C103" s="21" t="str">
        <f t="shared" si="9"/>
        <v/>
      </c>
      <c r="D103" s="64"/>
      <c r="E103" s="64"/>
      <c r="F103" s="14" t="str">
        <f t="shared" si="10"/>
        <v/>
      </c>
      <c r="G103" s="14" t="str">
        <f ca="1">IF($F103&lt;&gt;"",IF($G$4="Recurso",VLOOKUP($E103,OFFSET('Definición técnica de imagenes'!$A$1,MATCH($G$5,'Definición técnica de imagenes'!$A$1:$A$104,0)-1,1,COUNTIF('Definición técnica de imagenes'!$A$3:$A$102,$G$5),5),5,FALSE),'Definición técnica de imagenes'!$F$16),"")</f>
        <v/>
      </c>
      <c r="H103" s="14" t="str">
        <f t="shared" ca="1" si="11"/>
        <v/>
      </c>
      <c r="I103" s="14"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4"/>
      <c r="K103" s="66"/>
    </row>
    <row r="104" spans="1:11" s="12" customFormat="1">
      <c r="A104" s="13" t="str">
        <f t="shared" si="12"/>
        <v/>
      </c>
      <c r="B104" s="63"/>
      <c r="C104" s="21" t="str">
        <f t="shared" si="9"/>
        <v/>
      </c>
      <c r="D104" s="64"/>
      <c r="E104" s="64"/>
      <c r="F104" s="14" t="str">
        <f t="shared" si="10"/>
        <v/>
      </c>
      <c r="G104" s="14" t="str">
        <f ca="1">IF($F104&lt;&gt;"",IF($G$4="Recurso",VLOOKUP($E104,OFFSET('Definición técnica de imagenes'!$A$1,MATCH($G$5,'Definición técnica de imagenes'!$A$1:$A$104,0)-1,1,COUNTIF('Definición técnica de imagenes'!$A$3:$A$102,$G$5),5),5,FALSE),'Definición técnica de imagenes'!$F$16),"")</f>
        <v/>
      </c>
      <c r="H104" s="14" t="str">
        <f t="shared" ca="1" si="11"/>
        <v/>
      </c>
      <c r="I104" s="14"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4"/>
      <c r="K104" s="66"/>
    </row>
    <row r="105" spans="1:11" s="12" customFormat="1">
      <c r="A105" s="13" t="str">
        <f t="shared" si="12"/>
        <v/>
      </c>
      <c r="B105" s="63"/>
      <c r="C105" s="21" t="str">
        <f t="shared" si="9"/>
        <v/>
      </c>
      <c r="D105" s="64"/>
      <c r="E105" s="64"/>
      <c r="F105" s="14" t="str">
        <f t="shared" si="10"/>
        <v/>
      </c>
      <c r="G105" s="14" t="str">
        <f ca="1">IF($F105&lt;&gt;"",IF($G$4="Recurso",VLOOKUP($E105,OFFSET('Definición técnica de imagenes'!$A$1,MATCH($G$5,'Definición técnica de imagenes'!$A$1:$A$104,0)-1,1,COUNTIF('Definición técnica de imagenes'!$A$3:$A$102,$G$5),5),5,FALSE),'Definición técnica de imagenes'!$F$16),"")</f>
        <v/>
      </c>
      <c r="H105" s="14" t="str">
        <f t="shared" ca="1" si="11"/>
        <v/>
      </c>
      <c r="I105" s="14"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4"/>
      <c r="K105" s="66"/>
    </row>
    <row r="106" spans="1:11" s="12" customFormat="1">
      <c r="A106" s="13" t="str">
        <f t="shared" si="12"/>
        <v/>
      </c>
      <c r="B106" s="63"/>
      <c r="C106" s="21" t="str">
        <f>IF(OR(B106&lt;&gt;"",J106&lt;&gt;""),IF($G$4="Recurso",CONCATENATE($G$4," ",$G$5),$G$4),"")</f>
        <v/>
      </c>
      <c r="D106" s="64"/>
      <c r="E106" s="64"/>
      <c r="F106" s="14" t="str">
        <f t="shared" si="10"/>
        <v/>
      </c>
      <c r="G106" s="14" t="str">
        <f ca="1">IF($F106&lt;&gt;"",IF($G$4="Recurso",VLOOKUP($E106,OFFSET('Definición técnica de imagenes'!$A$1,MATCH($G$5,'Definición técnica de imagenes'!$A$1:$A$104,0)-1,1,COUNTIF('Definición técnica de imagenes'!$A$3:$A$102,$G$5),5),5,FALSE),'Definición técnica de imagenes'!$F$16),"")</f>
        <v/>
      </c>
      <c r="H106" s="14" t="str">
        <f t="shared" ca="1" si="11"/>
        <v/>
      </c>
      <c r="I106" s="14"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4"/>
      <c r="K106" s="66"/>
    </row>
    <row r="107" spans="1:11" s="12" customFormat="1">
      <c r="A107" s="13" t="str">
        <f t="shared" si="12"/>
        <v/>
      </c>
      <c r="B107" s="63"/>
      <c r="C107" s="21" t="str">
        <f>IF(OR(B107&lt;&gt;"",J107&lt;&gt;""),IF($G$4="Recurso",CONCATENATE($G$4," ",$G$5),$G$4),"")</f>
        <v/>
      </c>
      <c r="D107" s="64"/>
      <c r="E107" s="64"/>
      <c r="F107" s="14" t="str">
        <f t="shared" si="10"/>
        <v/>
      </c>
      <c r="G107" s="14" t="str">
        <f ca="1">IF($F107&lt;&gt;"",IF($G$4="Recurso",VLOOKUP($E107,OFFSET('Definición técnica de imagenes'!$A$1,MATCH($G$5,'Definición técnica de imagenes'!$A$1:$A$104,0)-1,1,COUNTIF('Definición técnica de imagenes'!$A$3:$A$102,$G$5),5),5,FALSE),'Definición técnica de imagenes'!$F$16),"")</f>
        <v/>
      </c>
      <c r="H107" s="14" t="str">
        <f t="shared" ca="1" si="11"/>
        <v/>
      </c>
      <c r="I107" s="14"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4"/>
      <c r="K107" s="66"/>
    </row>
    <row r="108" spans="1:11" s="12" customFormat="1">
      <c r="A108" s="13" t="str">
        <f t="shared" si="12"/>
        <v/>
      </c>
      <c r="B108" s="63"/>
      <c r="C108" s="21" t="str">
        <f>IF(OR(B108&lt;&gt;"",J108&lt;&gt;""),IF($G$4="Recurso",CONCATENATE($G$4," ",$G$5),$G$4),"")</f>
        <v/>
      </c>
      <c r="D108" s="64"/>
      <c r="E108" s="64"/>
      <c r="F108" s="14" t="str">
        <f t="shared" si="10"/>
        <v/>
      </c>
      <c r="G108" s="14" t="str">
        <f ca="1">IF($F108&lt;&gt;"",IF($G$4="Recurso",VLOOKUP($E108,OFFSET('Definición técnica de imagenes'!$A$1,MATCH($G$5,'Definición técnica de imagenes'!$A$1:$A$104,0)-1,1,COUNTIF('Definición técnica de imagenes'!$A$3:$A$102,$G$5),5),5,FALSE),'Definición técnica de imagenes'!$F$16),"")</f>
        <v/>
      </c>
      <c r="H108" s="14" t="str">
        <f t="shared" ca="1" si="11"/>
        <v/>
      </c>
      <c r="I108" s="14"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4"/>
      <c r="K108" s="66"/>
    </row>
  </sheetData>
  <sheetProtection algorithmName="SHA-512" hashValue="nC4qJdP1QFdLUgRY+o161TDF82WU6nX8giPQJlofB5isIWibasVNUNE8563gQokTe4pqFeHReaNNbXTCgv2IMw==" saltValue="YRQxn3iUY7WfXLhfo5wxQA=="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"M3A,M5A,M6A,M7A,M8A,M9B,M9C,M10B,M12D,M101,F1,F4,F6,F7,F7B,F8,F11,F13,F13B"</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3" customWidth="1"/>
    <col min="2" max="2" width="10.83203125" style="23"/>
    <col min="3" max="3" width="13.83203125" style="23" customWidth="1"/>
    <col min="4" max="4" width="11.33203125" style="23" customWidth="1"/>
    <col min="5" max="7" width="10.83203125" style="23"/>
    <col min="8" max="11" width="11" style="23" hidden="1" customWidth="1"/>
    <col min="12" max="16384" width="10.83203125" style="23"/>
  </cols>
  <sheetData>
    <row r="1" spans="1:11" ht="16" thickBot="1">
      <c r="A1" s="90" t="s">
        <v>38</v>
      </c>
      <c r="B1" s="91"/>
      <c r="C1" s="91"/>
      <c r="D1" s="91"/>
      <c r="E1" s="91"/>
      <c r="F1" s="92"/>
    </row>
    <row r="2" spans="1:11">
      <c r="A2" s="31" t="s">
        <v>42</v>
      </c>
      <c r="B2" s="32"/>
      <c r="C2" s="93" t="s">
        <v>13</v>
      </c>
      <c r="D2" s="94"/>
      <c r="E2" s="95"/>
      <c r="F2" s="33"/>
    </row>
    <row r="3" spans="1:11" ht="60">
      <c r="A3" s="34" t="s">
        <v>43</v>
      </c>
      <c r="B3" s="32"/>
      <c r="C3" s="99" t="s">
        <v>14</v>
      </c>
      <c r="D3" s="100"/>
      <c r="E3" s="101"/>
      <c r="F3" s="33"/>
      <c r="H3" s="23" t="s">
        <v>18</v>
      </c>
      <c r="I3" s="23" t="s">
        <v>19</v>
      </c>
      <c r="J3" s="23" t="s">
        <v>20</v>
      </c>
      <c r="K3" s="23" t="s">
        <v>52</v>
      </c>
    </row>
    <row r="4" spans="1:11" ht="30">
      <c r="A4" s="31" t="s">
        <v>44</v>
      </c>
      <c r="B4" s="32"/>
      <c r="C4" s="27" t="s">
        <v>15</v>
      </c>
      <c r="D4" s="26" t="s">
        <v>16</v>
      </c>
      <c r="E4" s="30" t="s">
        <v>17</v>
      </c>
      <c r="F4" s="33"/>
      <c r="H4" s="23" t="s">
        <v>21</v>
      </c>
      <c r="I4" s="23" t="s">
        <v>25</v>
      </c>
      <c r="J4" s="23">
        <v>1</v>
      </c>
      <c r="K4" s="23">
        <v>1</v>
      </c>
    </row>
    <row r="5" spans="1:11" ht="76" thickBot="1">
      <c r="A5" s="34" t="s">
        <v>45</v>
      </c>
      <c r="B5" s="32"/>
      <c r="C5" s="29" t="s">
        <v>35</v>
      </c>
      <c r="D5" s="102" t="str">
        <f>CONCATENATE(H21,"_",I21,"_",J21,"_CO")</f>
        <v>LE_07_04_CO</v>
      </c>
      <c r="E5" s="103"/>
      <c r="F5" s="33"/>
      <c r="H5" s="23" t="s">
        <v>22</v>
      </c>
      <c r="I5" s="23" t="s">
        <v>26</v>
      </c>
      <c r="J5" s="23">
        <v>2</v>
      </c>
      <c r="K5" s="23">
        <v>2</v>
      </c>
    </row>
    <row r="6" spans="1:11" ht="31" thickBot="1">
      <c r="A6" s="31" t="s">
        <v>10</v>
      </c>
      <c r="B6" s="32"/>
      <c r="C6" s="32"/>
      <c r="D6" s="32"/>
      <c r="E6" s="32"/>
      <c r="F6" s="33"/>
      <c r="H6" s="23" t="s">
        <v>23</v>
      </c>
      <c r="I6" s="23" t="s">
        <v>27</v>
      </c>
      <c r="J6" s="23">
        <v>3</v>
      </c>
      <c r="K6" s="23">
        <v>3</v>
      </c>
    </row>
    <row r="7" spans="1:11" ht="46" thickBot="1">
      <c r="A7" s="34" t="s">
        <v>11</v>
      </c>
      <c r="B7" s="32"/>
      <c r="C7" s="60" t="s">
        <v>119</v>
      </c>
      <c r="D7" s="88" t="str">
        <f>CONCATENATE("SolicitudGrafica_",D5,".xls")</f>
        <v>SolicitudGrafica_LE_07_04_CO.xls</v>
      </c>
      <c r="E7" s="88"/>
      <c r="F7" s="89"/>
      <c r="H7" s="23" t="s">
        <v>24</v>
      </c>
      <c r="I7" s="23" t="s">
        <v>28</v>
      </c>
      <c r="J7" s="23">
        <v>4</v>
      </c>
      <c r="K7" s="23">
        <v>4</v>
      </c>
    </row>
    <row r="8" spans="1:11" ht="45">
      <c r="A8" s="34" t="s">
        <v>53</v>
      </c>
      <c r="B8" s="32"/>
      <c r="C8" s="32"/>
      <c r="D8" s="32"/>
      <c r="E8" s="32"/>
      <c r="F8" s="33"/>
      <c r="I8" s="23" t="s">
        <v>29</v>
      </c>
      <c r="J8" s="23">
        <v>5</v>
      </c>
      <c r="K8" s="23">
        <v>5</v>
      </c>
    </row>
    <row r="9" spans="1:11" ht="45">
      <c r="A9" s="34" t="s">
        <v>12</v>
      </c>
      <c r="B9" s="32"/>
      <c r="C9" s="32"/>
      <c r="D9" s="32"/>
      <c r="E9" s="32"/>
      <c r="F9" s="33"/>
      <c r="I9" s="23" t="s">
        <v>30</v>
      </c>
      <c r="J9" s="23">
        <v>6</v>
      </c>
      <c r="K9" s="23">
        <v>6</v>
      </c>
    </row>
    <row r="10" spans="1:11" ht="31" thickBot="1">
      <c r="A10" s="35" t="s">
        <v>36</v>
      </c>
      <c r="B10" s="36"/>
      <c r="C10" s="36"/>
      <c r="D10" s="36"/>
      <c r="E10" s="36"/>
      <c r="F10" s="37"/>
      <c r="I10" s="23" t="s">
        <v>31</v>
      </c>
      <c r="J10" s="23">
        <v>7</v>
      </c>
      <c r="K10" s="23">
        <v>7</v>
      </c>
    </row>
    <row r="11" spans="1:11">
      <c r="I11" s="23" t="s">
        <v>32</v>
      </c>
      <c r="J11" s="23">
        <v>8</v>
      </c>
      <c r="K11" s="23">
        <v>8</v>
      </c>
    </row>
    <row r="12" spans="1:11" ht="16" thickBot="1">
      <c r="I12" s="23" t="s">
        <v>37</v>
      </c>
      <c r="J12" s="23">
        <v>9</v>
      </c>
      <c r="K12" s="23">
        <v>9</v>
      </c>
    </row>
    <row r="13" spans="1:11">
      <c r="A13" s="90" t="s">
        <v>41</v>
      </c>
      <c r="B13" s="91"/>
      <c r="C13" s="91"/>
      <c r="D13" s="91"/>
      <c r="E13" s="91"/>
      <c r="F13" s="92"/>
      <c r="I13" s="23" t="s">
        <v>33</v>
      </c>
      <c r="J13" s="23">
        <v>10</v>
      </c>
      <c r="K13" s="23">
        <v>10</v>
      </c>
    </row>
    <row r="14" spans="1:11" ht="16" thickBot="1">
      <c r="A14" s="34"/>
      <c r="B14" s="32"/>
      <c r="C14" s="32"/>
      <c r="D14" s="32"/>
      <c r="E14" s="32"/>
      <c r="F14" s="33"/>
      <c r="I14" s="23" t="s">
        <v>34</v>
      </c>
      <c r="J14" s="23">
        <v>11</v>
      </c>
      <c r="K14" s="23">
        <v>11</v>
      </c>
    </row>
    <row r="15" spans="1:11">
      <c r="A15" s="31" t="s">
        <v>46</v>
      </c>
      <c r="B15" s="32"/>
      <c r="C15" s="93" t="s">
        <v>49</v>
      </c>
      <c r="D15" s="94"/>
      <c r="E15" s="94"/>
      <c r="F15" s="95"/>
      <c r="J15" s="23">
        <v>12</v>
      </c>
      <c r="K15" s="23">
        <v>12</v>
      </c>
    </row>
    <row r="16" spans="1:11" ht="67" customHeight="1">
      <c r="A16" s="34" t="s">
        <v>47</v>
      </c>
      <c r="B16" s="32"/>
      <c r="C16" s="27" t="s">
        <v>15</v>
      </c>
      <c r="D16" s="26" t="s">
        <v>16</v>
      </c>
      <c r="E16" s="26" t="s">
        <v>17</v>
      </c>
      <c r="F16" s="28" t="s">
        <v>50</v>
      </c>
      <c r="J16" s="23">
        <v>13</v>
      </c>
      <c r="K16" s="23">
        <v>13</v>
      </c>
    </row>
    <row r="17" spans="1:11" ht="32" customHeight="1" thickBot="1">
      <c r="A17" s="31" t="s">
        <v>44</v>
      </c>
      <c r="B17" s="32"/>
      <c r="C17" s="29" t="s">
        <v>35</v>
      </c>
      <c r="D17" s="96" t="str">
        <f>CONCATENATE(H21,"_",I21,"_",J21,"_",K45)</f>
        <v>LE_07_04_REC10</v>
      </c>
      <c r="E17" s="97"/>
      <c r="F17" s="98"/>
      <c r="J17" s="23">
        <v>14</v>
      </c>
      <c r="K17" s="23">
        <v>14</v>
      </c>
    </row>
    <row r="18" spans="1:11" ht="76" thickBot="1">
      <c r="A18" s="34" t="s">
        <v>48</v>
      </c>
      <c r="B18" s="32"/>
      <c r="C18" s="60" t="s">
        <v>120</v>
      </c>
      <c r="D18" s="88" t="str">
        <f>CONCATENATE("SolicitudGrafica_",D17,".xls")</f>
        <v>SolicitudGrafica_LE_07_04_REC10.xls</v>
      </c>
      <c r="E18" s="88"/>
      <c r="F18" s="89"/>
      <c r="J18" s="23">
        <v>15</v>
      </c>
      <c r="K18" s="23">
        <v>15</v>
      </c>
    </row>
    <row r="19" spans="1:11">
      <c r="A19" s="31" t="s">
        <v>10</v>
      </c>
      <c r="B19" s="32"/>
      <c r="C19" s="32"/>
      <c r="D19" s="32"/>
      <c r="E19" s="32"/>
      <c r="F19" s="33"/>
      <c r="H19" s="23">
        <v>3</v>
      </c>
      <c r="J19" s="23">
        <v>16</v>
      </c>
      <c r="K19" s="23">
        <v>16</v>
      </c>
    </row>
    <row r="20" spans="1:11" ht="61" thickBot="1">
      <c r="A20" s="35" t="s">
        <v>51</v>
      </c>
      <c r="B20" s="36"/>
      <c r="C20" s="36"/>
      <c r="D20" s="36"/>
      <c r="E20" s="36"/>
      <c r="F20" s="37"/>
      <c r="H20" s="23">
        <v>4</v>
      </c>
      <c r="I20" s="23">
        <v>5</v>
      </c>
      <c r="J20" s="23">
        <v>4</v>
      </c>
      <c r="K20" s="23">
        <v>17</v>
      </c>
    </row>
    <row r="21" spans="1:11">
      <c r="H21" s="23" t="str">
        <f>IF(INDEX(H4:H7,H20)=H4,"MA",IF(INDEX(H4:H7,H20)=H5,"CN",IF(INDEX(H4:H7,H20)=H6,"CS",IF(INDEX(H4:H7,H20)=H7,"LE"))))</f>
        <v>LE</v>
      </c>
      <c r="I21" s="23" t="str">
        <f>CONCATENATE(IF((I20+2)&lt;10,"0",""),I20+2)</f>
        <v>07</v>
      </c>
      <c r="J21" s="23" t="str">
        <f>CONCATENATE(IF(J20&lt;10,"0",""),J20)</f>
        <v>04</v>
      </c>
      <c r="K21" s="23">
        <v>18</v>
      </c>
    </row>
    <row r="22" spans="1:11">
      <c r="K22" s="23">
        <v>19</v>
      </c>
    </row>
    <row r="23" spans="1:11">
      <c r="K23" s="23">
        <v>20</v>
      </c>
    </row>
    <row r="24" spans="1:11">
      <c r="K24" s="23">
        <v>21</v>
      </c>
    </row>
    <row r="25" spans="1:11">
      <c r="K25" s="23">
        <v>22</v>
      </c>
    </row>
    <row r="26" spans="1:11">
      <c r="K26" s="23">
        <v>23</v>
      </c>
    </row>
    <row r="27" spans="1:11">
      <c r="K27" s="23">
        <v>24</v>
      </c>
    </row>
    <row r="28" spans="1:11">
      <c r="K28" s="23">
        <v>25</v>
      </c>
    </row>
    <row r="29" spans="1:11">
      <c r="K29" s="23">
        <v>26</v>
      </c>
    </row>
    <row r="30" spans="1:11">
      <c r="K30" s="23">
        <v>27</v>
      </c>
    </row>
    <row r="31" spans="1:11">
      <c r="K31" s="23">
        <v>28</v>
      </c>
    </row>
    <row r="32" spans="1:11">
      <c r="K32" s="23">
        <v>29</v>
      </c>
    </row>
    <row r="33" spans="11:11">
      <c r="K33" s="23">
        <v>30</v>
      </c>
    </row>
    <row r="34" spans="11:11">
      <c r="K34" s="23">
        <v>31</v>
      </c>
    </row>
    <row r="35" spans="11:11">
      <c r="K35" s="23">
        <v>32</v>
      </c>
    </row>
    <row r="36" spans="11:11">
      <c r="K36" s="23">
        <v>33</v>
      </c>
    </row>
    <row r="37" spans="11:11">
      <c r="K37" s="23">
        <v>34</v>
      </c>
    </row>
    <row r="38" spans="11:11">
      <c r="K38" s="23">
        <v>35</v>
      </c>
    </row>
    <row r="39" spans="11:11">
      <c r="K39" s="23">
        <v>36</v>
      </c>
    </row>
    <row r="40" spans="11:11">
      <c r="K40" s="23">
        <v>37</v>
      </c>
    </row>
    <row r="41" spans="11:11">
      <c r="K41" s="23">
        <v>38</v>
      </c>
    </row>
    <row r="42" spans="11:11">
      <c r="K42" s="23">
        <v>39</v>
      </c>
    </row>
    <row r="43" spans="11:11">
      <c r="K43" s="23">
        <v>40</v>
      </c>
    </row>
    <row r="44" spans="11:11">
      <c r="K44" s="23">
        <v>1</v>
      </c>
    </row>
    <row r="45" spans="11:11">
      <c r="K45" s="23"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24" activePane="bottomLeft" state="frozen"/>
      <selection pane="bottomLeft" activeCell="F39" sqref="F39"/>
    </sheetView>
  </sheetViews>
  <sheetFormatPr baseColWidth="10" defaultColWidth="10.83203125" defaultRowHeight="15" x14ac:dyDescent="0"/>
  <cols>
    <col min="1" max="1" width="21" style="23" customWidth="1"/>
    <col min="2" max="2" width="24.1640625" style="23" customWidth="1"/>
    <col min="3" max="3" width="17" style="23" customWidth="1"/>
    <col min="4" max="4" width="12.6640625" style="23" customWidth="1"/>
    <col min="5" max="5" width="6.83203125" style="23" customWidth="1"/>
    <col min="6" max="6" width="12.83203125" style="23" customWidth="1"/>
    <col min="7" max="7" width="12.6640625" style="23" customWidth="1"/>
    <col min="8" max="8" width="24.5" style="23" customWidth="1"/>
    <col min="9" max="9" width="27.1640625" style="23" customWidth="1"/>
    <col min="10" max="10" width="44.5" style="23" customWidth="1"/>
    <col min="11" max="16384" width="10.83203125" style="23"/>
  </cols>
  <sheetData>
    <row r="1" spans="1:10">
      <c r="A1" s="105" t="s">
        <v>56</v>
      </c>
      <c r="B1" s="105" t="s">
        <v>152</v>
      </c>
      <c r="C1" s="105" t="s">
        <v>63</v>
      </c>
      <c r="D1" s="105" t="s">
        <v>64</v>
      </c>
      <c r="E1" s="105" t="s">
        <v>5</v>
      </c>
      <c r="F1" s="105" t="s">
        <v>65</v>
      </c>
      <c r="G1" s="105" t="s">
        <v>66</v>
      </c>
      <c r="H1" s="104" t="s">
        <v>68</v>
      </c>
      <c r="I1" s="104"/>
    </row>
    <row r="2" spans="1:10">
      <c r="A2" s="105"/>
      <c r="B2" s="105"/>
      <c r="C2" s="105"/>
      <c r="D2" s="105"/>
      <c r="E2" s="105"/>
      <c r="F2" s="105"/>
      <c r="G2" s="105"/>
      <c r="H2" s="40" t="s">
        <v>65</v>
      </c>
      <c r="I2" s="40" t="s">
        <v>66</v>
      </c>
    </row>
    <row r="3" spans="1:10" s="42" customFormat="1" ht="14.75" customHeight="1">
      <c r="A3" s="41" t="s">
        <v>69</v>
      </c>
      <c r="B3" s="41" t="s">
        <v>158</v>
      </c>
      <c r="C3" s="41" t="s">
        <v>70</v>
      </c>
      <c r="D3" s="41" t="s">
        <v>71</v>
      </c>
      <c r="E3" s="41" t="s">
        <v>72</v>
      </c>
      <c r="F3" s="41" t="s">
        <v>73</v>
      </c>
      <c r="G3" s="41"/>
      <c r="H3" s="41" t="s">
        <v>123</v>
      </c>
      <c r="I3" s="41"/>
    </row>
    <row r="4" spans="1:10" s="42" customFormat="1" ht="14.75" customHeight="1">
      <c r="A4" s="43" t="s">
        <v>57</v>
      </c>
      <c r="B4" s="41" t="s">
        <v>158</v>
      </c>
      <c r="C4" s="43" t="s">
        <v>74</v>
      </c>
      <c r="D4" s="43" t="s">
        <v>71</v>
      </c>
      <c r="E4" s="43" t="s">
        <v>72</v>
      </c>
      <c r="F4" s="43" t="s">
        <v>75</v>
      </c>
      <c r="G4" s="43" t="s">
        <v>76</v>
      </c>
      <c r="H4" s="43" t="s">
        <v>124</v>
      </c>
      <c r="I4" s="43" t="s">
        <v>125</v>
      </c>
    </row>
    <row r="5" spans="1:10" s="42" customFormat="1" ht="14.75" customHeight="1">
      <c r="A5" s="44" t="s">
        <v>77</v>
      </c>
      <c r="B5" s="41" t="s">
        <v>158</v>
      </c>
      <c r="C5" s="43" t="s">
        <v>78</v>
      </c>
      <c r="D5" s="43" t="s">
        <v>71</v>
      </c>
      <c r="E5" s="43" t="s">
        <v>72</v>
      </c>
      <c r="F5" s="43" t="s">
        <v>75</v>
      </c>
      <c r="G5" s="43" t="s">
        <v>76</v>
      </c>
      <c r="H5" s="43" t="s">
        <v>124</v>
      </c>
      <c r="I5" s="43" t="s">
        <v>125</v>
      </c>
    </row>
    <row r="6" spans="1:10" s="42" customFormat="1" ht="14.75" customHeight="1">
      <c r="A6" s="43" t="s">
        <v>58</v>
      </c>
      <c r="B6" s="41" t="s">
        <v>158</v>
      </c>
      <c r="C6" s="43" t="s">
        <v>79</v>
      </c>
      <c r="D6" s="43" t="s">
        <v>71</v>
      </c>
      <c r="E6" s="43" t="s">
        <v>72</v>
      </c>
      <c r="F6" s="43" t="s">
        <v>75</v>
      </c>
      <c r="G6" s="43" t="s">
        <v>76</v>
      </c>
      <c r="H6" s="43" t="s">
        <v>124</v>
      </c>
      <c r="I6" s="43" t="s">
        <v>125</v>
      </c>
    </row>
    <row r="7" spans="1:10" s="42" customFormat="1" ht="14.75" customHeight="1">
      <c r="A7" s="43" t="s">
        <v>58</v>
      </c>
      <c r="B7" s="41" t="s">
        <v>67</v>
      </c>
      <c r="C7" s="43" t="s">
        <v>79</v>
      </c>
      <c r="D7" s="43" t="s">
        <v>71</v>
      </c>
      <c r="E7" s="43" t="s">
        <v>72</v>
      </c>
      <c r="F7" s="43" t="s">
        <v>73</v>
      </c>
      <c r="G7" s="43"/>
      <c r="H7" s="43" t="s">
        <v>123</v>
      </c>
      <c r="I7" s="43"/>
    </row>
    <row r="8" spans="1:10" s="42" customFormat="1" ht="14.75" customHeight="1">
      <c r="A8" s="43" t="s">
        <v>80</v>
      </c>
      <c r="B8" s="41" t="s">
        <v>158</v>
      </c>
      <c r="C8" s="43" t="s">
        <v>81</v>
      </c>
      <c r="D8" s="43" t="s">
        <v>71</v>
      </c>
      <c r="E8" s="43" t="s">
        <v>72</v>
      </c>
      <c r="F8" s="43" t="s">
        <v>75</v>
      </c>
      <c r="G8" s="43" t="s">
        <v>76</v>
      </c>
      <c r="H8" s="43" t="s">
        <v>124</v>
      </c>
      <c r="I8" s="43" t="s">
        <v>125</v>
      </c>
    </row>
    <row r="9" spans="1:10" s="42" customFormat="1" ht="14.75" customHeight="1">
      <c r="A9" s="43" t="s">
        <v>82</v>
      </c>
      <c r="B9" s="41" t="s">
        <v>158</v>
      </c>
      <c r="C9" s="43" t="s">
        <v>83</v>
      </c>
      <c r="D9" s="43" t="s">
        <v>71</v>
      </c>
      <c r="E9" s="43" t="s">
        <v>72</v>
      </c>
      <c r="F9" s="43" t="s">
        <v>75</v>
      </c>
      <c r="G9" s="43" t="s">
        <v>76</v>
      </c>
      <c r="H9" s="43" t="s">
        <v>124</v>
      </c>
      <c r="I9" s="43" t="s">
        <v>125</v>
      </c>
    </row>
    <row r="10" spans="1:10" s="42" customFormat="1" ht="14.75" customHeight="1">
      <c r="A10" s="43" t="s">
        <v>84</v>
      </c>
      <c r="B10" s="41" t="s">
        <v>158</v>
      </c>
      <c r="C10" s="43" t="s">
        <v>85</v>
      </c>
      <c r="D10" s="43" t="s">
        <v>71</v>
      </c>
      <c r="E10" s="43" t="s">
        <v>72</v>
      </c>
      <c r="F10" s="43" t="s">
        <v>75</v>
      </c>
      <c r="G10" s="43" t="s">
        <v>76</v>
      </c>
      <c r="H10" s="43" t="s">
        <v>124</v>
      </c>
      <c r="I10" s="43" t="s">
        <v>125</v>
      </c>
    </row>
    <row r="11" spans="1:10" s="42" customFormat="1" ht="14.75" customHeight="1">
      <c r="A11" s="43" t="s">
        <v>86</v>
      </c>
      <c r="B11" s="41" t="s">
        <v>158</v>
      </c>
      <c r="C11" s="43" t="s">
        <v>87</v>
      </c>
      <c r="D11" s="43" t="s">
        <v>71</v>
      </c>
      <c r="E11" s="43" t="s">
        <v>72</v>
      </c>
      <c r="F11" s="43" t="s">
        <v>88</v>
      </c>
      <c r="G11" s="43"/>
      <c r="H11" s="43" t="s">
        <v>123</v>
      </c>
      <c r="I11" s="43"/>
    </row>
    <row r="12" spans="1:10" s="42" customFormat="1" ht="14.75" customHeight="1">
      <c r="A12" s="43" t="s">
        <v>89</v>
      </c>
      <c r="B12" s="41" t="s">
        <v>158</v>
      </c>
      <c r="C12" s="74" t="s">
        <v>90</v>
      </c>
      <c r="D12" s="43" t="s">
        <v>71</v>
      </c>
      <c r="E12" s="43" t="s">
        <v>72</v>
      </c>
      <c r="F12" s="43" t="s">
        <v>75</v>
      </c>
      <c r="G12" s="43" t="s">
        <v>76</v>
      </c>
      <c r="H12" s="43" t="s">
        <v>124</v>
      </c>
      <c r="I12" s="43" t="s">
        <v>125</v>
      </c>
    </row>
    <row r="13" spans="1:10" s="42" customFormat="1" ht="14.75" customHeight="1">
      <c r="A13" s="43" t="s">
        <v>91</v>
      </c>
      <c r="B13" s="41" t="s">
        <v>158</v>
      </c>
      <c r="C13" s="43" t="s">
        <v>92</v>
      </c>
      <c r="D13" s="43" t="s">
        <v>71</v>
      </c>
      <c r="E13" s="43" t="s">
        <v>72</v>
      </c>
      <c r="F13" s="43" t="s">
        <v>75</v>
      </c>
      <c r="G13" s="43" t="s">
        <v>76</v>
      </c>
      <c r="H13" s="43" t="s">
        <v>124</v>
      </c>
      <c r="I13" s="43" t="s">
        <v>125</v>
      </c>
    </row>
    <row r="14" spans="1:10" ht="14.75" customHeight="1">
      <c r="A14" s="45" t="s">
        <v>94</v>
      </c>
      <c r="B14" s="45"/>
      <c r="C14" s="45" t="s">
        <v>95</v>
      </c>
      <c r="D14" s="43" t="s">
        <v>71</v>
      </c>
      <c r="E14" s="46" t="s">
        <v>72</v>
      </c>
      <c r="F14" s="46"/>
      <c r="G14" s="47" t="s">
        <v>118</v>
      </c>
      <c r="H14" s="43"/>
      <c r="I14" s="43" t="s">
        <v>123</v>
      </c>
    </row>
    <row r="15" spans="1:10" ht="14.75" customHeight="1">
      <c r="A15" s="45" t="s">
        <v>96</v>
      </c>
      <c r="B15" s="45"/>
      <c r="C15" s="45" t="s">
        <v>97</v>
      </c>
      <c r="D15" s="43" t="s">
        <v>98</v>
      </c>
      <c r="E15" s="45" t="s">
        <v>93</v>
      </c>
      <c r="F15" s="45" t="s">
        <v>117</v>
      </c>
      <c r="G15" s="45"/>
      <c r="H15" s="43" t="s">
        <v>123</v>
      </c>
      <c r="I15" s="45"/>
      <c r="J15" s="23" t="s">
        <v>99</v>
      </c>
    </row>
    <row r="16" spans="1:10" ht="14.75" customHeight="1">
      <c r="A16" s="47" t="s">
        <v>100</v>
      </c>
      <c r="B16" s="47"/>
      <c r="C16" s="47"/>
      <c r="D16" s="44" t="s">
        <v>98</v>
      </c>
      <c r="E16" s="47" t="s">
        <v>101</v>
      </c>
      <c r="F16" s="46" t="s">
        <v>115</v>
      </c>
      <c r="G16" s="46" t="s">
        <v>116</v>
      </c>
      <c r="H16" s="47" t="s">
        <v>162</v>
      </c>
      <c r="I16" s="47" t="s">
        <v>161</v>
      </c>
      <c r="J16" s="48" t="s">
        <v>102</v>
      </c>
    </row>
    <row r="17" spans="1:10" ht="14.75" customHeight="1">
      <c r="A17" s="43" t="s">
        <v>103</v>
      </c>
      <c r="B17" s="43"/>
      <c r="C17" s="43"/>
      <c r="D17" s="43" t="s">
        <v>71</v>
      </c>
      <c r="E17" s="43" t="s">
        <v>72</v>
      </c>
      <c r="F17" s="43" t="s">
        <v>159</v>
      </c>
      <c r="G17" s="43" t="s">
        <v>160</v>
      </c>
      <c r="H17" s="49" t="s">
        <v>104</v>
      </c>
      <c r="I17" s="49" t="s">
        <v>105</v>
      </c>
      <c r="J17" s="50" t="s">
        <v>106</v>
      </c>
    </row>
    <row r="18" spans="1:10" ht="14.75" customHeight="1">
      <c r="A18" s="43" t="s">
        <v>150</v>
      </c>
      <c r="B18" s="43" t="s">
        <v>158</v>
      </c>
      <c r="C18" s="45" t="s">
        <v>151</v>
      </c>
      <c r="D18" s="45" t="s">
        <v>71</v>
      </c>
      <c r="E18" s="45" t="s">
        <v>93</v>
      </c>
      <c r="F18" s="45" t="s">
        <v>117</v>
      </c>
      <c r="G18" s="45"/>
      <c r="H18" s="43" t="s">
        <v>123</v>
      </c>
      <c r="I18" s="45"/>
      <c r="J18" s="50"/>
    </row>
    <row r="19" spans="1:10" ht="14.75" customHeight="1">
      <c r="A19" s="43" t="s">
        <v>138</v>
      </c>
      <c r="B19" s="43" t="s">
        <v>153</v>
      </c>
      <c r="C19" s="45"/>
      <c r="D19" s="45" t="s">
        <v>71</v>
      </c>
      <c r="E19" s="45" t="s">
        <v>93</v>
      </c>
      <c r="F19" s="45" t="s">
        <v>174</v>
      </c>
      <c r="G19" s="45"/>
      <c r="H19" s="43" t="s">
        <v>123</v>
      </c>
      <c r="I19" s="45"/>
      <c r="J19" s="50"/>
    </row>
    <row r="20" spans="1:10" ht="14.75" customHeight="1">
      <c r="A20" s="43" t="s">
        <v>138</v>
      </c>
      <c r="B20" s="43" t="s">
        <v>158</v>
      </c>
      <c r="C20" s="45"/>
      <c r="D20" s="45" t="s">
        <v>71</v>
      </c>
      <c r="E20" s="45" t="s">
        <v>93</v>
      </c>
      <c r="F20" s="45" t="s">
        <v>175</v>
      </c>
      <c r="G20" s="45"/>
      <c r="H20" s="43" t="s">
        <v>123</v>
      </c>
      <c r="I20" s="45"/>
      <c r="J20" s="50"/>
    </row>
    <row r="21" spans="1:10" ht="14.75" customHeight="1">
      <c r="A21" s="43" t="s">
        <v>138</v>
      </c>
      <c r="B21" s="43" t="s">
        <v>166</v>
      </c>
      <c r="C21" s="45"/>
      <c r="D21" s="45" t="s">
        <v>71</v>
      </c>
      <c r="E21" s="45" t="s">
        <v>93</v>
      </c>
      <c r="F21" s="45" t="s">
        <v>176</v>
      </c>
      <c r="G21" s="45"/>
      <c r="H21" s="43" t="s">
        <v>123</v>
      </c>
      <c r="I21" s="73"/>
      <c r="J21" s="50"/>
    </row>
    <row r="22" spans="1:10" ht="14.75" customHeight="1">
      <c r="A22" s="45" t="s">
        <v>133</v>
      </c>
      <c r="B22" s="45" t="s">
        <v>153</v>
      </c>
      <c r="C22" s="45" t="s">
        <v>134</v>
      </c>
      <c r="D22" s="43" t="s">
        <v>71</v>
      </c>
      <c r="E22" s="46" t="s">
        <v>93</v>
      </c>
      <c r="F22" s="47" t="s">
        <v>177</v>
      </c>
      <c r="G22" s="45"/>
      <c r="H22" s="43" t="s">
        <v>123</v>
      </c>
    </row>
    <row r="23" spans="1:10" ht="14.75" customHeight="1">
      <c r="A23" s="43" t="s">
        <v>133</v>
      </c>
      <c r="B23" s="43" t="s">
        <v>158</v>
      </c>
      <c r="C23" s="45" t="s">
        <v>134</v>
      </c>
      <c r="D23" s="45" t="s">
        <v>71</v>
      </c>
      <c r="E23" s="45" t="s">
        <v>93</v>
      </c>
      <c r="F23" s="47" t="s">
        <v>178</v>
      </c>
      <c r="G23" s="47" t="s">
        <v>179</v>
      </c>
      <c r="H23" s="45" t="s">
        <v>124</v>
      </c>
      <c r="I23" s="45" t="s">
        <v>125</v>
      </c>
    </row>
    <row r="24" spans="1:10" ht="14.75" customHeight="1">
      <c r="A24" s="43" t="s">
        <v>135</v>
      </c>
      <c r="B24" s="43" t="s">
        <v>158</v>
      </c>
      <c r="C24" s="45"/>
      <c r="D24" s="45"/>
      <c r="E24" s="45"/>
      <c r="F24" s="47"/>
      <c r="G24" s="47"/>
      <c r="H24" s="45"/>
      <c r="I24" s="45"/>
    </row>
    <row r="25" spans="1:10" ht="14.75" customHeight="1">
      <c r="A25" s="43" t="s">
        <v>136</v>
      </c>
      <c r="B25" s="43" t="s">
        <v>153</v>
      </c>
      <c r="C25" s="45" t="s">
        <v>145</v>
      </c>
      <c r="D25" s="45" t="s">
        <v>71</v>
      </c>
      <c r="E25" s="45" t="s">
        <v>93</v>
      </c>
      <c r="F25" s="47" t="s">
        <v>177</v>
      </c>
      <c r="G25" s="47"/>
      <c r="H25" s="43" t="s">
        <v>123</v>
      </c>
    </row>
    <row r="26" spans="1:10" ht="14.75" customHeight="1">
      <c r="A26" s="43" t="s">
        <v>136</v>
      </c>
      <c r="B26" s="43" t="s">
        <v>158</v>
      </c>
      <c r="C26" s="45" t="s">
        <v>145</v>
      </c>
      <c r="D26" s="45" t="s">
        <v>71</v>
      </c>
      <c r="E26" s="45" t="s">
        <v>93</v>
      </c>
      <c r="F26" s="47" t="s">
        <v>178</v>
      </c>
      <c r="G26" s="47" t="s">
        <v>179</v>
      </c>
      <c r="H26" s="45" t="s">
        <v>124</v>
      </c>
      <c r="I26" s="45" t="s">
        <v>125</v>
      </c>
    </row>
    <row r="27" spans="1:10" ht="14.75" customHeight="1">
      <c r="A27" s="43" t="s">
        <v>139</v>
      </c>
      <c r="B27" s="43" t="s">
        <v>168</v>
      </c>
      <c r="C27" s="45" t="s">
        <v>134</v>
      </c>
      <c r="D27" s="45" t="s">
        <v>71</v>
      </c>
      <c r="E27" s="45" t="s">
        <v>93</v>
      </c>
      <c r="F27" s="47" t="s">
        <v>177</v>
      </c>
      <c r="G27" s="47"/>
      <c r="H27" s="43" t="s">
        <v>123</v>
      </c>
    </row>
    <row r="28" spans="1:10" ht="14.75" customHeight="1">
      <c r="A28" s="43" t="s">
        <v>139</v>
      </c>
      <c r="B28" s="43" t="s">
        <v>169</v>
      </c>
      <c r="C28" s="45" t="s">
        <v>134</v>
      </c>
      <c r="D28" s="45" t="s">
        <v>71</v>
      </c>
      <c r="E28" s="45" t="s">
        <v>93</v>
      </c>
      <c r="F28" s="47" t="s">
        <v>180</v>
      </c>
      <c r="G28" s="47"/>
      <c r="H28" s="43" t="s">
        <v>167</v>
      </c>
    </row>
    <row r="29" spans="1:10" ht="14.75" customHeight="1">
      <c r="A29" s="43" t="s">
        <v>139</v>
      </c>
      <c r="B29" s="43" t="s">
        <v>158</v>
      </c>
      <c r="C29" s="45" t="s">
        <v>134</v>
      </c>
      <c r="D29" s="45" t="s">
        <v>71</v>
      </c>
      <c r="E29" s="45" t="s">
        <v>93</v>
      </c>
      <c r="F29" s="47" t="s">
        <v>178</v>
      </c>
      <c r="G29" s="47" t="s">
        <v>179</v>
      </c>
      <c r="H29" s="45" t="s">
        <v>124</v>
      </c>
      <c r="I29" s="45" t="s">
        <v>125</v>
      </c>
    </row>
    <row r="30" spans="1:10" ht="14.75" customHeight="1">
      <c r="A30" s="43" t="s">
        <v>140</v>
      </c>
      <c r="B30" s="43" t="s">
        <v>158</v>
      </c>
      <c r="C30" s="45" t="s">
        <v>170</v>
      </c>
      <c r="D30" s="45" t="s">
        <v>71</v>
      </c>
      <c r="E30" s="45" t="s">
        <v>93</v>
      </c>
      <c r="F30" s="45" t="s">
        <v>181</v>
      </c>
      <c r="G30" s="45"/>
      <c r="H30" s="45"/>
      <c r="I30" s="45"/>
    </row>
    <row r="31" spans="1:10" ht="14.75" customHeight="1">
      <c r="A31" s="43" t="s">
        <v>141</v>
      </c>
      <c r="B31" s="43" t="s">
        <v>158</v>
      </c>
      <c r="C31" s="45" t="s">
        <v>146</v>
      </c>
      <c r="D31" s="45"/>
      <c r="E31" s="45"/>
      <c r="F31" s="45"/>
      <c r="G31" s="45"/>
      <c r="H31" s="45"/>
      <c r="I31" s="45"/>
    </row>
    <row r="32" spans="1:10" ht="14.75" customHeight="1">
      <c r="A32" s="43" t="s">
        <v>142</v>
      </c>
      <c r="B32" s="43" t="s">
        <v>158</v>
      </c>
      <c r="C32" s="45"/>
      <c r="D32" s="45"/>
      <c r="E32" s="45"/>
      <c r="F32" s="45"/>
      <c r="G32" s="45"/>
      <c r="H32" s="45"/>
      <c r="I32" s="45"/>
    </row>
    <row r="33" spans="1:9" ht="14.75" customHeight="1">
      <c r="A33" s="43" t="s">
        <v>137</v>
      </c>
      <c r="B33" s="43" t="s">
        <v>158</v>
      </c>
      <c r="C33" s="45" t="s">
        <v>148</v>
      </c>
      <c r="D33" s="45"/>
      <c r="E33" s="45"/>
      <c r="F33" s="45"/>
      <c r="G33" s="45"/>
      <c r="H33" s="45"/>
      <c r="I33" s="45"/>
    </row>
    <row r="34" spans="1:9" ht="14.75" customHeight="1">
      <c r="A34" s="43" t="s">
        <v>143</v>
      </c>
      <c r="B34" s="43" t="s">
        <v>158</v>
      </c>
      <c r="C34" s="45"/>
      <c r="D34" s="45"/>
      <c r="E34" s="45"/>
      <c r="F34" s="45"/>
      <c r="G34" s="45"/>
      <c r="H34" s="45"/>
      <c r="I34" s="45"/>
    </row>
    <row r="35" spans="1:9" ht="14.75" customHeight="1">
      <c r="A35" s="43" t="s">
        <v>95</v>
      </c>
      <c r="B35" s="43" t="s">
        <v>154</v>
      </c>
      <c r="C35" s="45" t="s">
        <v>149</v>
      </c>
      <c r="D35" s="45" t="s">
        <v>71</v>
      </c>
      <c r="E35" s="45" t="s">
        <v>93</v>
      </c>
      <c r="F35" s="45" t="s">
        <v>182</v>
      </c>
      <c r="G35" s="45" t="s">
        <v>184</v>
      </c>
      <c r="H35" s="45" t="s">
        <v>124</v>
      </c>
      <c r="I35" s="45" t="s">
        <v>125</v>
      </c>
    </row>
    <row r="36" spans="1:9" ht="14.75" customHeight="1">
      <c r="A36" s="43" t="s">
        <v>95</v>
      </c>
      <c r="B36" s="43" t="s">
        <v>155</v>
      </c>
      <c r="C36" s="45" t="s">
        <v>149</v>
      </c>
      <c r="D36" s="45" t="s">
        <v>71</v>
      </c>
      <c r="E36" s="45" t="s">
        <v>93</v>
      </c>
      <c r="F36" s="45" t="s">
        <v>183</v>
      </c>
      <c r="G36" s="45" t="s">
        <v>184</v>
      </c>
      <c r="H36" s="45" t="s">
        <v>124</v>
      </c>
      <c r="I36" s="45" t="s">
        <v>125</v>
      </c>
    </row>
    <row r="37" spans="1:9" ht="14.75" customHeight="1">
      <c r="A37" s="43" t="s">
        <v>144</v>
      </c>
      <c r="B37" s="43" t="s">
        <v>171</v>
      </c>
      <c r="C37" s="45" t="s">
        <v>173</v>
      </c>
      <c r="D37" s="45" t="s">
        <v>71</v>
      </c>
      <c r="E37" s="45" t="s">
        <v>93</v>
      </c>
      <c r="F37" s="45" t="s">
        <v>185</v>
      </c>
      <c r="G37" s="45"/>
      <c r="H37" s="45"/>
      <c r="I37" s="45"/>
    </row>
    <row r="38" spans="1:9" ht="14.75" customHeight="1">
      <c r="A38" s="43" t="s">
        <v>144</v>
      </c>
      <c r="B38" s="43" t="s">
        <v>172</v>
      </c>
      <c r="C38" s="45" t="s">
        <v>173</v>
      </c>
      <c r="D38" s="45" t="s">
        <v>71</v>
      </c>
      <c r="E38" s="45" t="s">
        <v>93</v>
      </c>
      <c r="F38" s="45" t="s">
        <v>186</v>
      </c>
      <c r="G38" s="45"/>
      <c r="H38" s="45"/>
      <c r="I38" s="45"/>
    </row>
    <row r="40" spans="1:9">
      <c r="A40" s="51" t="s">
        <v>107</v>
      </c>
      <c r="B40" s="51"/>
    </row>
    <row r="41" spans="1:9">
      <c r="A41" s="52" t="s">
        <v>108</v>
      </c>
      <c r="B41" s="52"/>
      <c r="C41" s="53" t="s">
        <v>126</v>
      </c>
      <c r="D41" s="54" t="s">
        <v>22</v>
      </c>
      <c r="E41" s="53"/>
      <c r="F41" s="53"/>
    </row>
    <row r="42" spans="1:9">
      <c r="A42" s="55" t="s">
        <v>109</v>
      </c>
      <c r="B42" s="55"/>
      <c r="C42" s="61" t="s">
        <v>127</v>
      </c>
      <c r="D42" s="57" t="s">
        <v>147</v>
      </c>
      <c r="E42" s="56"/>
      <c r="F42" s="56"/>
    </row>
    <row r="43" spans="1:9">
      <c r="A43" s="55" t="s">
        <v>110</v>
      </c>
      <c r="B43" s="55"/>
      <c r="C43" s="61" t="s">
        <v>128</v>
      </c>
      <c r="D43" s="57" t="s">
        <v>129</v>
      </c>
      <c r="E43" s="56"/>
      <c r="F43" s="56"/>
    </row>
    <row r="44" spans="1:9" ht="30">
      <c r="A44" s="55" t="s">
        <v>111</v>
      </c>
      <c r="B44" s="55"/>
      <c r="C44" s="56" t="s">
        <v>130</v>
      </c>
      <c r="D44" s="57" t="s">
        <v>164</v>
      </c>
      <c r="E44" s="56"/>
      <c r="F44" s="56"/>
    </row>
    <row r="45" spans="1:9">
      <c r="A45" s="55" t="s">
        <v>112</v>
      </c>
      <c r="B45" s="55"/>
      <c r="C45" s="56" t="s">
        <v>131</v>
      </c>
      <c r="D45" s="57" t="s">
        <v>132</v>
      </c>
      <c r="E45" s="56"/>
      <c r="F45" s="56"/>
    </row>
    <row r="46" spans="1:9" ht="45">
      <c r="A46" s="55" t="s">
        <v>165</v>
      </c>
      <c r="B46" s="55"/>
      <c r="C46" s="56" t="s">
        <v>163</v>
      </c>
      <c r="D46" s="57" t="s">
        <v>113</v>
      </c>
      <c r="E46" s="56"/>
      <c r="F46" s="56"/>
    </row>
  </sheetData>
  <sheetProtection algorithmName="SHA-512" hashValue="qWgTxtpLbRUvu5aroR2UqIhjRvI+W9eTnNtggnQN6cunxZc9eASg+7JPhibGu2Qmhok1RUSlRXeo4cauHXAeZg==" saltValue="j5ozy/tthsrY5igtMeBtrA=="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Sergio Cuellar</cp:lastModifiedBy>
  <dcterms:created xsi:type="dcterms:W3CDTF">2014-07-01T23:43:25Z</dcterms:created>
  <dcterms:modified xsi:type="dcterms:W3CDTF">2015-06-01T02:05:20Z</dcterms:modified>
</cp:coreProperties>
</file>