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5600" yWindow="0" windowWidth="27200" windowHeight="13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<sst xmlns="http://schemas.openxmlformats.org/spreadsheetml/2006/main" count="362" uniqueCount="193">
  <si>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</si>
  <si>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</si>
  <si>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</si>
  <si>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</si>
  <si>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</si>
  <si>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</si>
  <si>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</si>
  <si>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</si>
  <si>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</si>
  <si>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</si>
  <si>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</si>
  <si>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</si>
  <si>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</si>
  <si>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</si>
  <si>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</si>
  <si>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</si>
  <si>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</si>
  <si>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</si>
  <si>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</si>
  <si>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</si>
  <si>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</si>
  <si>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</si>
  <si>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</si>
  <si>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</si>
  <si>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</si>
  <si>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</si>
  <si>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</si>
  <si>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</si>
  <si>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</si>
  <si>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</si>
  <si>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</si>
  <si>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</si>
  <si>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</si>
  <si>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</si>
  <si>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</si>
  <si>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</si>
  <si>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</si>
  <si>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</si>
  <si>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</si>
  <si>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</si>
  <si>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</si>
  <si>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</si>
  <si>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</si>
  <si>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</si>
  <si>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</si>
  <si>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</si>
  <si>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</si>
  <si>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</si>
  <si>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</si>
  <si>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</si>
  <si>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</si>
  <si>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</si>
  <si>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</si>
  <si>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</si>
  <si>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</si>
  <si>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</si>
  <si>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</si>
  <si>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</si>
  <si>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</si>
  <si>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</si>
  <si>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</si>
  <si>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</si>
  <si>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</si>
  <si>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</si>
  <si>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</si>
  <si>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</si>
  <si>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</si>
  <si>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</si>
  <si>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</si>
  <si>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</si>
  <si>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</si>
  <si>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</si>
  <si>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</si>
  <si>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</si>
  <si>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</si>
  <si>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</si>
  <si>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</si>
  <si>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</si>
  <si>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</si>
  <si>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</si>
  <si>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</si>
  <si>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</si>
  <si>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</si>
  <si>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</si>
  <si>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</si>
  <si>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</si>
  <si>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</si>
  <si>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</si>
  <si>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</si>
  <si>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</si>
  <si>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</si>
  <si>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</si>
  <si>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</si>
  <si>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</si>
  <si>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</si>
  <si>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</si>
  <si>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</si>
  <si>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</si>
  <si>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</si>
  <si>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</si>
  <si>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</si>
  <si>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</si>
  <si>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</si>
  <si>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</si>
  <si>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</si>
  <si>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</si>
  <si>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</si>
  <si>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</si>
  <si>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</si>
  <si>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</si>
  <si>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</si>
  <si>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</si>
  <si>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</si>
  <si>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</si>
  <si>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</si>
  <si>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</si>
  <si>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</si>
  <si>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</si>
  <si>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</si>
  <si>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</si>
  <si>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</si>
  <si>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</si>
  <si>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</si>
  <si>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</si>
  <si>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</si>
  <si>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</si>
  <si>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</si>
  <si>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</si>
  <si>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</si>
  <si>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</si>
  <si>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</si>
  <si>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</si>
  <si>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</si>
  <si>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</si>
  <si>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</si>
  <si>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</si>
  <si>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</si>
  <si>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</si>
  <si>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</si>
  <si>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</si>
  <si>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</si>
  <si>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</si>
  <si>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</si>
  <si>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</si>
  <si>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</si>
  <si>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</si>
  <si>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</si>
  <si>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</si>
  <si>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</si>
  <si>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</si>
  <si>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</si>
  <si>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</si>
  <si>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</si>
  <si>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</si>
  <si>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</si>
  <si>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</si>
  <si>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</si>
  <si>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</si>
  <si>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</si>
  <si>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</si>
  <si>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</si>
  <si>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</si>
  <si>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</si>
  <si>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</si>
  <si>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</si>
  <si>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</si>
  <si>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</si>
  <si>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</si>
  <si>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</si>
  <si>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</si>
  <si>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</si>
  <si>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</si>
  <si>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</si>
  <si>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</si>
  <si>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</si>
  <si>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</si>
  <si>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</si>
  <si>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</si>
  <si>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</si>
  <si>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</si>
  <si>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</si>
  <si>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</si>
  <si>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</si>
  <si>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</si>
  <si>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</si>
  <si>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</si>
  <si>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</si>
  <si>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Movimiento en dos dimensiones</t>
  </si>
  <si>
    <t>Sergio Cuellar Ardila</t>
  </si>
  <si>
    <t>Imagen de autor</t>
  </si>
  <si>
    <t>Ilustración</t>
  </si>
  <si>
    <t>Vector R que forma ángulo de 50º con la horizontal</t>
  </si>
  <si>
    <t>Usar la notación acordada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</si>
</sst>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B10" sqref="B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Ubicación de la imagen en el recurso M101</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Contenido</v>
      </c>
      <c r="N2" s="2">
        <v>0</v>
      </c>
    </row>
    <row r="3" spans="1:16" ht="15">
      <c r="A3" s="1"/>
      <c r="B3" s="4" t="s">
        <v>8</v>
      </c>
      <c r="C3" s="84">
        <v>10</v>
      </c>
      <c r="D3" s="85"/>
      <c r="F3" s="77">
        <v>42139</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56</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Motor del recurso</v>
      </c>
      <c r="G5" s="62" t="s">
        <v>91</v>
      </c>
      <c r="H5" s="59"/>
      <c r="I5" s="59"/>
      <c r="J5" s="15"/>
      <c r="K5" s="15"/>
      <c r="M5" s="2" t="str">
        <f ca="1">IF($N5&lt;COUNTIF('Definición técnica de imagenes'!$A$3:$A$102,$G$5),OFFSET('Definición técnica de imagenes'!$A$1,MATCH($G$5,'Definición técnica de imagenes'!$A$1:$A$104,0)-1+$N5,1,1,1),"")</f>
        <v/>
      </c>
      <c r="N5" s="2">
        <v>3</v>
      </c>
    </row>
    <row r="6" spans="1:16" ht="16.25"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25"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Ubicación de la imagen en el recurso M101</v>
      </c>
      <c r="F9" s="58" t="s">
        <v>61</v>
      </c>
      <c r="G9" s="58" t="s">
        <v>59</v>
      </c>
      <c r="H9" s="58" t="s">
        <v>60</v>
      </c>
      <c r="I9" s="58" t="s">
        <v>114</v>
      </c>
      <c r="J9" s="19" t="s">
        <v>6</v>
      </c>
      <c r="K9" s="20" t="s">
        <v>7</v>
      </c>
    </row>
    <row r="10" spans="1:16" s="12" customFormat="1" ht="26">
      <c r="A10" s="13" t="str">
        <f>IF(OR(B10&lt;&gt;"",J10&lt;&gt;""),"IMG01","")</f>
        <v>IMG01</v>
      </c>
      <c r="B10" s="63" t="s">
        <v>189</v>
      </c>
      <c r="C10" s="21" t="str">
        <f t="shared" ref="C10:C41" si="0">IF(OR(B10&lt;&gt;"",J10&lt;&gt;""),IF($G$4="Recurso",CONCATENATE($G$4," ",$G$5),$G$4),"")</f>
        <v>Recurso M101</v>
      </c>
      <c r="D10" s="64" t="s">
        <v>190</v>
      </c>
      <c r="E10" s="64" t="s">
        <v>158</v>
      </c>
      <c r="F10" s="14" t="str">
        <f t="shared" ref="F10" ca="1" si="1">IF(OR(B10&lt;&gt;"",J10&lt;&gt;""),CONCATENATE($C$7,"_",$A10,IF($G$4="Cuaderno de Estudio","_small",CONCATENATE(IF(I10="","","n"),IF(LEFT($G$5,1)="F",".jpg",".png")))),"")</f>
        <v>CN_08_01_REC10_IMG01n.png</v>
      </c>
      <c r="G10" s="14" t="str">
        <f ca="1">IF($F10&lt;&gt;"",IF($G$4="Recurso",VLOOKUP($E10,OFFSET('Definición técnica de imagenes'!$A$1,MATCH($G$5,'Definición técnica de imagenes'!$A$1:$A$104,0)-1,1,COUNTIF('Definición técnica de imagenes'!$A$3:$A$102,$G$5),5),5,FALSE),'Definición técnica de imagenes'!$F$16),"")</f>
        <v>286 x 286 px</v>
      </c>
      <c r="H10" s="14" t="str">
        <f t="shared" ref="H10" ca="1" si="2">IF(AND(I10&lt;&gt;"",I10&lt;&gt;0),IF(OR(B10&lt;&gt;"",J10&lt;&gt;""),CONCATENATE($C$7,"_",$A10,IF($G$4="Cuaderno de Estudio","_zoom",CONCATENATE("a",IF(LEFT($G$5,1)="F",".jpg",".png")))),""),"")</f>
        <v>CN_08_01_REC10_IMG01a.png</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5" t="s">
        <v>192</v>
      </c>
    </row>
    <row r="11" spans="1:16" s="12" customFormat="1" ht="14" customHeight="1">
      <c r="A11" s="13" t="str">
        <f t="shared" ref="A11:A18" si="3">IF(OR(B11&lt;&gt;"",J11&lt;&gt;""),CONCATENATE(LEFT(A10,3),IF(MID(A10,4,2)+1&lt;10,CONCATENATE("0",MID(A10,4,2)+1))),"")</f>
        <v/>
      </c>
      <c r="B11" s="63"/>
      <c r="C11" s="21" t="str">
        <f t="shared" si="0"/>
        <v/>
      </c>
      <c r="D11" s="64"/>
      <c r="E11" s="64"/>
      <c r="F11" s="14" t="str">
        <f t="shared" ref="F11:F74" si="4">IF(OR(B11&lt;&gt;"",J11&lt;&gt;""),CONCATENATE($C$7,"_",$A11,IF($G$4="Cuaderno de Estudio","_small",CONCATENATE(IF(I11="","","n"),IF(LEFT($G$5,1)="F",".jpg",".png")))),"")</f>
        <v/>
      </c>
      <c r="G11" s="14" t="str">
        <f ca="1">IF($F11&lt;&gt;"",IF($G$4="Recurso",VLOOKUP($E11,OFFSET('Definición técnica de imagenes'!$A$1,MATCH($G$5,'Definición técnica de imagenes'!$A$1:$A$104,0)-1,1,COUNTIF('Definición técnica de imagenes'!$A$3:$A$102,$G$5),5),5,FALSE),'Definición técnica de imagenes'!$F$16),"")</f>
        <v/>
      </c>
      <c r="H11" s="14" t="str">
        <f t="shared" ref="H11:H74" ca="1" si="5">IF(AND(I11&lt;&gt;"",I11&lt;&gt;0),IF(OR(B11&lt;&gt;"",J11&lt;&gt;""),CONCATENATE($C$7,"_",$A11,IF($G$4="Cuaderno de Estudio","_zoom",CONCATENATE("a",IF(LEFT($G$5,1)="F",".jpg",".png")))),""),"")</f>
        <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5"/>
      <c r="K11" s="66"/>
    </row>
    <row r="12" spans="1:16" s="12" customFormat="1" ht="15">
      <c r="A12" s="13" t="str">
        <f t="shared" si="3"/>
        <v/>
      </c>
      <c r="B12" s="63"/>
      <c r="C12" s="21" t="str">
        <f t="shared" si="0"/>
        <v/>
      </c>
      <c r="D12" s="64"/>
      <c r="E12" s="64"/>
      <c r="F12" s="14" t="str">
        <f t="shared" si="4"/>
        <v/>
      </c>
      <c r="G12" s="14" t="str">
        <f ca="1">IF($F12&lt;&gt;"",IF($G$4="Recurso",VLOOKUP($E12,OFFSET('Definición técnica de imagenes'!$A$1,MATCH($G$5,'Definición técnica de imagenes'!$A$1:$A$104,0)-1,1,COUNTIF('Definición técnica de imagenes'!$A$3:$A$102,$G$5),5),5,FALSE),'Definición técnica de imagenes'!$F$16),"")</f>
        <v/>
      </c>
      <c r="H12" s="14" t="str">
        <f t="shared" ca="1" si="5"/>
        <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5"/>
      <c r="K12" s="65"/>
    </row>
    <row r="13" spans="1:16" s="12" customFormat="1" ht="15">
      <c r="A13" s="13" t="str">
        <f t="shared" si="3"/>
        <v/>
      </c>
      <c r="B13" s="63"/>
      <c r="C13" s="21" t="str">
        <f t="shared" si="0"/>
        <v/>
      </c>
      <c r="D13" s="64"/>
      <c r="E13" s="64"/>
      <c r="F13" s="14" t="str">
        <f t="shared" si="4"/>
        <v/>
      </c>
      <c r="G13" s="14" t="str">
        <f ca="1">IF($F13&lt;&gt;"",IF($G$4="Recurso",VLOOKUP($E13,OFFSET('Definición técnica de imagenes'!$A$1,MATCH($G$5,'Definición técnica de imagenes'!$A$1:$A$104,0)-1,1,COUNTIF('Definición técnica de imagenes'!$A$3:$A$102,$G$5),5),5,FALSE),'Definición técnica de imagenes'!$F$16),"")</f>
        <v/>
      </c>
      <c r="H13" s="14" t="str">
        <f t="shared" ca="1" si="5"/>
        <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5"/>
      <c r="K13" s="65"/>
    </row>
    <row r="14" spans="1:16" s="12" customFormat="1" ht="15">
      <c r="A14" s="13" t="str">
        <f t="shared" si="3"/>
        <v/>
      </c>
      <c r="B14" s="63"/>
      <c r="C14" s="21" t="str">
        <f t="shared" si="0"/>
        <v/>
      </c>
      <c r="D14" s="64"/>
      <c r="E14" s="64"/>
      <c r="F14" s="14" t="str">
        <f t="shared" si="4"/>
        <v/>
      </c>
      <c r="G14" s="14" t="str">
        <f ca="1">IF($F14&lt;&gt;"",IF($G$4="Recurso",VLOOKUP($E14,OFFSET('Definición técnica de imagenes'!$A$1,MATCH($G$5,'Definición técnica de imagenes'!$A$1:$A$104,0)-1,1,COUNTIF('Definición técnica de imagenes'!$A$3:$A$102,$G$5),5),5,FALSE),'Definición técnica de imagenes'!$F$16),"")</f>
        <v/>
      </c>
      <c r="H14" s="14" t="str">
        <f t="shared" ca="1" si="5"/>
        <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5"/>
      <c r="K14" s="65"/>
    </row>
    <row r="15" spans="1:16" s="12" customFormat="1" ht="15">
      <c r="A15" s="13" t="str">
        <f t="shared" si="3"/>
        <v/>
      </c>
      <c r="B15" s="63"/>
      <c r="C15" s="21" t="str">
        <f t="shared" si="0"/>
        <v/>
      </c>
      <c r="D15" s="64"/>
      <c r="E15" s="64"/>
      <c r="F15" s="14" t="str">
        <f t="shared" si="4"/>
        <v/>
      </c>
      <c r="G15" s="14" t="str">
        <f ca="1">IF($F15&lt;&gt;"",IF($G$4="Recurso",VLOOKUP($E15,OFFSET('Definición técnica de imagenes'!$A$1,MATCH($G$5,'Definición técnica de imagenes'!$A$1:$A$104,0)-1,1,COUNTIF('Definición técnica de imagenes'!$A$3:$A$102,$G$5),5),5,FALSE),'Definición técnica de imagenes'!$F$16),"")</f>
        <v/>
      </c>
      <c r="H15" s="14" t="str">
        <f t="shared" ca="1" si="5"/>
        <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c r="K15" s="67"/>
    </row>
    <row r="16" spans="1:16" s="12" customFormat="1" ht="15">
      <c r="A16" s="13" t="str">
        <f t="shared" si="3"/>
        <v/>
      </c>
      <c r="B16" s="63"/>
      <c r="C16" s="21" t="str">
        <f t="shared" si="0"/>
        <v/>
      </c>
      <c r="D16" s="64"/>
      <c r="E16" s="64"/>
      <c r="F16" s="14" t="str">
        <f t="shared" si="4"/>
        <v/>
      </c>
      <c r="G16" s="14" t="str">
        <f ca="1">IF($F16&lt;&gt;"",IF($G$4="Recurso",VLOOKUP($E16,OFFSET('Definición técnica de imagenes'!$A$1,MATCH($G$5,'Definición técnica de imagenes'!$A$1:$A$104,0)-1,1,COUNTIF('Definición técnica de imagenes'!$A$3:$A$102,$G$5),5),5,FALSE),'Definición técnica de imagenes'!$F$16),"")</f>
        <v/>
      </c>
      <c r="H16" s="14" t="str">
        <f t="shared" ca="1" si="5"/>
        <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8"/>
      <c r="K16" s="69"/>
    </row>
    <row r="17" spans="1:11" s="12" customFormat="1" ht="15">
      <c r="A17" s="13" t="str">
        <f t="shared" si="3"/>
        <v/>
      </c>
      <c r="B17" s="63"/>
      <c r="C17" s="21" t="str">
        <f t="shared" si="0"/>
        <v/>
      </c>
      <c r="D17" s="64"/>
      <c r="E17" s="64"/>
      <c r="F17" s="14" t="str">
        <f t="shared" si="4"/>
        <v/>
      </c>
      <c r="G17" s="14" t="str">
        <f ca="1">IF($F17&lt;&gt;"",IF($G$4="Recurso",VLOOKUP($E17,OFFSET('Definición técnica de imagenes'!$A$1,MATCH($G$5,'Definición técnica de imagenes'!$A$1:$A$104,0)-1,1,COUNTIF('Definición técnica de imagenes'!$A$3:$A$102,$G$5),5),5,FALSE),'Definición técnica de imagenes'!$F$16),"")</f>
        <v/>
      </c>
      <c r="H17" s="14" t="str">
        <f t="shared" ca="1" si="5"/>
        <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c r="K17" s="67"/>
    </row>
    <row r="18" spans="1:11" s="12" customFormat="1" ht="15">
      <c r="A18" s="13" t="str">
        <f t="shared" si="3"/>
        <v/>
      </c>
      <c r="B18" s="63"/>
      <c r="C18" s="21" t="str">
        <f t="shared" si="0"/>
        <v/>
      </c>
      <c r="D18" s="64"/>
      <c r="E18" s="64"/>
      <c r="F18" s="14" t="str">
        <f t="shared" si="4"/>
        <v/>
      </c>
      <c r="G18" s="14" t="str">
        <f ca="1">IF($F18&lt;&gt;"",IF($G$4="Recurso",VLOOKUP($E18,OFFSET('Definición técnica de imagenes'!$A$1,MATCH($G$5,'Definición técnica de imagenes'!$A$1:$A$104,0)-1,1,COUNTIF('Definición técnica de imagenes'!$A$3:$A$102,$G$5),5),5,FALSE),'Definición técnica de imagenes'!$F$16),"")</f>
        <v/>
      </c>
      <c r="H18" s="14" t="str">
        <f t="shared" ca="1" si="5"/>
        <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c r="K18" s="67"/>
    </row>
    <row r="19" spans="1:11" s="12" customFormat="1" ht="15">
      <c r="A19" s="13" t="str">
        <f t="shared" ref="A19:A50" si="6">IF(OR(B19&lt;&gt;"",J19&lt;&gt;""),CONCATENATE(LEFT(A18,3),IF(MID(A18,4,2)+1&lt;10,CONCATENATE("0",MID(A18,4,2)+1),MID(A18,4,2)+1)),"")</f>
        <v/>
      </c>
      <c r="B19" s="63"/>
      <c r="C19" s="21" t="str">
        <f t="shared" si="0"/>
        <v/>
      </c>
      <c r="D19" s="64"/>
      <c r="E19" s="64"/>
      <c r="F19" s="14" t="str">
        <f t="shared" si="4"/>
        <v/>
      </c>
      <c r="G19" s="14" t="str">
        <f ca="1">IF($F19&lt;&gt;"",IF($G$4="Recurso",VLOOKUP($E19,OFFSET('Definición técnica de imagenes'!$A$1,MATCH($G$5,'Definición técnica de imagenes'!$A$1:$A$104,0)-1,1,COUNTIF('Definición técnica de imagenes'!$A$3:$A$102,$G$5),5),5,FALSE),'Definición técnica de imagenes'!$F$16),"")</f>
        <v/>
      </c>
      <c r="H19" s="14" t="str">
        <f t="shared" ca="1" si="5"/>
        <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8"/>
      <c r="K19" s="69"/>
    </row>
    <row r="20" spans="1:11" s="12" customFormat="1" ht="15">
      <c r="A20" s="13" t="str">
        <f t="shared" si="6"/>
        <v/>
      </c>
      <c r="B20" s="63"/>
      <c r="C20" s="21" t="str">
        <f t="shared" si="0"/>
        <v/>
      </c>
      <c r="D20" s="64"/>
      <c r="E20" s="64"/>
      <c r="F20" s="14" t="str">
        <f t="shared" si="4"/>
        <v/>
      </c>
      <c r="G20" s="14" t="str">
        <f ca="1">IF($F20&lt;&gt;"",IF($G$4="Recurso",VLOOKUP($E20,OFFSET('Definición técnica de imagenes'!$A$1,MATCH($G$5,'Definición técnica de imagenes'!$A$1:$A$104,0)-1,1,COUNTIF('Definición técnica de imagenes'!$A$3:$A$102,$G$5),5),5,FALSE),'Definición técnica de imagenes'!$F$16),"")</f>
        <v/>
      </c>
      <c r="H20" s="14" t="str">
        <f t="shared" ca="1" si="5"/>
        <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5"/>
      <c r="K20" s="67"/>
    </row>
    <row r="21" spans="1:11" s="12" customFormat="1" ht="15">
      <c r="A21" s="13" t="str">
        <f t="shared" si="6"/>
        <v/>
      </c>
      <c r="B21" s="63"/>
      <c r="C21" s="21" t="str">
        <f t="shared" si="0"/>
        <v/>
      </c>
      <c r="D21" s="64"/>
      <c r="E21" s="64"/>
      <c r="F21" s="14" t="str">
        <f t="shared" si="4"/>
        <v/>
      </c>
      <c r="G21" s="14" t="str">
        <f ca="1">IF($F21&lt;&gt;"",IF($G$4="Recurso",VLOOKUP($E21,OFFSET('Definición técnica de imagenes'!$A$1,MATCH($G$5,'Definición técnica de imagenes'!$A$1:$A$104,0)-1,1,COUNTIF('Definición técnica de imagenes'!$A$3:$A$102,$G$5),5),5,FALSE),'Definición técnica de imagenes'!$F$16),"")</f>
        <v/>
      </c>
      <c r="H21" s="14" t="str">
        <f t="shared" ca="1" si="5"/>
        <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7"/>
      <c r="K21" s="67"/>
    </row>
    <row r="22" spans="1:11" s="12" customFormat="1" ht="15">
      <c r="A22" s="13" t="str">
        <f t="shared" si="6"/>
        <v/>
      </c>
      <c r="B22" s="63"/>
      <c r="C22" s="21" t="str">
        <f t="shared" si="0"/>
        <v/>
      </c>
      <c r="D22" s="64"/>
      <c r="E22" s="64"/>
      <c r="F22" s="14" t="str">
        <f t="shared" si="4"/>
        <v/>
      </c>
      <c r="G22" s="14" t="str">
        <f ca="1">IF($F22&lt;&gt;"",IF($G$4="Recurso",VLOOKUP($E22,OFFSET('Definición técnica de imagenes'!$A$1,MATCH($G$5,'Definición técnica de imagenes'!$A$1:$A$104,0)-1,1,COUNTIF('Definición técnica de imagenes'!$A$3:$A$102,$G$5),5),5,FALSE),'Definición técnica de imagenes'!$F$16),"")</f>
        <v/>
      </c>
      <c r="H22" s="14" t="str">
        <f t="shared" ca="1" si="5"/>
        <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70"/>
    </row>
    <row r="23" spans="1:11" s="12" customFormat="1" ht="15">
      <c r="A23" s="13" t="str">
        <f t="shared" si="6"/>
        <v/>
      </c>
      <c r="B23" s="63"/>
      <c r="C23" s="21" t="str">
        <f t="shared" si="0"/>
        <v/>
      </c>
      <c r="D23" s="64"/>
      <c r="E23" s="64"/>
      <c r="F23" s="14" t="str">
        <f t="shared" si="4"/>
        <v/>
      </c>
      <c r="G23" s="14" t="str">
        <f ca="1">IF($F23&lt;&gt;"",IF($G$4="Recurso",VLOOKUP($E23,OFFSET('Definición técnica de imagenes'!$A$1,MATCH($G$5,'Definición técnica de imagenes'!$A$1:$A$104,0)-1,1,COUNTIF('Definición técnica de imagenes'!$A$3:$A$102,$G$5),5),5,FALSE),'Definición técnica de imagenes'!$F$16),"")</f>
        <v/>
      </c>
      <c r="H23" s="14" t="str">
        <f t="shared" ca="1" si="5"/>
        <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5"/>
      <c r="K23" s="65"/>
    </row>
    <row r="24" spans="1:11" s="12" customFormat="1" ht="15">
      <c r="A24" s="13" t="str">
        <f t="shared" si="6"/>
        <v/>
      </c>
      <c r="B24" s="63"/>
      <c r="C24" s="21" t="str">
        <f t="shared" si="0"/>
        <v/>
      </c>
      <c r="D24" s="64"/>
      <c r="E24" s="64"/>
      <c r="F24" s="14" t="str">
        <f t="shared" si="4"/>
        <v/>
      </c>
      <c r="G24" s="14" t="str">
        <f ca="1">IF($F24&lt;&gt;"",IF($G$4="Recurso",VLOOKUP($E24,OFFSET('Definición técnica de imagenes'!$A$1,MATCH($G$5,'Definición técnica de imagenes'!$A$1:$A$104,0)-1,1,COUNTIF('Definición técnica de imagenes'!$A$3:$A$102,$G$5),5),5,FALSE),'Definición técnica de imagenes'!$F$16),"")</f>
        <v/>
      </c>
      <c r="H24" s="14" t="str">
        <f t="shared" ca="1" si="5"/>
        <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6"/>
    </row>
    <row r="25" spans="1:11" s="12" customFormat="1" ht="15">
      <c r="A25" s="13" t="str">
        <f t="shared" si="6"/>
        <v/>
      </c>
      <c r="B25" s="63"/>
      <c r="C25" s="21" t="str">
        <f t="shared" si="0"/>
        <v/>
      </c>
      <c r="D25" s="64"/>
      <c r="E25" s="64"/>
      <c r="F25" s="14" t="str">
        <f t="shared" si="4"/>
        <v/>
      </c>
      <c r="G25" s="14" t="str">
        <f ca="1">IF($F25&lt;&gt;"",IF($G$4="Recurso",VLOOKUP($E25,OFFSET('Definición técnica de imagenes'!$A$1,MATCH($G$5,'Definición técnica de imagenes'!$A$1:$A$104,0)-1,1,COUNTIF('Definición técnica de imagenes'!$A$3:$A$102,$G$5),5),5,FALSE),'Definición técnica de imagenes'!$F$16),"")</f>
        <v/>
      </c>
      <c r="H25" s="14" t="str">
        <f t="shared" ca="1" si="5"/>
        <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5"/>
    </row>
    <row r="26" spans="1:11" s="12" customFormat="1" ht="15">
      <c r="A26" s="13" t="str">
        <f t="shared" si="6"/>
        <v/>
      </c>
      <c r="B26" s="63"/>
      <c r="C26" s="21" t="str">
        <f t="shared" si="0"/>
        <v/>
      </c>
      <c r="D26" s="64"/>
      <c r="E26" s="64"/>
      <c r="F26" s="14" t="str">
        <f t="shared" si="4"/>
        <v/>
      </c>
      <c r="G26" s="14" t="str">
        <f ca="1">IF($F26&lt;&gt;"",IF($G$4="Recurso",VLOOKUP($E26,OFFSET('Definición técnica de imagenes'!$A$1,MATCH($G$5,'Definición técnica de imagenes'!$A$1:$A$104,0)-1,1,COUNTIF('Definición técnica de imagenes'!$A$3:$A$102,$G$5),5),5,FALSE),'Definición técnica de imagenes'!$F$16),"")</f>
        <v/>
      </c>
      <c r="H26" s="14" t="str">
        <f t="shared" ca="1" si="5"/>
        <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5"/>
    </row>
    <row r="27" spans="1:11" s="12" customFormat="1" ht="15">
      <c r="A27" s="13" t="str">
        <f t="shared" si="6"/>
        <v/>
      </c>
      <c r="B27" s="63"/>
      <c r="C27" s="21" t="str">
        <f t="shared" si="0"/>
        <v/>
      </c>
      <c r="D27" s="64"/>
      <c r="E27" s="64"/>
      <c r="F27" s="14" t="str">
        <f t="shared" si="4"/>
        <v/>
      </c>
      <c r="G27" s="14" t="str">
        <f ca="1">IF($F27&lt;&gt;"",IF($G$4="Recurso",VLOOKUP($E27,OFFSET('Definición técnica de imagenes'!$A$1,MATCH($G$5,'Definición técnica de imagenes'!$A$1:$A$104,0)-1,1,COUNTIF('Definición técnica de imagenes'!$A$3:$A$102,$G$5),5),5,FALSE),'Definición técnica de imagenes'!$F$16),"")</f>
        <v/>
      </c>
      <c r="H27" s="14" t="str">
        <f t="shared" ca="1" si="5"/>
        <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5"/>
      <c r="K27" s="65"/>
    </row>
    <row r="28" spans="1:11" s="12" customFormat="1" ht="15">
      <c r="A28" s="13" t="str">
        <f t="shared" si="6"/>
        <v/>
      </c>
      <c r="B28" s="63"/>
      <c r="C28" s="21" t="str">
        <f t="shared" si="0"/>
        <v/>
      </c>
      <c r="D28" s="64"/>
      <c r="E28" s="64"/>
      <c r="F28" s="14" t="str">
        <f t="shared" si="4"/>
        <v/>
      </c>
      <c r="G28" s="14" t="str">
        <f ca="1">IF($F28&lt;&gt;"",IF($G$4="Recurso",VLOOKUP($E28,OFFSET('Definición técnica de imagenes'!$A$1,MATCH($G$5,'Definición técnica de imagenes'!$A$1:$A$104,0)-1,1,COUNTIF('Definición técnica de imagenes'!$A$3:$A$102,$G$5),5),5,FALSE),'Definición técnica de imagenes'!$F$16),"")</f>
        <v/>
      </c>
      <c r="H28" s="14" t="str">
        <f t="shared" ca="1" si="5"/>
        <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5"/>
      <c r="K28" s="65"/>
    </row>
    <row r="29" spans="1:11" s="12" customFormat="1" ht="15">
      <c r="A29" s="13" t="str">
        <f t="shared" si="6"/>
        <v/>
      </c>
      <c r="B29" s="63"/>
      <c r="C29" s="21" t="str">
        <f t="shared" si="0"/>
        <v/>
      </c>
      <c r="D29" s="64"/>
      <c r="E29" s="64"/>
      <c r="F29" s="14" t="str">
        <f t="shared" si="4"/>
        <v/>
      </c>
      <c r="G29" s="14" t="str">
        <f ca="1">IF($F29&lt;&gt;"",IF($G$4="Recurso",VLOOKUP($E29,OFFSET('Definición técnica de imagenes'!$A$1,MATCH($G$5,'Definición técnica de imagenes'!$A$1:$A$104,0)-1,1,COUNTIF('Definición técnica de imagenes'!$A$3:$A$102,$G$5),5),5,FALSE),'Definición técnica de imagenes'!$F$16),"")</f>
        <v/>
      </c>
      <c r="H29" s="14" t="str">
        <f t="shared" ca="1" si="5"/>
        <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5"/>
      <c r="K29" s="65"/>
    </row>
    <row r="30" spans="1:11" s="12" customFormat="1" ht="15">
      <c r="A30" s="13" t="str">
        <f t="shared" si="6"/>
        <v/>
      </c>
      <c r="B30" s="63"/>
      <c r="C30" s="21" t="str">
        <f t="shared" si="0"/>
        <v/>
      </c>
      <c r="D30" s="64"/>
      <c r="E30" s="64"/>
      <c r="F30" s="14" t="str">
        <f t="shared" si="4"/>
        <v/>
      </c>
      <c r="G30" s="14" t="str">
        <f ca="1">IF($F30&lt;&gt;"",IF($G$4="Recurso",VLOOKUP($E30,OFFSET('Definición técnica de imagenes'!$A$1,MATCH($G$5,'Definición técnica de imagenes'!$A$1:$A$104,0)-1,1,COUNTIF('Definición técnica de imagenes'!$A$3:$A$102,$G$5),5),5,FALSE),'Definición técnica de imagenes'!$F$16),"")</f>
        <v/>
      </c>
      <c r="H30" s="14" t="str">
        <f t="shared" ca="1" si="5"/>
        <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5"/>
      <c r="K30" s="65"/>
    </row>
    <row r="31" spans="1:11" s="12" customFormat="1" ht="15">
      <c r="A31" s="13" t="str">
        <f t="shared" si="6"/>
        <v/>
      </c>
      <c r="B31" s="63"/>
      <c r="C31" s="21" t="str">
        <f t="shared" si="0"/>
        <v/>
      </c>
      <c r="D31" s="64"/>
      <c r="E31" s="64"/>
      <c r="F31" s="14" t="str">
        <f t="shared" si="4"/>
        <v/>
      </c>
      <c r="G31" s="14" t="str">
        <f ca="1">IF($F31&lt;&gt;"",IF($G$4="Recurso",VLOOKUP($E31,OFFSET('Definición técnica de imagenes'!$A$1,MATCH($G$5,'Definición técnica de imagenes'!$A$1:$A$104,0)-1,1,COUNTIF('Definición técnica de imagenes'!$A$3:$A$102,$G$5),5),5,FALSE),'Definición técnica de imagenes'!$F$16),"")</f>
        <v/>
      </c>
      <c r="H31" s="14" t="str">
        <f t="shared" ca="1" si="5"/>
        <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5"/>
      <c r="K31" s="65"/>
    </row>
    <row r="32" spans="1:11" s="12" customFormat="1" ht="15">
      <c r="A32" s="13" t="str">
        <f t="shared" si="6"/>
        <v/>
      </c>
      <c r="B32" s="63"/>
      <c r="C32" s="21" t="str">
        <f t="shared" si="0"/>
        <v/>
      </c>
      <c r="D32" s="64"/>
      <c r="E32" s="64"/>
      <c r="F32" s="14" t="str">
        <f t="shared" si="4"/>
        <v/>
      </c>
      <c r="G32" s="14" t="str">
        <f ca="1">IF($F32&lt;&gt;"",IF($G$4="Recurso",VLOOKUP($E32,OFFSET('Definición técnica de imagenes'!$A$1,MATCH($G$5,'Definición técnica de imagenes'!$A$1:$A$104,0)-1,1,COUNTIF('Definición técnica de imagenes'!$A$3:$A$102,$G$5),5),5,FALSE),'Definición técnica de imagenes'!$F$16),"")</f>
        <v/>
      </c>
      <c r="H32" s="14" t="str">
        <f t="shared" ca="1" si="5"/>
        <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5"/>
      <c r="K32" s="65"/>
    </row>
    <row r="33" spans="1:11" s="12" customFormat="1" ht="15">
      <c r="A33" s="13" t="str">
        <f t="shared" si="6"/>
        <v/>
      </c>
      <c r="B33" s="63"/>
      <c r="C33" s="21" t="str">
        <f t="shared" si="0"/>
        <v/>
      </c>
      <c r="D33" s="64"/>
      <c r="E33" s="64"/>
      <c r="F33" s="14" t="str">
        <f t="shared" si="4"/>
        <v/>
      </c>
      <c r="G33" s="14" t="str">
        <f ca="1">IF($F33&lt;&gt;"",IF($G$4="Recurso",VLOOKUP($E33,OFFSET('Definición técnica de imagenes'!$A$1,MATCH($G$5,'Definición técnica de imagenes'!$A$1:$A$104,0)-1,1,COUNTIF('Definición técnica de imagenes'!$A$3:$A$102,$G$5),5),5,FALSE),'Definición técnica de imagenes'!$F$16),"")</f>
        <v/>
      </c>
      <c r="H33" s="14" t="str">
        <f t="shared" ca="1" si="5"/>
        <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5"/>
      <c r="K33" s="65"/>
    </row>
    <row r="34" spans="1:11" s="12" customFormat="1" ht="15">
      <c r="A34" s="13" t="str">
        <f t="shared" si="6"/>
        <v/>
      </c>
      <c r="B34" s="63"/>
      <c r="C34" s="21" t="str">
        <f t="shared" si="0"/>
        <v/>
      </c>
      <c r="D34" s="64"/>
      <c r="E34" s="64"/>
      <c r="F34" s="14" t="str">
        <f t="shared" si="4"/>
        <v/>
      </c>
      <c r="G34" s="14" t="str">
        <f ca="1">IF($F34&lt;&gt;"",IF($G$4="Recurso",VLOOKUP($E34,OFFSET('Definición técnica de imagenes'!$A$1,MATCH($G$5,'Definición técnica de imagenes'!$A$1:$A$104,0)-1,1,COUNTIF('Definición técnica de imagenes'!$A$3:$A$102,$G$5),5),5,FALSE),'Definición técnica de imagenes'!$F$16),"")</f>
        <v/>
      </c>
      <c r="H34" s="14" t="str">
        <f t="shared" ca="1" si="5"/>
        <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5"/>
      <c r="K34" s="65"/>
    </row>
    <row r="35" spans="1:11" s="12" customFormat="1" ht="15">
      <c r="A35" s="13" t="str">
        <f t="shared" si="6"/>
        <v/>
      </c>
      <c r="B35" s="63"/>
      <c r="C35" s="21" t="str">
        <f t="shared" si="0"/>
        <v/>
      </c>
      <c r="D35" s="64"/>
      <c r="E35" s="64"/>
      <c r="F35" s="14" t="str">
        <f t="shared" si="4"/>
        <v/>
      </c>
      <c r="G35" s="14" t="str">
        <f ca="1">IF($F35&lt;&gt;"",IF($G$4="Recurso",VLOOKUP($E35,OFFSET('Definición técnica de imagenes'!$A$1,MATCH($G$5,'Definición técnica de imagenes'!$A$1:$A$104,0)-1,1,COUNTIF('Definición técnica de imagenes'!$A$3:$A$102,$G$5),5),5,FALSE),'Definición técnica de imagenes'!$F$16),"")</f>
        <v/>
      </c>
      <c r="H35" s="14" t="str">
        <f t="shared" ca="1" si="5"/>
        <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4"/>
      <c r="K35" s="66"/>
    </row>
    <row r="36" spans="1:11" s="12" customFormat="1" ht="15">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ht="15">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ht="15">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ht="15">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ht="15">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ht="15">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ht="15">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ht="15">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ht="15">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ht="15">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ht="15">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ht="15">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ht="15">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ht="15">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ht="15">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ht="15">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ht="15">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ht="15">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ht="15">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ht="15">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ht="15">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ht="15">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ht="15">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ht="15">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ht="15">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ht="15">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ht="15">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ht="15">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ht="15">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ht="15">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ht="15">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ht="15">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ht="15">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ht="15">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ht="15">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ht="15">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ht="15">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ht="15">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ht="15">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ht="15">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ht="15">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ht="15">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ht="15">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ht="15">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ht="15">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ht="15">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ht="15">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ht="15">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ht="15">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ht="15">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ht="15">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ht="15">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ht="15">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ht="15">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ht="15">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ht="15">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ht="15">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ht="15">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ht="15">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ht="15">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ht="15">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ht="15">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ht="15">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ht="15">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ht="15">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ht="15">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ht="15">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ht="15">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ht="15">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ht="15">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ht="15">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ht="15">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ht="15">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25" thickBot="1">
      <c r="A1" s="90" t="s">
        <v>38</v>
      </c>
      <c r="B1" s="91"/>
      <c r="C1" s="91"/>
      <c r="D1" s="91"/>
      <c r="E1" s="91"/>
      <c r="F1" s="92"/>
    </row>
    <row r="2" spans="1:11">
      <c r="A2" s="31" t="s">
        <v>42</v>
      </c>
      <c r="B2" s="32"/>
      <c r="C2" s="93" t="s">
        <v>13</v>
      </c>
      <c r="D2" s="94"/>
      <c r="E2" s="95"/>
      <c r="F2" s="33"/>
    </row>
    <row r="3" spans="1:11" ht="63.25">
      <c r="A3" s="34" t="s">
        <v>43</v>
      </c>
      <c r="B3" s="32"/>
      <c r="C3" s="99" t="s">
        <v>14</v>
      </c>
      <c r="D3" s="100"/>
      <c r="E3" s="101"/>
      <c r="F3" s="33"/>
      <c r="H3" s="23" t="s">
        <v>18</v>
      </c>
      <c r="I3" s="23" t="s">
        <v>19</v>
      </c>
      <c r="J3" s="23" t="s">
        <v>20</v>
      </c>
      <c r="K3" s="23" t="s">
        <v>52</v>
      </c>
    </row>
    <row r="4" spans="1:11" ht="31.75">
      <c r="A4" s="31" t="s">
        <v>44</v>
      </c>
      <c r="B4" s="32"/>
      <c r="C4" s="27" t="s">
        <v>15</v>
      </c>
      <c r="D4" s="26" t="s">
        <v>16</v>
      </c>
      <c r="E4" s="30" t="s">
        <v>17</v>
      </c>
      <c r="F4" s="33"/>
      <c r="H4" s="23" t="s">
        <v>21</v>
      </c>
      <c r="I4" s="23" t="s">
        <v>25</v>
      </c>
      <c r="J4" s="23">
        <v>1</v>
      </c>
      <c r="K4" s="23">
        <v>1</v>
      </c>
    </row>
    <row r="5" spans="1:11" ht="79.5" thickBot="1">
      <c r="A5" s="34" t="s">
        <v>45</v>
      </c>
      <c r="B5" s="32"/>
      <c r="C5" s="29" t="s">
        <v>35</v>
      </c>
      <c r="D5" s="102" t="str">
        <f>CONCATENATE(H21,"_",I21,"_",J21,"_CO")</f>
        <v>LE_07_04_CO</v>
      </c>
      <c r="E5" s="103"/>
      <c r="F5" s="33"/>
      <c r="H5" s="23" t="s">
        <v>22</v>
      </c>
      <c r="I5" s="23" t="s">
        <v>26</v>
      </c>
      <c r="J5" s="23">
        <v>2</v>
      </c>
      <c r="K5" s="23">
        <v>2</v>
      </c>
    </row>
    <row r="6" spans="1:11" ht="32" thickBot="1">
      <c r="A6" s="31" t="s">
        <v>10</v>
      </c>
      <c r="B6" s="32"/>
      <c r="C6" s="32"/>
      <c r="D6" s="32"/>
      <c r="E6" s="32"/>
      <c r="F6" s="33"/>
      <c r="H6" s="23" t="s">
        <v>23</v>
      </c>
      <c r="I6" s="23" t="s">
        <v>27</v>
      </c>
      <c r="J6" s="23">
        <v>3</v>
      </c>
      <c r="K6" s="23">
        <v>3</v>
      </c>
    </row>
    <row r="7" spans="1:11" ht="32" thickBot="1">
      <c r="A7" s="34" t="s">
        <v>11</v>
      </c>
      <c r="B7" s="32"/>
      <c r="C7" s="60" t="s">
        <v>119</v>
      </c>
      <c r="D7" s="88" t="str">
        <f>CONCATENATE("SolicitudGrafica_",D5,".xls")</f>
        <v>SolicitudGrafica_LE_07_04_CO.xls</v>
      </c>
      <c r="E7" s="88"/>
      <c r="F7" s="89"/>
      <c r="H7" s="23" t="s">
        <v>24</v>
      </c>
      <c r="I7" s="23" t="s">
        <v>28</v>
      </c>
      <c r="J7" s="23">
        <v>4</v>
      </c>
      <c r="K7" s="23">
        <v>4</v>
      </c>
    </row>
    <row r="8" spans="1:11" ht="47.5">
      <c r="A8" s="34" t="s">
        <v>53</v>
      </c>
      <c r="B8" s="32"/>
      <c r="C8" s="32"/>
      <c r="D8" s="32"/>
      <c r="E8" s="32"/>
      <c r="F8" s="33"/>
      <c r="I8" s="23" t="s">
        <v>29</v>
      </c>
      <c r="J8" s="23">
        <v>5</v>
      </c>
      <c r="K8" s="23">
        <v>5</v>
      </c>
    </row>
    <row r="9" spans="1:11" ht="47.5">
      <c r="A9" s="34" t="s">
        <v>12</v>
      </c>
      <c r="B9" s="32"/>
      <c r="C9" s="32"/>
      <c r="D9" s="32"/>
      <c r="E9" s="32"/>
      <c r="F9" s="33"/>
      <c r="I9" s="23" t="s">
        <v>30</v>
      </c>
      <c r="J9" s="23">
        <v>6</v>
      </c>
      <c r="K9" s="23">
        <v>6</v>
      </c>
    </row>
    <row r="10" spans="1:11" ht="32" thickBot="1">
      <c r="A10" s="35" t="s">
        <v>36</v>
      </c>
      <c r="B10" s="36"/>
      <c r="C10" s="36"/>
      <c r="D10" s="36"/>
      <c r="E10" s="36"/>
      <c r="F10" s="37"/>
      <c r="I10" s="23" t="s">
        <v>31</v>
      </c>
      <c r="J10" s="23">
        <v>7</v>
      </c>
      <c r="K10" s="23">
        <v>7</v>
      </c>
    </row>
    <row r="11" spans="1:11">
      <c r="I11" s="23" t="s">
        <v>32</v>
      </c>
      <c r="J11" s="23">
        <v>8</v>
      </c>
      <c r="K11" s="23">
        <v>8</v>
      </c>
    </row>
    <row r="12" spans="1:11" ht="16.25" thickBot="1">
      <c r="I12" s="23" t="s">
        <v>37</v>
      </c>
      <c r="J12" s="23">
        <v>9</v>
      </c>
      <c r="K12" s="23">
        <v>9</v>
      </c>
    </row>
    <row r="13" spans="1:11">
      <c r="A13" s="90" t="s">
        <v>41</v>
      </c>
      <c r="B13" s="91"/>
      <c r="C13" s="91"/>
      <c r="D13" s="91"/>
      <c r="E13" s="91"/>
      <c r="F13" s="92"/>
      <c r="I13" s="23" t="s">
        <v>33</v>
      </c>
      <c r="J13" s="23">
        <v>10</v>
      </c>
      <c r="K13" s="23">
        <v>10</v>
      </c>
    </row>
    <row r="14" spans="1:11" ht="16.25"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9.5"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3.75"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1.75">
      <c r="A44" s="55" t="s">
        <v>111</v>
      </c>
      <c r="B44" s="55"/>
      <c r="C44" s="56" t="s">
        <v>130</v>
      </c>
      <c r="D44" s="57" t="s">
        <v>164</v>
      </c>
      <c r="E44" s="56"/>
      <c r="F44" s="56"/>
    </row>
    <row r="45" spans="1:9">
      <c r="A45" s="55" t="s">
        <v>112</v>
      </c>
      <c r="B45" s="55"/>
      <c r="C45" s="56" t="s">
        <v>131</v>
      </c>
      <c r="D45" s="57" t="s">
        <v>132</v>
      </c>
      <c r="E45" s="56"/>
      <c r="F45" s="56"/>
    </row>
    <row r="46" spans="1:9" ht="47.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2015-05-31T22:02:07Z</dcterms:modified>
</cp:coreProperties>
</file>