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A91" i="1"/>
  <c r="I91" i="1"/>
  <c r="F91" i="1"/>
  <c r="G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<sst xmlns="http://schemas.openxmlformats.org/spreadsheetml/2006/main" count="362" uniqueCount="193">
  <si>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</si>
  <si>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</si>
  <si>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</si>
  <si>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</si>
  <si>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</si>
  <si>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</si>
  <si>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</si>
  <si>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</si>
  <si>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</si>
  <si>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</si>
  <si>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</si>
  <si>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</si>
  <si>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</si>
  <si>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</si>
  <si>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</si>
  <si>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</si>
  <si>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</si>
  <si>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</si>
  <si>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</si>
  <si>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</si>
  <si>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</si>
  <si>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</si>
  <si>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</si>
  <si>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</si>
  <si>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</si>
  <si>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</si>
  <si>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</si>
  <si>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</si>
  <si>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</si>
  <si>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</si>
  <si>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</si>
  <si>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</si>
  <si>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</si>
  <si>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</si>
  <si>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</si>
  <si>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</si>
  <si>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</si>
  <si>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</si>
  <si>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</si>
  <si>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</si>
  <si>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</si>
  <si>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</si>
  <si>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</si>
  <si>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</si>
  <si>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</si>
  <si>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</si>
  <si>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</si>
  <si>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</si>
  <si>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</si>
  <si>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</si>
  <si>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</si>
  <si>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</si>
  <si>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</si>
  <si>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</si>
  <si>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</si>
  <si>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</si>
  <si>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</si>
  <si>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</si>
  <si>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</si>
  <si>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</si>
  <si>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</si>
  <si>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</si>
  <si>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</si>
  <si>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</si>
  <si>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</si>
  <si>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</si>
  <si>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</si>
  <si>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</si>
  <si>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</si>
  <si>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</si>
  <si>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</si>
  <si>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</si>
  <si>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</si>
  <si>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</si>
  <si>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</si>
  <si>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</si>
  <si>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</si>
  <si>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</si>
  <si>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</si>
  <si>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</si>
  <si>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</si>
  <si>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</si>
  <si>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</si>
  <si>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</si>
  <si>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</si>
  <si>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</si>
  <si>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</si>
  <si>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</si>
  <si>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</si>
  <si>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</si>
  <si>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</si>
  <si>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</si>
  <si>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</si>
  <si>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</si>
  <si>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</si>
  <si>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</si>
  <si>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</si>
  <si>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</si>
  <si>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</si>
  <si>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</si>
  <si>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</si>
  <si>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</si>
  <si>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</si>
  <si>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</si>
  <si>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</si>
  <si>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</si>
  <si>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</si>
  <si>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</si>
  <si>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</si>
  <si>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</si>
  <si>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</si>
  <si>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</si>
  <si>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</si>
  <si>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</si>
  <si>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</si>
  <si>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</si>
  <si>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</si>
  <si>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</si>
  <si>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</si>
  <si>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</si>
  <si>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</si>
  <si>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</si>
  <si>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</si>
  <si>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</si>
  <si>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</si>
  <si>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</si>
  <si>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</si>
  <si>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</si>
  <si>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</si>
  <si>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</si>
  <si>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</si>
  <si>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</si>
  <si>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</si>
  <si>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</si>
  <si>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</si>
  <si>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</si>
  <si>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</si>
  <si>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</si>
  <si>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</si>
  <si>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</si>
  <si>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</si>
  <si>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</si>
  <si>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</si>
  <si>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</si>
  <si>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</si>
  <si>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</si>
  <si>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</si>
  <si>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</si>
  <si>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</si>
  <si>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</si>
  <si>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</si>
  <si>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</si>
  <si>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</si>
  <si>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</si>
  <si>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</si>
  <si>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</si>
  <si>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</si>
  <si>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</si>
  <si>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</si>
  <si>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</si>
  <si>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</si>
  <si>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</si>
  <si>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</si>
  <si>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</si>
  <si>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</si>
  <si>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</si>
  <si>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</si>
  <si>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</si>
  <si>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</si>
  <si>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</si>
  <si>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</si>
  <si>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</si>
  <si>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</si>
  <si>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</si>
  <si>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</si>
  <si>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</si>
  <si>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</si>
  <si>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</si>
  <si>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</si>
  <si>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</si>
  <si>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</si>
  <si>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</si>
  <si>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</si>
  <si>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</si>
  <si>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</si>
  <si>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</si>
  <si>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</si>
  <si>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dimesiones</t>
  </si>
  <si>
    <t>Sergio Cuellar Ardila</t>
  </si>
  <si>
    <t>Ilustración</t>
  </si>
  <si>
    <t>Realizar las etiquetas con diferentes colores</t>
  </si>
  <si>
    <t>http://www.flickr.com/photos/baslercast/4637566354/in/photolist-84NJUA-xKPE6-4nFWz3-4ciox6-4xN3FV-dp3CR9-d1JFfA-deJQKj-46iKM-81SfW-daKBc7-dmfKpt-nc8kz5-dsHTUN-78hQ5U-88ZKgW-9f2h59-2DEdp3-69wHVJ-canLr7-AtPbD-7Ad7Wi-bV9EqR-9AeSiN-juTHm7-dthKCw-9zRj4d-dKaQL-6VMmmV-4kavZM-8G7dD-aqxkA9-okp57W-kqN8De-8jeGLa-9GizKx-7Tx3yN-qoAU99-9FSVtw-aqxkzU-aqxkA7-aqxkzY-aqxkA3-8RNMTo-gxjfqe-iyQgA-crPJPm-86GxqW-eda8iX-7L5TUU</t>
  </si>
  <si>
    <t>Glorieta modificada con etiquetas para identificar propiedades del movimiento circular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</si>
</sst>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D10" sqref="D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25" thickBot="1">
      <c r="A1" s="1"/>
      <c r="B1" s="1"/>
      <c r="C1" s="1"/>
      <c r="D1" s="1"/>
      <c r="F1" s="1"/>
      <c r="G1" s="1"/>
      <c r="H1" s="39"/>
      <c r="I1" s="39"/>
      <c r="J1" s="15"/>
      <c r="K1" s="15"/>
      <c r="L1" s="2" t="s">
        <v>5</v>
      </c>
      <c r="M1" s="2" t="str">
        <f>CONCATENATE('Definición técnica de imagenes'!$B$1," ",$G$5)</f>
        <v>Ubicación de la imagen en el recurso M9B</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82</v>
      </c>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M9B</v>
      </c>
      <c r="F9" s="58" t="s">
        <v>61</v>
      </c>
      <c r="G9" s="58" t="s">
        <v>59</v>
      </c>
      <c r="H9" s="58" t="s">
        <v>60</v>
      </c>
      <c r="I9" s="58" t="s">
        <v>114</v>
      </c>
      <c r="J9" s="19" t="s">
        <v>6</v>
      </c>
      <c r="K9" s="20" t="s">
        <v>7</v>
      </c>
    </row>
    <row r="10" spans="1:16" s="12" customFormat="1" ht="273">
      <c r="A10" s="13" t="str">
        <f>IF(OR(B10&lt;&gt;"",J10&lt;&gt;""),"IMG01","")</f>
        <v>IMG01</v>
      </c>
      <c r="B10" s="63" t="s">
        <v>191</v>
      </c>
      <c r="C10" s="21" t="str">
        <f t="shared" ref="C10:C41" si="0">IF(OR(B10&lt;&gt;"",J10&lt;&gt;""),IF($G$4="Recurso",CONCATENATE($G$4," ",$G$5),$G$4),"")</f>
        <v>Recurso M9B</v>
      </c>
      <c r="D10" s="64" t="s">
        <v>189</v>
      </c>
      <c r="E10" s="64" t="s">
        <v>158</v>
      </c>
      <c r="F10" s="14" t="str">
        <f t="shared" ref="F10" ca="1" si="1">IF(OR(B10&lt;&gt;"",J10&lt;&gt;""),CONCATENATE($C$7,"_",$A10,IF($G$4="Cuaderno de Estudio","_small",CONCATENATE(IF(I10="","","n"),IF(LEFT($G$5,1)="F",".jpg",".png")))),"")</f>
        <v>CN_08_01_REC10_IMG01n.png</v>
      </c>
      <c r="G10" s="14" t="str">
        <f ca="1">IF($F10&lt;&gt;"",IF($G$4="Recurso",VLOOKUP($E10,OFFSET('Definición técnica de imagenes'!$A$1,MATCH($G$5,'Definición técnica de imagenes'!$A$1:$A$104,0)-1,1,COUNTIF('Definición técnica de imagenes'!$A$3:$A$102,$G$5),5),5,FALSE),'Definición técnica de imagenes'!$F$16),"")</f>
        <v>286 x 286 px</v>
      </c>
      <c r="H10" s="14" t="str">
        <f t="shared" ref="H10" ca="1" si="2">IF(AND(I10&lt;&gt;"",I10&lt;&gt;0),IF(OR(B10&lt;&gt;"",J10&lt;&gt;""),CONCATENATE($C$7,"_",$A10,IF($G$4="Cuaderno de Estudio","_zoom",CONCATENATE("a",IF(LEFT($G$5,1)="F",".jpg",".png")))),""),"")</f>
        <v>CN_08_01_REC10_IMG01a.png</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5" t="s">
        <v>190</v>
      </c>
    </row>
    <row r="11" spans="1:16" s="12" customFormat="1" ht="14" customHeight="1">
      <c r="A11" s="13" t="str">
        <f t="shared" ref="A11:A18" si="3">IF(OR(B11&lt;&gt;"",J11&lt;&gt;""),CONCATENATE(LEFT(A10,3),IF(MID(A10,4,2)+1&lt;10,CONCATENATE("0",MID(A10,4,2)+1))),"")</f>
        <v/>
      </c>
      <c r="B11" s="63"/>
      <c r="C11" s="21" t="str">
        <f t="shared" si="0"/>
        <v/>
      </c>
      <c r="D11" s="64"/>
      <c r="E11" s="64"/>
      <c r="F11" s="14" t="str">
        <f t="shared" ref="F11:F74" si="4">IF(OR(B11&lt;&gt;"",J11&lt;&gt;""),CONCATENATE($C$7,"_",$A11,IF($G$4="Cuaderno de Estudio","_small",CONCATENATE(IF(I11="","","n"),IF(LEFT($G$5,1)="F",".jpg",".png")))),"")</f>
        <v/>
      </c>
      <c r="G11" s="14" t="str">
        <f ca="1">IF($F11&lt;&gt;"",IF($G$4="Recurso",VLOOKUP($E11,OFFSET('Definición técnica de imagenes'!$A$1,MATCH($G$5,'Definición técnica de imagenes'!$A$1:$A$104,0)-1,1,COUNTIF('Definición técnica de imagenes'!$A$3:$A$102,$G$5),5),5,FALSE),'Definición técnica de imagenes'!$F$16),"")</f>
        <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c r="K11" s="66"/>
    </row>
    <row r="12" spans="1:16" s="12" customFormat="1" ht="15">
      <c r="A12" s="13" t="str">
        <f t="shared" si="3"/>
        <v/>
      </c>
      <c r="B12" s="63"/>
      <c r="C12" s="21" t="str">
        <f t="shared" si="0"/>
        <v/>
      </c>
      <c r="D12" s="64"/>
      <c r="E12" s="64"/>
      <c r="F12" s="14" t="str">
        <f t="shared" si="4"/>
        <v/>
      </c>
      <c r="G12" s="14" t="str">
        <f ca="1">IF($F12&lt;&gt;"",IF($G$4="Recurso",VLOOKUP($E12,OFFSET('Definición técnica de imagenes'!$A$1,MATCH($G$5,'Definición técnica de imagenes'!$A$1:$A$104,0)-1,1,COUNTIF('Definición técnica de imagenes'!$A$3:$A$102,$G$5),5),5,FALSE),'Definición técnica de imagenes'!$F$16),"")</f>
        <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c r="K12" s="65"/>
    </row>
    <row r="13" spans="1:16" s="12" customFormat="1" ht="15">
      <c r="A13" s="13" t="str">
        <f t="shared" si="3"/>
        <v/>
      </c>
      <c r="B13" s="63"/>
      <c r="C13" s="21" t="str">
        <f t="shared" si="0"/>
        <v/>
      </c>
      <c r="D13" s="64"/>
      <c r="E13" s="64"/>
      <c r="F13" s="14" t="str">
        <f t="shared" si="4"/>
        <v/>
      </c>
      <c r="G13" s="14" t="str">
        <f ca="1">IF($F13&lt;&gt;"",IF($G$4="Recurso",VLOOKUP($E13,OFFSET('Definición técnica de imagenes'!$A$1,MATCH($G$5,'Definición técnica de imagenes'!$A$1:$A$104,0)-1,1,COUNTIF('Definición técnica de imagenes'!$A$3:$A$102,$G$5),5),5,FALSE),'Definición técnica de imagenes'!$F$16),"")</f>
        <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c r="K13" s="65"/>
    </row>
    <row r="14" spans="1:16" s="12" customFormat="1" ht="15">
      <c r="A14" s="13" t="str">
        <f t="shared" si="3"/>
        <v/>
      </c>
      <c r="B14" s="63"/>
      <c r="C14" s="21" t="str">
        <f t="shared" si="0"/>
        <v/>
      </c>
      <c r="D14" s="64"/>
      <c r="E14" s="64"/>
      <c r="F14" s="14" t="str">
        <f t="shared" si="4"/>
        <v/>
      </c>
      <c r="G14" s="14" t="str">
        <f ca="1">IF($F14&lt;&gt;"",IF($G$4="Recurso",VLOOKUP($E14,OFFSET('Definición técnica de imagenes'!$A$1,MATCH($G$5,'Definición técnica de imagenes'!$A$1:$A$104,0)-1,1,COUNTIF('Definición técnica de imagenes'!$A$3:$A$102,$G$5),5),5,FALSE),'Definición técnica de imagenes'!$F$16),"")</f>
        <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c r="K14" s="65"/>
    </row>
    <row r="15" spans="1:16" s="12" customFormat="1" ht="15">
      <c r="A15" s="13" t="str">
        <f t="shared" si="3"/>
        <v/>
      </c>
      <c r="B15" s="63"/>
      <c r="C15" s="21" t="str">
        <f t="shared" si="0"/>
        <v/>
      </c>
      <c r="D15" s="64"/>
      <c r="E15" s="64"/>
      <c r="F15" s="14" t="str">
        <f t="shared" si="4"/>
        <v/>
      </c>
      <c r="G15" s="14" t="str">
        <f ca="1">IF($F15&lt;&gt;"",IF($G$4="Recurso",VLOOKUP($E15,OFFSET('Definición técnica de imagenes'!$A$1,MATCH($G$5,'Definición técnica de imagenes'!$A$1:$A$104,0)-1,1,COUNTIF('Definición técnica de imagenes'!$A$3:$A$102,$G$5),5),5,FALSE),'Definición técnica de imagenes'!$F$16),"")</f>
        <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c r="K15" s="67"/>
    </row>
    <row r="16" spans="1:16" s="12" customFormat="1" ht="15">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ht="15">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ht="15">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ht="15">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ht="15">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ht="15">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ht="15">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ht="15">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ht="15">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ht="15">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ht="15">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ht="15">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ht="15">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ht="15">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ht="15">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ht="15">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ht="15">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ht="15">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ht="15">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ht="15">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25" thickBot="1">
      <c r="A1" s="90" t="s">
        <v>38</v>
      </c>
      <c r="B1" s="91"/>
      <c r="C1" s="91"/>
      <c r="D1" s="91"/>
      <c r="E1" s="91"/>
      <c r="F1" s="92"/>
    </row>
    <row r="2" spans="1:11">
      <c r="A2" s="31" t="s">
        <v>42</v>
      </c>
      <c r="B2" s="32"/>
      <c r="C2" s="93" t="s">
        <v>13</v>
      </c>
      <c r="D2" s="94"/>
      <c r="E2" s="95"/>
      <c r="F2" s="33"/>
    </row>
    <row r="3" spans="1:11" ht="63.25">
      <c r="A3" s="34" t="s">
        <v>43</v>
      </c>
      <c r="B3" s="32"/>
      <c r="C3" s="99" t="s">
        <v>14</v>
      </c>
      <c r="D3" s="100"/>
      <c r="E3" s="101"/>
      <c r="F3" s="33"/>
      <c r="H3" s="23" t="s">
        <v>18</v>
      </c>
      <c r="I3" s="23" t="s">
        <v>19</v>
      </c>
      <c r="J3" s="23" t="s">
        <v>20</v>
      </c>
      <c r="K3" s="23" t="s">
        <v>52</v>
      </c>
    </row>
    <row r="4" spans="1:11" ht="31.75">
      <c r="A4" s="31" t="s">
        <v>44</v>
      </c>
      <c r="B4" s="32"/>
      <c r="C4" s="27" t="s">
        <v>15</v>
      </c>
      <c r="D4" s="26" t="s">
        <v>16</v>
      </c>
      <c r="E4" s="30" t="s">
        <v>17</v>
      </c>
      <c r="F4" s="33"/>
      <c r="H4" s="23" t="s">
        <v>21</v>
      </c>
      <c r="I4" s="23" t="s">
        <v>25</v>
      </c>
      <c r="J4" s="23">
        <v>1</v>
      </c>
      <c r="K4" s="23">
        <v>1</v>
      </c>
    </row>
    <row r="5" spans="1:11" ht="79.5" thickBot="1">
      <c r="A5" s="34" t="s">
        <v>45</v>
      </c>
      <c r="B5" s="32"/>
      <c r="C5" s="29" t="s">
        <v>35</v>
      </c>
      <c r="D5" s="102" t="str">
        <f>CONCATENATE(H21,"_",I21,"_",J21,"_CO")</f>
        <v>LE_07_04_CO</v>
      </c>
      <c r="E5" s="103"/>
      <c r="F5" s="33"/>
      <c r="H5" s="23" t="s">
        <v>22</v>
      </c>
      <c r="I5" s="23" t="s">
        <v>26</v>
      </c>
      <c r="J5" s="23">
        <v>2</v>
      </c>
      <c r="K5" s="23">
        <v>2</v>
      </c>
    </row>
    <row r="6" spans="1:11" ht="32" thickBot="1">
      <c r="A6" s="31" t="s">
        <v>10</v>
      </c>
      <c r="B6" s="32"/>
      <c r="C6" s="32"/>
      <c r="D6" s="32"/>
      <c r="E6" s="32"/>
      <c r="F6" s="33"/>
      <c r="H6" s="23" t="s">
        <v>23</v>
      </c>
      <c r="I6" s="23" t="s">
        <v>27</v>
      </c>
      <c r="J6" s="23">
        <v>3</v>
      </c>
      <c r="K6" s="23">
        <v>3</v>
      </c>
    </row>
    <row r="7" spans="1:11" ht="32" thickBot="1">
      <c r="A7" s="34" t="s">
        <v>11</v>
      </c>
      <c r="B7" s="32"/>
      <c r="C7" s="60" t="s">
        <v>119</v>
      </c>
      <c r="D7" s="88" t="str">
        <f>CONCATENATE("SolicitudGrafica_",D5,".xls")</f>
        <v>SolicitudGrafica_LE_07_04_CO.xls</v>
      </c>
      <c r="E7" s="88"/>
      <c r="F7" s="89"/>
      <c r="H7" s="23" t="s">
        <v>24</v>
      </c>
      <c r="I7" s="23" t="s">
        <v>28</v>
      </c>
      <c r="J7" s="23">
        <v>4</v>
      </c>
      <c r="K7" s="23">
        <v>4</v>
      </c>
    </row>
    <row r="8" spans="1:11" ht="47.5">
      <c r="A8" s="34" t="s">
        <v>53</v>
      </c>
      <c r="B8" s="32"/>
      <c r="C8" s="32"/>
      <c r="D8" s="32"/>
      <c r="E8" s="32"/>
      <c r="F8" s="33"/>
      <c r="I8" s="23" t="s">
        <v>29</v>
      </c>
      <c r="J8" s="23">
        <v>5</v>
      </c>
      <c r="K8" s="23">
        <v>5</v>
      </c>
    </row>
    <row r="9" spans="1:11" ht="47.5">
      <c r="A9" s="34" t="s">
        <v>12</v>
      </c>
      <c r="B9" s="32"/>
      <c r="C9" s="32"/>
      <c r="D9" s="32"/>
      <c r="E9" s="32"/>
      <c r="F9" s="33"/>
      <c r="I9" s="23" t="s">
        <v>30</v>
      </c>
      <c r="J9" s="23">
        <v>6</v>
      </c>
      <c r="K9" s="23">
        <v>6</v>
      </c>
    </row>
    <row r="10" spans="1:11" ht="32" thickBot="1">
      <c r="A10" s="35" t="s">
        <v>36</v>
      </c>
      <c r="B10" s="36"/>
      <c r="C10" s="36"/>
      <c r="D10" s="36"/>
      <c r="E10" s="36"/>
      <c r="F10" s="37"/>
      <c r="I10" s="23" t="s">
        <v>31</v>
      </c>
      <c r="J10" s="23">
        <v>7</v>
      </c>
      <c r="K10" s="23">
        <v>7</v>
      </c>
    </row>
    <row r="11" spans="1:11">
      <c r="I11" s="23" t="s">
        <v>32</v>
      </c>
      <c r="J11" s="23">
        <v>8</v>
      </c>
      <c r="K11" s="23">
        <v>8</v>
      </c>
    </row>
    <row r="12" spans="1:11" ht="16.25" thickBot="1">
      <c r="I12" s="23" t="s">
        <v>37</v>
      </c>
      <c r="J12" s="23">
        <v>9</v>
      </c>
      <c r="K12" s="23">
        <v>9</v>
      </c>
    </row>
    <row r="13" spans="1:11">
      <c r="A13" s="90" t="s">
        <v>41</v>
      </c>
      <c r="B13" s="91"/>
      <c r="C13" s="91"/>
      <c r="D13" s="91"/>
      <c r="E13" s="91"/>
      <c r="F13" s="92"/>
      <c r="I13" s="23" t="s">
        <v>33</v>
      </c>
      <c r="J13" s="23">
        <v>10</v>
      </c>
      <c r="K13" s="23">
        <v>10</v>
      </c>
    </row>
    <row r="14" spans="1:11" ht="16.25"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9.5"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2015-06-01T00:31:52Z</dcterms:modified>
</cp:coreProperties>
</file>