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Planeta\08-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H23" i="1"/>
  <c r="H20" i="1"/>
  <c r="H15" i="1"/>
  <c r="H14"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H12" i="1"/>
  <c r="F11" i="1"/>
  <c r="G11" i="1" s="1"/>
  <c r="H10" i="1"/>
  <c r="A13" i="1"/>
  <c r="F10" i="1"/>
  <c r="G10" i="1" s="1"/>
  <c r="F13" i="1" l="1"/>
  <c r="G13" i="1" s="1"/>
  <c r="H13" i="1"/>
  <c r="A14" i="1"/>
  <c r="F14" i="1" s="1"/>
  <c r="G14" i="1" s="1"/>
  <c r="A15" i="1" l="1"/>
  <c r="F15" i="1" s="1"/>
  <c r="G15" i="1" s="1"/>
  <c r="A16" i="1" l="1"/>
  <c r="F16" i="1" l="1"/>
  <c r="G16" i="1" s="1"/>
  <c r="H16" i="1"/>
  <c r="A17" i="1"/>
  <c r="F17" i="1" l="1"/>
  <c r="G17" i="1" s="1"/>
  <c r="H17" i="1"/>
  <c r="A18" i="1"/>
  <c r="F18" i="1" l="1"/>
  <c r="G18" i="1" s="1"/>
  <c r="H18" i="1"/>
  <c r="A19" i="1"/>
  <c r="F19" i="1" l="1"/>
  <c r="G19" i="1" s="1"/>
  <c r="H19" i="1"/>
  <c r="A20" i="1"/>
  <c r="F20" i="1" s="1"/>
  <c r="G20" i="1" s="1"/>
  <c r="A21" i="1" l="1"/>
  <c r="F21" i="1" l="1"/>
  <c r="G21" i="1" s="1"/>
  <c r="H21" i="1"/>
  <c r="A22" i="1"/>
  <c r="F22" i="1" l="1"/>
  <c r="G22" i="1" s="1"/>
  <c r="H22" i="1"/>
  <c r="A23" i="1"/>
  <c r="F23" i="1" s="1"/>
  <c r="G23" i="1" s="1"/>
  <c r="A24" i="1" l="1"/>
  <c r="F24" i="1" l="1"/>
  <c r="G24" i="1" s="1"/>
  <c r="H24" i="1"/>
  <c r="A25" i="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<sst xmlns="http://schemas.openxmlformats.org/spreadsheetml/2006/main" count="414" uniqueCount="211">
  <si>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</si>
  <si>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</si>
  <si>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</si>
  <si>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</si>
  <si>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</si>
  <si>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</si>
  <si>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</si>
  <si>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</si>
  <si>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</si>
  <si>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</si>
  <si>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</si>
  <si>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</si>
  <si>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</si>
  <si>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</si>
  <si>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</si>
  <si>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</si>
  <si>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</si>
  <si>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</si>
  <si>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</si>
  <si>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</si>
  <si>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</si>
  <si>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</si>
  <si>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</si>
  <si>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</si>
  <si>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</si>
  <si>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</si>
  <si>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</si>
  <si>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</si>
  <si>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</si>
  <si>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</si>
  <si>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</si>
  <si>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</si>
  <si>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</si>
  <si>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</si>
  <si>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</si>
  <si>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</si>
  <si>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</si>
  <si>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</si>
  <si>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</si>
  <si>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</si>
  <si>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</si>
  <si>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</si>
  <si>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</si>
  <si>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</si>
  <si>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</si>
  <si>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</si>
  <si>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</si>
  <si>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</si>
  <si>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</si>
  <si>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</si>
  <si>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</si>
  <si>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</si>
  <si>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</si>
  <si>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</si>
  <si>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</si>
  <si>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</si>
  <si>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</si>
  <si>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</si>
  <si>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</si>
  <si>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</si>
  <si>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</si>
  <si>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</si>
  <si>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</si>
  <si>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</si>
  <si>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</si>
  <si>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</si>
  <si>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</si>
  <si>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</si>
  <si>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</si>
  <si>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</si>
  <si>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</si>
  <si>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</si>
  <si>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</si>
  <si>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</si>
  <si>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</si>
  <si>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</si>
  <si>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</si>
  <si>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</si>
  <si>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</si>
  <si>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</si>
  <si>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</si>
  <si>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</si>
  <si>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</si>
  <si>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</si>
  <si>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</si>
  <si>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</si>
  <si>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</si>
  <si>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</si>
  <si>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</si>
  <si>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</si>
  <si>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</si>
  <si>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</si>
  <si>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</si>
  <si>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</si>
  <si>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</si>
  <si>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</si>
  <si>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</si>
  <si>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</si>
  <si>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</si>
  <si>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</si>
  <si>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</si>
  <si>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</si>
  <si>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</si>
  <si>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</si>
  <si>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</si>
  <si>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</si>
  <si>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</si>
  <si>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</si>
  <si>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</si>
  <si>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</si>
  <si>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</si>
  <si>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</si>
  <si>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</si>
  <si>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</si>
  <si>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</si>
  <si>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</si>
  <si>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</si>
  <si>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</si>
  <si>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</si>
  <si>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</si>
  <si>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</si>
  <si>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</si>
  <si>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</si>
  <si>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</si>
  <si>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</si>
  <si>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</si>
  <si>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</si>
  <si>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</si>
  <si>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</si>
  <si>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</si>
  <si>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</si>
  <si>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</si>
  <si>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</si>
  <si>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</si>
  <si>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</si>
  <si>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</si>
  <si>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</si>
  <si>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</si>
  <si>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</si>
  <si>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</si>
  <si>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</si>
  <si>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</si>
  <si>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</si>
  <si>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</si>
  <si>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</si>
  <si>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</si>
  <si>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</si>
  <si>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</si>
  <si>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</si>
  <si>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</si>
  <si>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</si>
  <si>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</si>
  <si>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</si>
  <si>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</si>
  <si>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</si>
  <si>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</si>
  <si>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</si>
  <si>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</si>
  <si>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</si>
  <si>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</si>
  <si>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</si>
  <si>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</si>
  <si>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</si>
  <si>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</si>
  <si>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</si>
  <si>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</si>
  <si>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</si>
  <si>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</si>
  <si>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</si>
  <si>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</si>
  <si>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</si>
  <si>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</si>
  <si>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</si>
  <si>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</si>
  <si>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</si>
  <si>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</si>
  <si>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</si>
  <si>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</si>
  <si>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</si>
  <si>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</si>
  <si>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</si>
  <si>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</si>
  <si>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</si>
  <si>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</si>
  <si>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</si>
  <si>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</si>
  <si>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</si>
  <si>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</si>
  <si>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</si>
  <si>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Laura Morales</t>
  </si>
  <si>
    <t>Las características de una poblacion natural</t>
  </si>
  <si>
    <t>http://support.iucnredlist.org/sites/default/files/styles/large/public/species_map_image/Ognorhynchus%20icterotis.png?itok=0nBgHIQ6</t>
  </si>
  <si>
    <t xml:space="preserve">Crear imagen similar, ubicando los andes colombianos </t>
  </si>
  <si>
    <t>http://www.reservanaturallaspalmeras.org/imagenes/FotoDistrib2.jpg</t>
  </si>
  <si>
    <t>Crear imagen similar del mapa de Colombia, ubicando solo los puntos rojos de registros actuales para la especie, incluir punto más alto en cordillera oriental</t>
  </si>
  <si>
    <t xml:space="preserve">Crear imagen similar del mapa de Colombia, ubicando solo los puntos negros de registros históricos para la especie. </t>
  </si>
  <si>
    <t>http://www.proaves.org/wp-content/uploads/2014/10/icterotis.jpg</t>
  </si>
  <si>
    <t>Fotografía</t>
  </si>
  <si>
    <t>Pareja de loro orejiamarillo</t>
  </si>
  <si>
    <t>http://www.proaves.org/wp-content/uploads/2007/05/Polluelo_en_nido_6-11_mayo_2007.jpg</t>
  </si>
  <si>
    <t>Polluelo de loro orejiamarillo</t>
  </si>
  <si>
    <t>http://www.proaves.org/wp-content/uploads/2013/09/pareja-de-lorosPW_3.jpg</t>
  </si>
  <si>
    <t xml:space="preserve">Nido de loro orejiamarillo en el tronco de una palma de cera </t>
  </si>
  <si>
    <t>Palma de cera en el Valle de Cocora, Salento</t>
  </si>
  <si>
    <t>http://www.proaves.org/wp-content/uploads/2012/09/22.jpg</t>
  </si>
  <si>
    <t>Individuo de loro orejiamarillo</t>
  </si>
  <si>
    <t>Bandada de loro orejiamarillo</t>
  </si>
  <si>
    <t>Nido artificial para el loro orejiamarillo</t>
  </si>
  <si>
    <t>http://www.proaves.org/wp-content/uploads/2012/03/orejiamarillo.jpg</t>
  </si>
  <si>
    <t>http://ibc.lynxeds.com/files/imagecache/photo_940/pictures/Ognorhynchus_icterotis_IMG_3382_Jardin_ColombiaC_160207copy.jpg</t>
  </si>
  <si>
    <t>Avistamiento de aves.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</si>
</sst>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http://support.iucnredlist.org/sites/default/files/styles/large/public/species_map_image/Ognorhynchus%20icterotis.png?itok=0nBgHIQ6"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857251</xdr:colOff>
      <xdr:row>10</xdr:row>
      <xdr:rowOff>74645</xdr:rowOff>
    </xdr:from>
    <xdr:to>
      <xdr:col>9</xdr:col>
      <xdr:colOff>1690688</xdr:colOff>
      <xdr:row>10</xdr:row>
      <xdr:rowOff>579436</xdr:rowOff>
    </xdr:to>
    <xdr:pic>
      <xdr:nvPicPr>
        <xdr:cNvPr id="6" name="Imagen 5" descr="http://support.iucnredlist.org/sites/default/files/styles/large/public/species_map_image/Ognorhynchus%20icterotis.png?itok=0nBgHIQ6"/>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4573251" y="2368583"/>
          <a:ext cx="833437" cy="5047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928689</xdr:colOff>
      <xdr:row>12</xdr:row>
      <xdr:rowOff>55562</xdr:rowOff>
    </xdr:from>
    <xdr:to>
      <xdr:col>9</xdr:col>
      <xdr:colOff>1636791</xdr:colOff>
      <xdr:row>12</xdr:row>
      <xdr:rowOff>817562</xdr:rowOff>
    </xdr:to>
    <xdr:pic>
      <xdr:nvPicPr>
        <xdr:cNvPr id="7" name="Imagen 6" descr="FotoDistrib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644689" y="3190875"/>
          <a:ext cx="708102"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936625</xdr:colOff>
      <xdr:row>13</xdr:row>
      <xdr:rowOff>95250</xdr:rowOff>
    </xdr:from>
    <xdr:to>
      <xdr:col>9</xdr:col>
      <xdr:colOff>1623270</xdr:colOff>
      <xdr:row>13</xdr:row>
      <xdr:rowOff>857250</xdr:rowOff>
    </xdr:to>
    <xdr:pic>
      <xdr:nvPicPr>
        <xdr:cNvPr id="8" name="Imagen 7" descr="FotoDistrib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652625" y="4087813"/>
          <a:ext cx="68664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F3" sqref="F3:G3"/>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8</v>
      </c>
      <c r="D3" s="88"/>
      <c r="F3" s="80">
        <v>42355</v>
      </c>
      <c r="G3" s="81"/>
      <c r="H3" s="58"/>
      <c r="I3" s="38"/>
      <c r="J3" s="14"/>
      <c r="L3" s="2" t="s">
        <v>155</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190</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136</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87655393</v>
      </c>
      <c r="C10" s="20" t="str">
        <f t="shared" ref="C10:C41" si="0">IF(OR(B10&lt;&gt;"",J10&lt;&gt;""),IF($G$4="Recurso",CONCATENATE($G$4," ",$G$5),$G$4),"")</f>
        <v>Recurso F7</v>
      </c>
      <c r="D10" s="63" t="s">
        <v>188</v>
      </c>
      <c r="E10" s="63" t="s">
        <v>151</v>
      </c>
      <c r="F10" s="13" t="str">
        <f t="shared" ref="F10" ca="1" si="1">IF(OR(B10&lt;&gt;"",J10&lt;&gt;""),CONCATENATE($C$7,"_",$A10,IF($G$4="Cuaderno de Estudio","_small",CONCATENATE(IF(I10="","","n"),IF(LEFT($G$5,1)="F",".jpg",".png")))),"")</f>
        <v>CN_08_01_REC10_IMG01.jpg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52.5" customHeight="1" x14ac:dyDescent="0.25">
      <c r="A11" s="12" t="str">
        <f t="shared" ref="A11:A18" si="3">IF(OR(B11&lt;&gt;"",J11&lt;&gt;""),CONCATENATE(LEFT(A10,3),IF(MID(A10,4,2)+1&lt;10,CONCATENATE("0",MID(A10,4,2)+1))),"")</f>
        <v>IMG02</v>
      </c>
      <c r="B11" s="62" t="s">
        <v>191</v>
      </c>
      <c r="C11" s="20" t="str">
        <f t="shared" si="0"/>
        <v>Recurso F7</v>
      </c>
      <c r="D11" s="63" t="s">
        <v>188</v>
      </c>
      <c r="E11" s="63" t="s">
        <v>156</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t="s">
        <v>192</v>
      </c>
      <c r="O11" s="2" t="str">
        <f>'Definición técnica de imagenes'!A13</f>
        <v>M101</v>
      </c>
    </row>
    <row r="12" spans="1:16" s="11" customFormat="1" x14ac:dyDescent="0.25">
      <c r="A12" s="12" t="str">
        <f t="shared" si="3"/>
        <v>IMG03</v>
      </c>
      <c r="B12" s="62">
        <v>331205096</v>
      </c>
      <c r="C12" s="20" t="str">
        <f t="shared" si="0"/>
        <v>Recurso F7</v>
      </c>
      <c r="D12" s="63" t="s">
        <v>188</v>
      </c>
      <c r="E12" s="63" t="s">
        <v>156</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c r="O12" s="2" t="str">
        <f>'Definición técnica de imagenes'!A18</f>
        <v>Diaporama F1</v>
      </c>
    </row>
    <row r="13" spans="1:16" s="11" customFormat="1" ht="67.5" x14ac:dyDescent="0.25">
      <c r="A13" s="12" t="str">
        <f t="shared" si="3"/>
        <v>IMG04</v>
      </c>
      <c r="B13" s="62" t="s">
        <v>193</v>
      </c>
      <c r="C13" s="20" t="str">
        <f t="shared" si="0"/>
        <v>Recurso F7</v>
      </c>
      <c r="D13" s="63" t="s">
        <v>188</v>
      </c>
      <c r="E13" s="63" t="s">
        <v>156</v>
      </c>
      <c r="F13" s="13" t="str">
        <f t="shared" ca="1" si="4"/>
        <v>CN_08_01_REC10_IMG04n.jpg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CN_08_01_REC10_IMG04a.jpg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194</v>
      </c>
      <c r="O13" s="2" t="str">
        <f>'Definición técnica de imagenes'!A19</f>
        <v>F4</v>
      </c>
    </row>
    <row r="14" spans="1:16" s="11" customFormat="1" ht="73.5" customHeight="1" x14ac:dyDescent="0.25">
      <c r="A14" s="12" t="str">
        <f t="shared" si="3"/>
        <v>IMG05</v>
      </c>
      <c r="B14" s="62" t="s">
        <v>193</v>
      </c>
      <c r="C14" s="20" t="str">
        <f t="shared" si="0"/>
        <v>Recurso F7</v>
      </c>
      <c r="D14" s="63" t="s">
        <v>188</v>
      </c>
      <c r="E14" s="63" t="s">
        <v>156</v>
      </c>
      <c r="F14" s="13" t="str">
        <f t="shared" ca="1" si="4"/>
        <v>CN_08_01_REC10_IMG05n.jpg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CN_08_01_REC10_IMG05a.jpg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c r="K14" s="64" t="s">
        <v>195</v>
      </c>
      <c r="O14" s="2" t="str">
        <f>'Definición técnica de imagenes'!A22</f>
        <v>F6</v>
      </c>
    </row>
    <row r="15" spans="1:16" s="11" customFormat="1" x14ac:dyDescent="0.25">
      <c r="A15" s="12" t="str">
        <f t="shared" si="3"/>
        <v>IMG06</v>
      </c>
      <c r="B15" s="62">
        <v>220207069</v>
      </c>
      <c r="C15" s="20" t="str">
        <f t="shared" si="0"/>
        <v>Recurso F7</v>
      </c>
      <c r="D15" s="63" t="s">
        <v>188</v>
      </c>
      <c r="E15" s="63" t="s">
        <v>151</v>
      </c>
      <c r="F15" s="13" t="str">
        <f t="shared" ca="1" si="4"/>
        <v>CN_08_01_REC10_IMG06.jpg</v>
      </c>
      <c r="G15" s="13" t="str">
        <f ca="1">IF($F15&lt;&gt;"",IF($G$4="Recurso",VLOOKUP($E15,OFFSET('Definición técnica de imagenes'!$A$1,MATCH($G$5,'Definición técnica de imagenes'!$A$1:$A$104,0)-1,1,COUNTIF('Definición técnica de imagenes'!$A$3:$A$102,$G$5),5),5,FALSE),'Definición técnica de imagenes'!$F$16),"")</f>
        <v>350 x 230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54" x14ac:dyDescent="0.3">
      <c r="A16" s="12" t="str">
        <f t="shared" si="3"/>
        <v>IMG07</v>
      </c>
      <c r="B16" s="62" t="s">
        <v>196</v>
      </c>
      <c r="C16" s="20" t="str">
        <f t="shared" si="0"/>
        <v>Recurso F7</v>
      </c>
      <c r="D16" s="63" t="s">
        <v>197</v>
      </c>
      <c r="E16" s="63" t="s">
        <v>156</v>
      </c>
      <c r="F16" s="13" t="str">
        <f t="shared" ca="1" si="4"/>
        <v>CN_08_01_REC10_IMG07n.jpg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CN_08_01_REC10_IMG07a.jpg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198</v>
      </c>
      <c r="K16" s="68"/>
      <c r="O16" s="2" t="str">
        <f>'Definición técnica de imagenes'!A25</f>
        <v>F7</v>
      </c>
    </row>
    <row r="17" spans="1:15" s="11" customFormat="1" ht="67.5" x14ac:dyDescent="0.25">
      <c r="A17" s="12" t="str">
        <f t="shared" si="3"/>
        <v>IMG08</v>
      </c>
      <c r="B17" s="62" t="s">
        <v>199</v>
      </c>
      <c r="C17" s="20" t="str">
        <f t="shared" si="0"/>
        <v>Recurso F7</v>
      </c>
      <c r="D17" s="63" t="s">
        <v>197</v>
      </c>
      <c r="E17" s="63" t="s">
        <v>156</v>
      </c>
      <c r="F17" s="13" t="str">
        <f t="shared" ca="1" si="4"/>
        <v>CN_08_01_REC10_IMG08n.jpg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CN_08_01_REC10_IMG08a.jpg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200</v>
      </c>
      <c r="K17" s="66"/>
      <c r="O17" s="2" t="str">
        <f>'Definición técnica de imagenes'!A27</f>
        <v>F7B</v>
      </c>
    </row>
    <row r="18" spans="1:15" s="11" customFormat="1" ht="67.5" x14ac:dyDescent="0.25">
      <c r="A18" s="12" t="str">
        <f t="shared" si="3"/>
        <v>IMG09</v>
      </c>
      <c r="B18" s="62" t="s">
        <v>201</v>
      </c>
      <c r="C18" s="20" t="str">
        <f t="shared" si="0"/>
        <v>Recurso F7</v>
      </c>
      <c r="D18" s="63" t="s">
        <v>197</v>
      </c>
      <c r="E18" s="63" t="s">
        <v>156</v>
      </c>
      <c r="F18" s="13" t="str">
        <f t="shared" ca="1" si="4"/>
        <v>CN_08_01_REC10_IMG09n.jpg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CN_08_01_REC10_IMG09a.jpg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202</v>
      </c>
      <c r="K18" s="66"/>
      <c r="O18" s="2" t="str">
        <f>'Definición técnica de imagenes'!A30</f>
        <v>F8</v>
      </c>
    </row>
    <row r="19" spans="1:15" s="11" customFormat="1" ht="27" x14ac:dyDescent="0.3">
      <c r="A19" s="12" t="str">
        <f t="shared" ref="A19:A50" si="6">IF(OR(B19&lt;&gt;"",J19&lt;&gt;""),CONCATENATE(LEFT(A18,3),IF(MID(A18,4,2)+1&lt;10,CONCATENATE("0",MID(A18,4,2)+1),MID(A18,4,2)+1)),"")</f>
        <v>IMG10</v>
      </c>
      <c r="B19" s="62">
        <v>345872030</v>
      </c>
      <c r="C19" s="20" t="str">
        <f t="shared" si="0"/>
        <v>Recurso F7</v>
      </c>
      <c r="D19" s="63" t="s">
        <v>197</v>
      </c>
      <c r="E19" s="63" t="s">
        <v>156</v>
      </c>
      <c r="F19" s="13" t="str">
        <f t="shared" ca="1" si="4"/>
        <v>CN_08_01_REC10_IMG10n.jpg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CN_08_01_REC10_IMG10a.jpg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203</v>
      </c>
      <c r="K19" s="68"/>
      <c r="O19" s="2" t="str">
        <f>'Definición técnica de imagenes'!A31</f>
        <v>F10</v>
      </c>
    </row>
    <row r="20" spans="1:15" s="11" customFormat="1" x14ac:dyDescent="0.25">
      <c r="A20" s="12" t="str">
        <f t="shared" si="6"/>
        <v>IMG11</v>
      </c>
      <c r="B20" s="62">
        <v>261441485</v>
      </c>
      <c r="C20" s="20" t="str">
        <f t="shared" si="0"/>
        <v>Recurso F7</v>
      </c>
      <c r="D20" s="63" t="s">
        <v>188</v>
      </c>
      <c r="E20" s="63" t="s">
        <v>151</v>
      </c>
      <c r="F20" s="13" t="str">
        <f t="shared" ca="1" si="4"/>
        <v>CN_08_01_REC10_IMG11.jpg</v>
      </c>
      <c r="G20" s="13" t="str">
        <f ca="1">IF($F20&lt;&gt;"",IF($G$4="Recurso",VLOOKUP($E20,OFFSET('Definición técnica de imagenes'!$A$1,MATCH($G$5,'Definición técnica de imagenes'!$A$1:$A$104,0)-1,1,COUNTIF('Definición técnica de imagenes'!$A$3:$A$102,$G$5),5),5,FALSE),'Definición técnica de imagenes'!$F$16),"")</f>
        <v>350 x 230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54" x14ac:dyDescent="0.25">
      <c r="A21" s="12" t="str">
        <f t="shared" si="6"/>
        <v>IMG12</v>
      </c>
      <c r="B21" s="62" t="s">
        <v>204</v>
      </c>
      <c r="C21" s="20" t="str">
        <f t="shared" si="0"/>
        <v>Recurso F7</v>
      </c>
      <c r="D21" s="63" t="s">
        <v>197</v>
      </c>
      <c r="E21" s="63" t="s">
        <v>156</v>
      </c>
      <c r="F21" s="13" t="str">
        <f t="shared" ca="1" si="4"/>
        <v>CN_08_01_REC10_IMG12n.jpg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CN_08_01_REC10_IMG12a.jpg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205</v>
      </c>
      <c r="K21" s="66"/>
      <c r="O21" s="2" t="str">
        <f>'Definición técnica de imagenes'!A33</f>
        <v>F11</v>
      </c>
    </row>
    <row r="22" spans="1:15" s="11" customFormat="1" ht="54" x14ac:dyDescent="0.25">
      <c r="A22" s="12" t="str">
        <f t="shared" si="6"/>
        <v>IMG13</v>
      </c>
      <c r="B22" s="62" t="s">
        <v>208</v>
      </c>
      <c r="C22" s="20" t="str">
        <f t="shared" si="0"/>
        <v>Recurso F7</v>
      </c>
      <c r="D22" s="63" t="s">
        <v>197</v>
      </c>
      <c r="E22" s="63" t="s">
        <v>156</v>
      </c>
      <c r="F22" s="13" t="str">
        <f t="shared" ca="1" si="4"/>
        <v>CN_08_01_REC10_IMG13n.jpg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CN_08_01_REC10_IMG13a.jpg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207</v>
      </c>
      <c r="K22" s="69"/>
      <c r="O22" s="2" t="str">
        <f>'Definición técnica de imagenes'!A34</f>
        <v>F12</v>
      </c>
    </row>
    <row r="23" spans="1:15" s="11" customFormat="1" ht="81" x14ac:dyDescent="0.25">
      <c r="A23" s="12" t="str">
        <f t="shared" si="6"/>
        <v>IMG14</v>
      </c>
      <c r="B23" s="62" t="s">
        <v>209</v>
      </c>
      <c r="C23" s="20" t="str">
        <f t="shared" si="0"/>
        <v>Recurso F7</v>
      </c>
      <c r="D23" s="63" t="s">
        <v>197</v>
      </c>
      <c r="E23" s="63" t="s">
        <v>156</v>
      </c>
      <c r="F23" s="13" t="str">
        <f t="shared" ca="1" si="4"/>
        <v>CN_08_01_REC10_IMG14n.jpg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CN_08_01_REC10_IMG14a.jpg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3" t="s">
        <v>206</v>
      </c>
      <c r="K23" s="64"/>
      <c r="O23" s="2" t="str">
        <f>'Definición técnica de imagenes'!A35</f>
        <v>F13</v>
      </c>
    </row>
    <row r="24" spans="1:15" s="11" customFormat="1" x14ac:dyDescent="0.25">
      <c r="A24" s="12" t="str">
        <f t="shared" si="6"/>
        <v>IMG15</v>
      </c>
      <c r="B24" s="62">
        <v>290783792</v>
      </c>
      <c r="C24" s="20" t="str">
        <f t="shared" si="0"/>
        <v>Recurso F7</v>
      </c>
      <c r="D24" s="63" t="s">
        <v>197</v>
      </c>
      <c r="E24" s="63" t="s">
        <v>156</v>
      </c>
      <c r="F24" s="13" t="str">
        <f t="shared" ca="1" si="4"/>
        <v>CN_08_01_REC10_IMG15n.jpg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CN_08_01_REC10_IMG15a.jpg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210</v>
      </c>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Laura Morales</cp:lastModifiedBy>
  <dcterms:created xsi:type="dcterms:W3CDTF">2014-07-01T23:43:25Z</dcterms:created>
  <dcterms:modified xsi:type="dcterms:W3CDTF">2015-12-17T17:14:04Z</dcterms:modified>
</cp:coreProperties>
</file>