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6729"/>
  <workbookPr showInkAnnotation="0" codeName="ThisWorkbook" autoCompressPictures="0"/>
  <mc:AlternateContent xmlns:mc="http://schemas.openxmlformats.org/markup-compatibility/2006">
    <mc:Choice Requires="x15">
      <x15ac:absPath xmlns:x15ac="http://schemas.microsoft.com/office/spreadsheetml/2010/11/ac" url="C:\Users\diego\Dropbox\Editorial planeta\1. Autor\Escaletas\CN_10_01_CO\Recursos\"/>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0490" windowHeight="753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71027" iterateCount="2" iterateDelta="10"/>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H12" i="1"/>
  <c r="K45" i="2"/>
  <c r="J21" i="2"/>
  <c r="I21" i="2"/>
  <c r="D5" i="2" s="1"/>
  <c r="D7" i="2" s="1"/>
  <c r="H21"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F12" i="1" s="1"/>
  <c r="G12" i="1" s="1"/>
  <c r="I10" i="1"/>
  <c r="C10" i="1"/>
  <c r="A10" i="1"/>
  <c r="M8" i="1"/>
  <c r="M7" i="1"/>
  <c r="M6" i="1"/>
  <c r="M5" i="1"/>
  <c r="F5" i="1"/>
  <c r="M4" i="1"/>
  <c r="M3" i="1"/>
  <c r="M2" i="1"/>
  <c r="M1" i="1"/>
  <c r="E9" i="1" s="1"/>
  <c r="H11" i="1" l="1"/>
  <c r="F11" i="1"/>
  <c r="G11" i="1" s="1"/>
  <c r="D17" i="2"/>
  <c r="D18" i="2" s="1"/>
  <c r="H10" i="1"/>
  <c r="A13" i="1"/>
  <c r="F10" i="1"/>
  <c r="G10" i="1" s="1"/>
  <c r="F13" i="1" l="1"/>
  <c r="G13" i="1" s="1"/>
  <c r="H13" i="1"/>
  <c r="A14" i="1"/>
  <c r="F14" i="1" l="1"/>
  <c r="G14" i="1" s="1"/>
  <c r="H14" i="1"/>
  <c r="A15" i="1"/>
  <c r="F15" i="1" l="1"/>
  <c r="G15" i="1" s="1"/>
  <c r="H15" i="1"/>
  <c r="A16" i="1"/>
  <c r="F16" i="1" l="1"/>
  <c r="G16" i="1" s="1"/>
  <c r="H16" i="1"/>
  <c r="A17" i="1"/>
  <c r="F17" i="1" l="1"/>
  <c r="G17" i="1" s="1"/>
  <c r="H17" i="1"/>
  <c r="A18" i="1"/>
  <c r="F18" i="1" l="1"/>
  <c r="G18" i="1" s="1"/>
  <c r="H18" i="1"/>
  <c r="A19" i="1"/>
  <c r="F19" i="1" l="1"/>
  <c r="G19" i="1" s="1"/>
  <c r="H19" i="1"/>
  <c r="A20" i="1"/>
  <c r="F20" i="1" l="1"/>
  <c r="G20" i="1" s="1"/>
  <c r="H20" i="1"/>
  <c r="A21" i="1"/>
  <c r="F21" i="1" l="1"/>
  <c r="G21" i="1" s="1"/>
  <c r="H21" i="1"/>
  <c r="A22" i="1"/>
  <c r="F22" i="1" l="1"/>
  <c r="G22" i="1" s="1"/>
  <c r="H22" i="1"/>
  <c r="A23" i="1"/>
  <c r="F23" i="1" l="1"/>
  <c r="G23" i="1" s="1"/>
  <c r="H23" i="1"/>
  <c r="A24" i="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<sst xmlns="http://schemas.openxmlformats.org/spreadsheetml/2006/main" count="410" uniqueCount="210">
  <si>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</si>
  <si>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</si>
  <si>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</si>
  <si>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</si>
  <si>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</si>
  <si>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</si>
  <si>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</si>
  <si>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</si>
  <si>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</si>
  <si>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</si>
  <si>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</si>
  <si>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</si>
  <si>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</si>
  <si>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</si>
  <si>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</si>
  <si>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</si>
  <si>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</si>
  <si>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</si>
  <si>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</si>
  <si>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</si>
  <si>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</si>
  <si>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</si>
  <si>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</si>
  <si>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</si>
  <si>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</si>
  <si>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</si>
  <si>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</si>
  <si>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</si>
  <si>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</si>
  <si>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</si>
  <si>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</si>
  <si>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</si>
  <si>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</si>
  <si>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</si>
  <si>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</si>
  <si>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</si>
  <si>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</si>
  <si>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</si>
  <si>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</si>
  <si>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</si>
  <si>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</si>
  <si>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</si>
  <si>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</si>
  <si>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</si>
  <si>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</si>
  <si>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</si>
  <si>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</si>
  <si>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</si>
  <si>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</si>
  <si>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</si>
  <si>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</si>
  <si>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</si>
  <si>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</si>
  <si>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</si>
  <si>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</si>
  <si>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</si>
  <si>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</si>
  <si>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</si>
  <si>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</si>
  <si>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</si>
  <si>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</si>
  <si>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</si>
  <si>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</si>
  <si>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</si>
  <si>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</si>
  <si>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</si>
  <si>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</si>
  <si>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</si>
  <si>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</si>
  <si>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</si>
  <si>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</si>
  <si>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</si>
  <si>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</si>
  <si>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</si>
  <si>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</si>
  <si>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</si>
  <si>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</si>
  <si>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</si>
  <si>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</si>
  <si>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</si>
  <si>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</si>
  <si>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</si>
  <si>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</si>
  <si>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</si>
  <si>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</si>
  <si>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</si>
  <si>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</si>
  <si>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</si>
  <si>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</si>
  <si>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</si>
  <si>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</si>
  <si>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</si>
  <si>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</si>
  <si>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</si>
  <si>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</si>
  <si>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</si>
  <si>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</si>
  <si>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</si>
  <si>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</si>
  <si>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</si>
  <si>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</si>
  <si>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</si>
  <si>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</si>
  <si>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</si>
  <si>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</si>
  <si>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</si>
  <si>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</si>
  <si>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</si>
  <si>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</si>
  <si>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</si>
  <si>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</si>
  <si>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</si>
  <si>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</si>
  <si>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</si>
  <si>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</si>
  <si>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</si>
  <si>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</si>
  <si>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</si>
  <si>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</si>
  <si>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</si>
  <si>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</si>
  <si>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</si>
  <si>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</si>
  <si>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</si>
  <si>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</si>
  <si>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</si>
  <si>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</si>
  <si>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</si>
  <si>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</si>
  <si>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</si>
  <si>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</si>
  <si>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</si>
  <si>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</si>
  <si>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</si>
  <si>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</si>
  <si>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</si>
  <si>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</si>
  <si>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</si>
  <si>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</si>
  <si>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</si>
  <si>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</si>
  <si>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</si>
  <si>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</si>
  <si>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</si>
  <si>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</si>
  <si>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</si>
  <si>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</si>
  <si>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</si>
  <si>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</si>
  <si>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</si>
  <si>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</si>
  <si>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</si>
  <si>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</si>
  <si>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</si>
  <si>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</si>
  <si>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</si>
  <si>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</si>
  <si>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</si>
  <si>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</si>
  <si>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</si>
  <si>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</si>
  <si>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</si>
  <si>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</si>
  <si>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</si>
  <si>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</si>
  <si>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</si>
  <si>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</si>
  <si>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</si>
  <si>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</si>
  <si>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</si>
  <si>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</si>
  <si>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</si>
  <si>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</si>
  <si>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</si>
  <si>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</si>
  <si>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</si>
  <si>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</si>
  <si>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</si>
  <si>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</si>
  <si>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</si>
  <si>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</si>
  <si>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</si>
  <si>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</si>
  <si>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</si>
  <si>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</si>
  <si>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</si>
  <si>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</si>
  <si>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El mundo de la Física y la Química</t>
  </si>
  <si>
    <t>Diana García</t>
  </si>
  <si>
    <t>CN_10_01_REC10</t>
  </si>
  <si>
    <t>Fotografía</t>
  </si>
  <si>
    <t>Tubos de ensayo</t>
  </si>
  <si>
    <t>Mujer mirando a través del microscopio</t>
  </si>
  <si>
    <t xml:space="preserve">Radiografía del cráneo </t>
  </si>
  <si>
    <t>Ilustración</t>
  </si>
  <si>
    <t>Ramas de la ciencia</t>
  </si>
  <si>
    <t>Cambiar al español:  Chemistry: Química  /  Physics:  Física   / Astronomy:  Astronomía   /   Biology:  Biología</t>
  </si>
  <si>
    <t>La tierra vista al microscopio</t>
  </si>
  <si>
    <t>Representación de la ciencia</t>
  </si>
  <si>
    <t>Eliminar todas las palabras</t>
  </si>
  <si>
    <t>Revistas</t>
  </si>
  <si>
    <t>Astronauta</t>
  </si>
  <si>
    <t>Célula y ADN</t>
  </si>
  <si>
    <t>Collage de animales</t>
  </si>
  <si>
    <t>Elementos de laboratorio</t>
  </si>
  <si>
    <t>Consolidado de física</t>
  </si>
  <si>
    <t>Consolidado de química</t>
  </si>
  <si>
    <t>Cambiar a español: Wimshurst generator - Generador de Wimshurst/   Microscope :  Microscopio  /  Voltemeter:  Voltímetro   /  Dynamometer :  Dinamometro   /   Magnet :  Imán</t>
  </si>
  <si>
    <t>Cambiar a español: Frecuency: Frecuencia / Light : Luz  /  Time: Tiempo  /  Mechanics: Mecánica  / Magnet :  Imán   /   Gravity:  Gravedad  / Physics:  Física  / Mass:  Masa / Electron :  Electrón /   Quantum:  Cuántico</t>
  </si>
  <si>
    <t>Elementos de laboratorio de física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</si>
</sst>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s>
</file>

<file path=xl/drawings/drawing1.xml><?xml version="1.0" encoding="utf-8"?>
<xdr:wsDr xmlns:xdr="http://schemas.openxmlformats.org/drawingml/2006/spreadsheetDrawing" xmlns:a="http://schemas.openxmlformats.org/drawingml/2006/main">
  <xdr:twoCellAnchor editAs="oneCell">
    <xdr:from>
      <xdr:col>10</xdr:col>
      <xdr:colOff>71438</xdr:colOff>
      <xdr:row>9</xdr:row>
      <xdr:rowOff>15875</xdr:rowOff>
    </xdr:from>
    <xdr:to>
      <xdr:col>10</xdr:col>
      <xdr:colOff>1087438</xdr:colOff>
      <xdr:row>9</xdr:row>
      <xdr:rowOff>732703</xdr:rowOff>
    </xdr:to>
    <xdr:pic>
      <xdr:nvPicPr>
        <xdr:cNvPr id="3" name="Imagen 2"/>
        <xdr:cNvPicPr>
          <a:picLocks noChangeAspect="1"/>
        </xdr:cNvPicPr>
      </xdr:nvPicPr>
      <xdr:blipFill>
        <a:blip xmlns:r="http://schemas.openxmlformats.org/officeDocument/2006/relationships" r:embed="rId1"/>
        <a:stretch>
          <a:fillRect/>
        </a:stretch>
      </xdr:blipFill>
      <xdr:spPr>
        <a:xfrm>
          <a:off x="16446501" y="2135188"/>
          <a:ext cx="1016000" cy="716828"/>
        </a:xfrm>
        <a:prstGeom prst="rect">
          <a:avLst/>
        </a:prstGeom>
      </xdr:spPr>
    </xdr:pic>
    <xdr:clientData/>
  </xdr:twoCellAnchor>
  <xdr:twoCellAnchor editAs="oneCell">
    <xdr:from>
      <xdr:col>10</xdr:col>
      <xdr:colOff>47626</xdr:colOff>
      <xdr:row>10</xdr:row>
      <xdr:rowOff>39689</xdr:rowOff>
    </xdr:from>
    <xdr:to>
      <xdr:col>10</xdr:col>
      <xdr:colOff>1087438</xdr:colOff>
      <xdr:row>10</xdr:row>
      <xdr:rowOff>787054</xdr:rowOff>
    </xdr:to>
    <xdr:pic>
      <xdr:nvPicPr>
        <xdr:cNvPr id="4" name="Imagen 3"/>
        <xdr:cNvPicPr>
          <a:picLocks noChangeAspect="1"/>
        </xdr:cNvPicPr>
      </xdr:nvPicPr>
      <xdr:blipFill>
        <a:blip xmlns:r="http://schemas.openxmlformats.org/officeDocument/2006/relationships" r:embed="rId2"/>
        <a:stretch>
          <a:fillRect/>
        </a:stretch>
      </xdr:blipFill>
      <xdr:spPr>
        <a:xfrm>
          <a:off x="16422689" y="2921002"/>
          <a:ext cx="1039812" cy="747365"/>
        </a:xfrm>
        <a:prstGeom prst="rect">
          <a:avLst/>
        </a:prstGeom>
      </xdr:spPr>
    </xdr:pic>
    <xdr:clientData/>
  </xdr:twoCellAnchor>
  <xdr:twoCellAnchor editAs="oneCell">
    <xdr:from>
      <xdr:col>10</xdr:col>
      <xdr:colOff>103189</xdr:colOff>
      <xdr:row>11</xdr:row>
      <xdr:rowOff>39688</xdr:rowOff>
    </xdr:from>
    <xdr:to>
      <xdr:col>10</xdr:col>
      <xdr:colOff>801689</xdr:colOff>
      <xdr:row>11</xdr:row>
      <xdr:rowOff>764382</xdr:rowOff>
    </xdr:to>
    <xdr:pic>
      <xdr:nvPicPr>
        <xdr:cNvPr id="6" name="Imagen 5"/>
        <xdr:cNvPicPr>
          <a:picLocks noChangeAspect="1"/>
        </xdr:cNvPicPr>
      </xdr:nvPicPr>
      <xdr:blipFill>
        <a:blip xmlns:r="http://schemas.openxmlformats.org/officeDocument/2006/relationships" r:embed="rId3"/>
        <a:stretch>
          <a:fillRect/>
        </a:stretch>
      </xdr:blipFill>
      <xdr:spPr>
        <a:xfrm>
          <a:off x="16478252" y="3810001"/>
          <a:ext cx="698500" cy="724694"/>
        </a:xfrm>
        <a:prstGeom prst="rect">
          <a:avLst/>
        </a:prstGeom>
      </xdr:spPr>
    </xdr:pic>
    <xdr:clientData/>
  </xdr:twoCellAnchor>
  <xdr:twoCellAnchor editAs="oneCell">
    <xdr:from>
      <xdr:col>10</xdr:col>
      <xdr:colOff>66033</xdr:colOff>
      <xdr:row>12</xdr:row>
      <xdr:rowOff>39687</xdr:rowOff>
    </xdr:from>
    <xdr:to>
      <xdr:col>10</xdr:col>
      <xdr:colOff>1023937</xdr:colOff>
      <xdr:row>12</xdr:row>
      <xdr:rowOff>1040165</xdr:rowOff>
    </xdr:to>
    <xdr:pic>
      <xdr:nvPicPr>
        <xdr:cNvPr id="8" name="Imagen 7"/>
        <xdr:cNvPicPr>
          <a:picLocks noChangeAspect="1"/>
        </xdr:cNvPicPr>
      </xdr:nvPicPr>
      <xdr:blipFill>
        <a:blip xmlns:r="http://schemas.openxmlformats.org/officeDocument/2006/relationships" r:embed="rId4"/>
        <a:stretch>
          <a:fillRect/>
        </a:stretch>
      </xdr:blipFill>
      <xdr:spPr>
        <a:xfrm>
          <a:off x="16441096" y="4587875"/>
          <a:ext cx="957904" cy="1000478"/>
        </a:xfrm>
        <a:prstGeom prst="rect">
          <a:avLst/>
        </a:prstGeom>
      </xdr:spPr>
    </xdr:pic>
    <xdr:clientData/>
  </xdr:twoCellAnchor>
  <xdr:twoCellAnchor editAs="oneCell">
    <xdr:from>
      <xdr:col>10</xdr:col>
      <xdr:colOff>55562</xdr:colOff>
      <xdr:row>13</xdr:row>
      <xdr:rowOff>37042</xdr:rowOff>
    </xdr:from>
    <xdr:to>
      <xdr:col>10</xdr:col>
      <xdr:colOff>724750</xdr:colOff>
      <xdr:row>13</xdr:row>
      <xdr:rowOff>984250</xdr:rowOff>
    </xdr:to>
    <xdr:pic>
      <xdr:nvPicPr>
        <xdr:cNvPr id="10" name="Imagen 9"/>
        <xdr:cNvPicPr>
          <a:picLocks noChangeAspect="1"/>
        </xdr:cNvPicPr>
      </xdr:nvPicPr>
      <xdr:blipFill>
        <a:blip xmlns:r="http://schemas.openxmlformats.org/officeDocument/2006/relationships" r:embed="rId5"/>
        <a:stretch>
          <a:fillRect/>
        </a:stretch>
      </xdr:blipFill>
      <xdr:spPr>
        <a:xfrm>
          <a:off x="16430625" y="6236230"/>
          <a:ext cx="669188" cy="947208"/>
        </a:xfrm>
        <a:prstGeom prst="rect">
          <a:avLst/>
        </a:prstGeom>
      </xdr:spPr>
    </xdr:pic>
    <xdr:clientData/>
  </xdr:twoCellAnchor>
  <xdr:twoCellAnchor editAs="oneCell">
    <xdr:from>
      <xdr:col>10</xdr:col>
      <xdr:colOff>0</xdr:colOff>
      <xdr:row>14</xdr:row>
      <xdr:rowOff>1</xdr:rowOff>
    </xdr:from>
    <xdr:to>
      <xdr:col>10</xdr:col>
      <xdr:colOff>998474</xdr:colOff>
      <xdr:row>14</xdr:row>
      <xdr:rowOff>1039813</xdr:rowOff>
    </xdr:to>
    <xdr:pic>
      <xdr:nvPicPr>
        <xdr:cNvPr id="12" name="Imagen 11"/>
        <xdr:cNvPicPr>
          <a:picLocks noChangeAspect="1"/>
        </xdr:cNvPicPr>
      </xdr:nvPicPr>
      <xdr:blipFill>
        <a:blip xmlns:r="http://schemas.openxmlformats.org/officeDocument/2006/relationships" r:embed="rId6"/>
        <a:stretch>
          <a:fillRect/>
        </a:stretch>
      </xdr:blipFill>
      <xdr:spPr>
        <a:xfrm>
          <a:off x="16375063" y="7278689"/>
          <a:ext cx="998474" cy="1039812"/>
        </a:xfrm>
        <a:prstGeom prst="rect">
          <a:avLst/>
        </a:prstGeom>
      </xdr:spPr>
    </xdr:pic>
    <xdr:clientData/>
  </xdr:twoCellAnchor>
  <xdr:twoCellAnchor editAs="oneCell">
    <xdr:from>
      <xdr:col>10</xdr:col>
      <xdr:colOff>63500</xdr:colOff>
      <xdr:row>15</xdr:row>
      <xdr:rowOff>95250</xdr:rowOff>
    </xdr:from>
    <xdr:to>
      <xdr:col>10</xdr:col>
      <xdr:colOff>1309687</xdr:colOff>
      <xdr:row>15</xdr:row>
      <xdr:rowOff>979974</xdr:rowOff>
    </xdr:to>
    <xdr:pic>
      <xdr:nvPicPr>
        <xdr:cNvPr id="14" name="Imagen 13"/>
        <xdr:cNvPicPr>
          <a:picLocks noChangeAspect="1"/>
        </xdr:cNvPicPr>
      </xdr:nvPicPr>
      <xdr:blipFill>
        <a:blip xmlns:r="http://schemas.openxmlformats.org/officeDocument/2006/relationships" r:embed="rId7"/>
        <a:stretch>
          <a:fillRect/>
        </a:stretch>
      </xdr:blipFill>
      <xdr:spPr>
        <a:xfrm>
          <a:off x="16438563" y="8651875"/>
          <a:ext cx="1246187" cy="884724"/>
        </a:xfrm>
        <a:prstGeom prst="rect">
          <a:avLst/>
        </a:prstGeom>
      </xdr:spPr>
    </xdr:pic>
    <xdr:clientData/>
  </xdr:twoCellAnchor>
  <xdr:twoCellAnchor editAs="oneCell">
    <xdr:from>
      <xdr:col>10</xdr:col>
      <xdr:colOff>119062</xdr:colOff>
      <xdr:row>16</xdr:row>
      <xdr:rowOff>31750</xdr:rowOff>
    </xdr:from>
    <xdr:to>
      <xdr:col>10</xdr:col>
      <xdr:colOff>830545</xdr:colOff>
      <xdr:row>16</xdr:row>
      <xdr:rowOff>1008063</xdr:rowOff>
    </xdr:to>
    <xdr:pic>
      <xdr:nvPicPr>
        <xdr:cNvPr id="16" name="Imagen 15"/>
        <xdr:cNvPicPr>
          <a:picLocks noChangeAspect="1"/>
        </xdr:cNvPicPr>
      </xdr:nvPicPr>
      <xdr:blipFill>
        <a:blip xmlns:r="http://schemas.openxmlformats.org/officeDocument/2006/relationships" r:embed="rId8"/>
        <a:stretch>
          <a:fillRect/>
        </a:stretch>
      </xdr:blipFill>
      <xdr:spPr>
        <a:xfrm>
          <a:off x="16494125" y="9604375"/>
          <a:ext cx="711483" cy="976313"/>
        </a:xfrm>
        <a:prstGeom prst="rect">
          <a:avLst/>
        </a:prstGeom>
      </xdr:spPr>
    </xdr:pic>
    <xdr:clientData/>
  </xdr:twoCellAnchor>
  <xdr:twoCellAnchor editAs="oneCell">
    <xdr:from>
      <xdr:col>10</xdr:col>
      <xdr:colOff>71438</xdr:colOff>
      <xdr:row>17</xdr:row>
      <xdr:rowOff>87312</xdr:rowOff>
    </xdr:from>
    <xdr:to>
      <xdr:col>10</xdr:col>
      <xdr:colOff>1420813</xdr:colOff>
      <xdr:row>17</xdr:row>
      <xdr:rowOff>1162238</xdr:rowOff>
    </xdr:to>
    <xdr:pic>
      <xdr:nvPicPr>
        <xdr:cNvPr id="18" name="Imagen 17"/>
        <xdr:cNvPicPr>
          <a:picLocks noChangeAspect="1"/>
        </xdr:cNvPicPr>
      </xdr:nvPicPr>
      <xdr:blipFill>
        <a:blip xmlns:r="http://schemas.openxmlformats.org/officeDocument/2006/relationships" r:embed="rId9"/>
        <a:stretch>
          <a:fillRect/>
        </a:stretch>
      </xdr:blipFill>
      <xdr:spPr>
        <a:xfrm>
          <a:off x="16446501" y="10675937"/>
          <a:ext cx="1349375" cy="1074926"/>
        </a:xfrm>
        <a:prstGeom prst="rect">
          <a:avLst/>
        </a:prstGeom>
      </xdr:spPr>
    </xdr:pic>
    <xdr:clientData/>
  </xdr:twoCellAnchor>
  <xdr:twoCellAnchor editAs="oneCell">
    <xdr:from>
      <xdr:col>10</xdr:col>
      <xdr:colOff>79373</xdr:colOff>
      <xdr:row>18</xdr:row>
      <xdr:rowOff>26825</xdr:rowOff>
    </xdr:from>
    <xdr:to>
      <xdr:col>10</xdr:col>
      <xdr:colOff>1047538</xdr:colOff>
      <xdr:row>18</xdr:row>
      <xdr:rowOff>1039812</xdr:rowOff>
    </xdr:to>
    <xdr:pic>
      <xdr:nvPicPr>
        <xdr:cNvPr id="20" name="Imagen 19"/>
        <xdr:cNvPicPr>
          <a:picLocks noChangeAspect="1"/>
        </xdr:cNvPicPr>
      </xdr:nvPicPr>
      <xdr:blipFill>
        <a:blip xmlns:r="http://schemas.openxmlformats.org/officeDocument/2006/relationships" r:embed="rId10"/>
        <a:stretch>
          <a:fillRect/>
        </a:stretch>
      </xdr:blipFill>
      <xdr:spPr>
        <a:xfrm>
          <a:off x="16454436" y="11790200"/>
          <a:ext cx="968165" cy="1012987"/>
        </a:xfrm>
        <a:prstGeom prst="rect">
          <a:avLst/>
        </a:prstGeom>
      </xdr:spPr>
    </xdr:pic>
    <xdr:clientData/>
  </xdr:twoCellAnchor>
  <xdr:twoCellAnchor editAs="oneCell">
    <xdr:from>
      <xdr:col>10</xdr:col>
      <xdr:colOff>142875</xdr:colOff>
      <xdr:row>18</xdr:row>
      <xdr:rowOff>1071563</xdr:rowOff>
    </xdr:from>
    <xdr:to>
      <xdr:col>10</xdr:col>
      <xdr:colOff>1174750</xdr:colOff>
      <xdr:row>19</xdr:row>
      <xdr:rowOff>1433449</xdr:rowOff>
    </xdr:to>
    <xdr:pic>
      <xdr:nvPicPr>
        <xdr:cNvPr id="22" name="Imagen 21"/>
        <xdr:cNvPicPr>
          <a:picLocks noChangeAspect="1"/>
        </xdr:cNvPicPr>
      </xdr:nvPicPr>
      <xdr:blipFill>
        <a:blip xmlns:r="http://schemas.openxmlformats.org/officeDocument/2006/relationships" r:embed="rId11"/>
        <a:stretch>
          <a:fillRect/>
        </a:stretch>
      </xdr:blipFill>
      <xdr:spPr>
        <a:xfrm>
          <a:off x="16517938" y="12834938"/>
          <a:ext cx="1031875" cy="1457261"/>
        </a:xfrm>
        <a:prstGeom prst="rect">
          <a:avLst/>
        </a:prstGeom>
      </xdr:spPr>
    </xdr:pic>
    <xdr:clientData/>
  </xdr:twoCellAnchor>
  <xdr:twoCellAnchor editAs="oneCell">
    <xdr:from>
      <xdr:col>10</xdr:col>
      <xdr:colOff>47626</xdr:colOff>
      <xdr:row>20</xdr:row>
      <xdr:rowOff>55562</xdr:rowOff>
    </xdr:from>
    <xdr:to>
      <xdr:col>10</xdr:col>
      <xdr:colOff>1000126</xdr:colOff>
      <xdr:row>20</xdr:row>
      <xdr:rowOff>1049063</xdr:rowOff>
    </xdr:to>
    <xdr:pic>
      <xdr:nvPicPr>
        <xdr:cNvPr id="24" name="Imagen 23"/>
        <xdr:cNvPicPr>
          <a:picLocks noChangeAspect="1"/>
        </xdr:cNvPicPr>
      </xdr:nvPicPr>
      <xdr:blipFill>
        <a:blip xmlns:r="http://schemas.openxmlformats.org/officeDocument/2006/relationships" r:embed="rId12"/>
        <a:stretch>
          <a:fillRect/>
        </a:stretch>
      </xdr:blipFill>
      <xdr:spPr>
        <a:xfrm>
          <a:off x="16422689" y="15216187"/>
          <a:ext cx="952500" cy="993501"/>
        </a:xfrm>
        <a:prstGeom prst="rect">
          <a:avLst/>
        </a:prstGeom>
      </xdr:spPr>
    </xdr:pic>
    <xdr:clientData/>
  </xdr:twoCellAnchor>
  <xdr:twoCellAnchor editAs="oneCell">
    <xdr:from>
      <xdr:col>10</xdr:col>
      <xdr:colOff>7936</xdr:colOff>
      <xdr:row>21</xdr:row>
      <xdr:rowOff>24254</xdr:rowOff>
    </xdr:from>
    <xdr:to>
      <xdr:col>10</xdr:col>
      <xdr:colOff>587375</xdr:colOff>
      <xdr:row>21</xdr:row>
      <xdr:rowOff>930970</xdr:rowOff>
    </xdr:to>
    <xdr:pic>
      <xdr:nvPicPr>
        <xdr:cNvPr id="26" name="Imagen 25"/>
        <xdr:cNvPicPr>
          <a:picLocks noChangeAspect="1"/>
        </xdr:cNvPicPr>
      </xdr:nvPicPr>
      <xdr:blipFill>
        <a:blip xmlns:r="http://schemas.openxmlformats.org/officeDocument/2006/relationships" r:embed="rId13"/>
        <a:stretch>
          <a:fillRect/>
        </a:stretch>
      </xdr:blipFill>
      <xdr:spPr>
        <a:xfrm>
          <a:off x="16382999" y="16478692"/>
          <a:ext cx="579439" cy="906716"/>
        </a:xfrm>
        <a:prstGeom prst="rect">
          <a:avLst/>
        </a:prstGeom>
      </xdr:spPr>
    </xdr:pic>
    <xdr:clientData/>
  </xdr:twoCellAnchor>
  <xdr:twoCellAnchor editAs="oneCell">
    <xdr:from>
      <xdr:col>10</xdr:col>
      <xdr:colOff>53853</xdr:colOff>
      <xdr:row>22</xdr:row>
      <xdr:rowOff>39687</xdr:rowOff>
    </xdr:from>
    <xdr:to>
      <xdr:col>10</xdr:col>
      <xdr:colOff>841375</xdr:colOff>
      <xdr:row>22</xdr:row>
      <xdr:rowOff>863258</xdr:rowOff>
    </xdr:to>
    <xdr:pic>
      <xdr:nvPicPr>
        <xdr:cNvPr id="28" name="Imagen 27"/>
        <xdr:cNvPicPr>
          <a:picLocks noChangeAspect="1"/>
        </xdr:cNvPicPr>
      </xdr:nvPicPr>
      <xdr:blipFill>
        <a:blip xmlns:r="http://schemas.openxmlformats.org/officeDocument/2006/relationships" r:embed="rId14"/>
        <a:stretch>
          <a:fillRect/>
        </a:stretch>
      </xdr:blipFill>
      <xdr:spPr>
        <a:xfrm>
          <a:off x="16428916" y="17438687"/>
          <a:ext cx="787522" cy="82357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C2" zoomScale="120" zoomScaleNormal="120" zoomScalePageLayoutView="140" workbookViewId="0">
      <selection activeCell="F3" sqref="F3:G3"/>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36.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F6B</v>
      </c>
    </row>
    <row r="2" spans="1:16" ht="15.75" x14ac:dyDescent="0.25">
      <c r="A2" s="1"/>
      <c r="B2" s="3" t="s">
        <v>121</v>
      </c>
      <c r="C2" s="85" t="s">
        <v>22</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10</v>
      </c>
      <c r="D3" s="88"/>
      <c r="F3" s="80"/>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188</v>
      </c>
      <c r="D5" s="90"/>
      <c r="E5" s="5"/>
      <c r="F5" s="37" t="str">
        <f>IF(G4="Recurso","Motor del recurso","")</f>
        <v>Motor del recurso</v>
      </c>
      <c r="G5" s="61" t="s">
        <v>134</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F6B</v>
      </c>
      <c r="F9" s="57" t="s">
        <v>61</v>
      </c>
      <c r="G9" s="57" t="s">
        <v>59</v>
      </c>
      <c r="H9" s="57" t="s">
        <v>60</v>
      </c>
      <c r="I9" s="57" t="s">
        <v>114</v>
      </c>
      <c r="J9" s="18" t="s">
        <v>6</v>
      </c>
      <c r="K9" s="19" t="s">
        <v>7</v>
      </c>
      <c r="O9" s="2" t="str">
        <f>'Definición técnica de imagenes'!A11</f>
        <v>M10B</v>
      </c>
    </row>
    <row r="10" spans="1:16" s="11" customFormat="1" ht="60" customHeight="1" x14ac:dyDescent="0.25">
      <c r="A10" s="12" t="str">
        <f>IF(OR(B10&lt;&gt;"",J10&lt;&gt;""),"IMG01","")</f>
        <v>IMG01</v>
      </c>
      <c r="B10" s="62">
        <v>344720948</v>
      </c>
      <c r="C10" s="20" t="str">
        <f t="shared" ref="C10:C41" si="0">IF(OR(B10&lt;&gt;"",J10&lt;&gt;""),IF($G$4="Recurso",CONCATENATE($G$4," ",$G$5),$G$4),"")</f>
        <v>Recurso F6B</v>
      </c>
      <c r="D10" s="63" t="s">
        <v>190</v>
      </c>
      <c r="E10" s="63" t="s">
        <v>155</v>
      </c>
      <c r="F10" s="13" t="str">
        <f t="shared" ref="F10" ca="1" si="1">IF(OR(B10&lt;&gt;"",J10&lt;&gt;""),CONCATENATE($C$7,"_",$A10,IF($G$4="Cuaderno de Estudio","_small",CONCATENATE(IF(I10="","","n"),IF(LEFT($G$5,1)="F",".jpg",".png")))),"")</f>
        <v>CN_10_01_REC10_IMG01n.jpg</v>
      </c>
      <c r="G10" s="13" t="str">
        <f ca="1">IF($F10&lt;&gt;"",IF($G$4="Recurso",VLOOKUP($E10,OFFSET('Definición técnica de imagenes'!$A$1,MATCH($G$5,'Definición técnica de imagenes'!$A$1:$A$104,0)-1,1,COUNTIF('Definición técnica de imagenes'!$A$3:$A$102,$G$5),5),5,FALSE),'Definición técnica de imagenes'!$F$16),"")</f>
        <v>320 x 480 px</v>
      </c>
      <c r="H10" s="13" t="str">
        <f t="shared" ref="H10" ca="1" si="2">IF(AND(I10&lt;&gt;"",I10&lt;&gt;0),IF(OR(B10&lt;&gt;"",J10&lt;&gt;""),CONCATENATE($C$7,"_",$A10,IF($G$4="Cuaderno de Estudio","_zoom",CONCATENATE("a",IF(LEFT($G$5,1)="F",".jpg",".png")))),""),"")</f>
        <v>CN_10_01_REC10_IMG01a.jpg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800 x 458 px</v>
      </c>
      <c r="J10" s="63" t="s">
        <v>191</v>
      </c>
      <c r="K10" s="64"/>
      <c r="O10" s="2" t="str">
        <f>'Definición técnica de imagenes'!A12</f>
        <v>M12D</v>
      </c>
    </row>
    <row r="11" spans="1:16" s="11" customFormat="1" ht="69.75" customHeight="1" x14ac:dyDescent="0.25">
      <c r="A11" s="12" t="str">
        <f t="shared" ref="A11:A18" si="3">IF(OR(B11&lt;&gt;"",J11&lt;&gt;""),CONCATENATE(LEFT(A10,3),IF(MID(A10,4,2)+1&lt;10,CONCATENATE("0",MID(A10,4,2)+1))),"")</f>
        <v>IMG02</v>
      </c>
      <c r="B11" s="62">
        <v>88062898</v>
      </c>
      <c r="C11" s="20" t="str">
        <f t="shared" si="0"/>
        <v>Recurso F6B</v>
      </c>
      <c r="D11" s="63" t="s">
        <v>190</v>
      </c>
      <c r="E11" s="63" t="s">
        <v>155</v>
      </c>
      <c r="F11" s="13" t="str">
        <f t="shared" ref="F11:F74" ca="1" si="4">IF(OR(B11&lt;&gt;"",J11&lt;&gt;""),CONCATENATE($C$7,"_",$A11,IF($G$4="Cuaderno de Estudio","_small",CONCATENATE(IF(I11="","","n"),IF(LEFT($G$5,1)="F",".jpg",".png")))),"")</f>
        <v>CN_10_01_REC10_IMG02n.jpg</v>
      </c>
      <c r="G11" s="13" t="str">
        <f ca="1">IF($F11&lt;&gt;"",IF($G$4="Recurso",VLOOKUP($E11,OFFSET('Definición técnica de imagenes'!$A$1,MATCH($G$5,'Definición técnica de imagenes'!$A$1:$A$104,0)-1,1,COUNTIF('Definición técnica de imagenes'!$A$3:$A$102,$G$5),5),5,FALSE),'Definición técnica de imagenes'!$F$16),"")</f>
        <v>320 x 480 px</v>
      </c>
      <c r="H11" s="13" t="str">
        <f t="shared" ref="H11:H74" ca="1" si="5">IF(AND(I11&lt;&gt;"",I11&lt;&gt;0),IF(OR(B11&lt;&gt;"",J11&lt;&gt;""),CONCATENATE($C$7,"_",$A11,IF($G$4="Cuaderno de Estudio","_zoom",CONCATENATE("a",IF(LEFT($G$5,1)="F",".jpg",".png")))),""),"")</f>
        <v>CN_10_01_REC10_IMG02a.jpg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800 x 458 px</v>
      </c>
      <c r="J11" s="64" t="s">
        <v>192</v>
      </c>
      <c r="K11" s="65"/>
      <c r="O11" s="2" t="str">
        <f>'Definición técnica de imagenes'!A13</f>
        <v>M101</v>
      </c>
    </row>
    <row r="12" spans="1:16" s="11" customFormat="1" ht="61.5" customHeight="1" x14ac:dyDescent="0.25">
      <c r="A12" s="12" t="str">
        <f t="shared" si="3"/>
        <v>IMG03</v>
      </c>
      <c r="B12" s="62">
        <v>80339791</v>
      </c>
      <c r="C12" s="20" t="str">
        <f t="shared" si="0"/>
        <v>Recurso F6B</v>
      </c>
      <c r="D12" s="63" t="s">
        <v>190</v>
      </c>
      <c r="E12" s="63" t="s">
        <v>155</v>
      </c>
      <c r="F12" s="13" t="str">
        <f t="shared" ca="1" si="4"/>
        <v>CN_10_01_REC10_IMG03n.jpg</v>
      </c>
      <c r="G12" s="13" t="str">
        <f ca="1">IF($F12&lt;&gt;"",IF($G$4="Recurso",VLOOKUP($E12,OFFSET('Definición técnica de imagenes'!$A$1,MATCH($G$5,'Definición técnica de imagenes'!$A$1:$A$104,0)-1,1,COUNTIF('Definición técnica de imagenes'!$A$3:$A$102,$G$5),5),5,FALSE),'Definición técnica de imagenes'!$F$16),"")</f>
        <v>320 x 480 px</v>
      </c>
      <c r="H12" s="13" t="str">
        <f t="shared" ca="1" si="5"/>
        <v>CN_10_01_REC10_IMG03a.jpg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800 x 458 px</v>
      </c>
      <c r="J12" s="64" t="s">
        <v>193</v>
      </c>
      <c r="K12" s="64"/>
      <c r="O12" s="2" t="str">
        <f>'Definición técnica de imagenes'!A18</f>
        <v>Diaporama F1</v>
      </c>
    </row>
    <row r="13" spans="1:16" s="11" customFormat="1" ht="129.75" customHeight="1" x14ac:dyDescent="0.25">
      <c r="A13" s="12" t="str">
        <f t="shared" si="3"/>
        <v>IMG04</v>
      </c>
      <c r="B13" s="62">
        <v>309014045</v>
      </c>
      <c r="C13" s="20" t="str">
        <f t="shared" si="0"/>
        <v>Recurso F6B</v>
      </c>
      <c r="D13" s="63" t="s">
        <v>194</v>
      </c>
      <c r="E13" s="63" t="s">
        <v>155</v>
      </c>
      <c r="F13" s="13" t="str">
        <f t="shared" ca="1" si="4"/>
        <v>CN_10_01_REC10_IMG04n.jpg</v>
      </c>
      <c r="G13" s="13" t="str">
        <f ca="1">IF($F13&lt;&gt;"",IF($G$4="Recurso",VLOOKUP($E13,OFFSET('Definición técnica de imagenes'!$A$1,MATCH($G$5,'Definición técnica de imagenes'!$A$1:$A$104,0)-1,1,COUNTIF('Definición técnica de imagenes'!$A$3:$A$102,$G$5),5),5,FALSE),'Definición técnica de imagenes'!$F$16),"")</f>
        <v>320 x 480 px</v>
      </c>
      <c r="H13" s="13" t="str">
        <f t="shared" ca="1" si="5"/>
        <v>CN_10_01_REC10_IMG04a.jpg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800 x 458 px</v>
      </c>
      <c r="J13" s="64" t="s">
        <v>195</v>
      </c>
      <c r="K13" s="64" t="s">
        <v>196</v>
      </c>
      <c r="O13" s="2" t="str">
        <f>'Definición técnica de imagenes'!A19</f>
        <v>F4</v>
      </c>
    </row>
    <row r="14" spans="1:16" s="11" customFormat="1" ht="84.75" customHeight="1" x14ac:dyDescent="0.25">
      <c r="A14" s="12" t="str">
        <f t="shared" si="3"/>
        <v>IMG05</v>
      </c>
      <c r="B14" s="62">
        <v>96543880</v>
      </c>
      <c r="C14" s="20" t="str">
        <f t="shared" si="0"/>
        <v>Recurso F6B</v>
      </c>
      <c r="D14" s="63" t="s">
        <v>190</v>
      </c>
      <c r="E14" s="63" t="s">
        <v>155</v>
      </c>
      <c r="F14" s="13" t="str">
        <f t="shared" ca="1" si="4"/>
        <v>CN_10_01_REC10_IMG05n.jpg</v>
      </c>
      <c r="G14" s="13" t="str">
        <f ca="1">IF($F14&lt;&gt;"",IF($G$4="Recurso",VLOOKUP($E14,OFFSET('Definición técnica de imagenes'!$A$1,MATCH($G$5,'Definición técnica de imagenes'!$A$1:$A$104,0)-1,1,COUNTIF('Definición técnica de imagenes'!$A$3:$A$102,$G$5),5),5,FALSE),'Definición técnica de imagenes'!$F$16),"")</f>
        <v>320 x 480 px</v>
      </c>
      <c r="H14" s="13" t="str">
        <f t="shared" ca="1" si="5"/>
        <v>CN_10_01_REC10_IMG05a.jpg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800 x 458 px</v>
      </c>
      <c r="J14" s="64" t="s">
        <v>197</v>
      </c>
      <c r="K14" s="64"/>
      <c r="O14" s="2" t="str">
        <f>'Definición técnica de imagenes'!A22</f>
        <v>F6</v>
      </c>
    </row>
    <row r="15" spans="1:16" s="11" customFormat="1" ht="100.5" customHeight="1" x14ac:dyDescent="0.25">
      <c r="A15" s="12" t="str">
        <f t="shared" si="3"/>
        <v>IMG06</v>
      </c>
      <c r="B15" s="62">
        <v>222137611</v>
      </c>
      <c r="C15" s="20" t="str">
        <f t="shared" si="0"/>
        <v>Recurso F6B</v>
      </c>
      <c r="D15" s="63" t="s">
        <v>194</v>
      </c>
      <c r="E15" s="63" t="s">
        <v>155</v>
      </c>
      <c r="F15" s="13" t="str">
        <f t="shared" ca="1" si="4"/>
        <v>CN_10_01_REC10_IMG06n.jpg</v>
      </c>
      <c r="G15" s="13" t="str">
        <f ca="1">IF($F15&lt;&gt;"",IF($G$4="Recurso",VLOOKUP($E15,OFFSET('Definición técnica de imagenes'!$A$1,MATCH($G$5,'Definición técnica de imagenes'!$A$1:$A$104,0)-1,1,COUNTIF('Definición técnica de imagenes'!$A$3:$A$102,$G$5),5),5,FALSE),'Definición técnica de imagenes'!$F$16),"")</f>
        <v>320 x 480 px</v>
      </c>
      <c r="H15" s="13" t="str">
        <f t="shared" ca="1" si="5"/>
        <v>CN_10_01_REC10_IMG06a.jpg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800 x 458 px</v>
      </c>
      <c r="J15" s="66" t="s">
        <v>198</v>
      </c>
      <c r="K15" s="66" t="s">
        <v>199</v>
      </c>
      <c r="O15" s="2" t="str">
        <f>'Definición técnica de imagenes'!A24</f>
        <v>F6B</v>
      </c>
    </row>
    <row r="16" spans="1:16" s="11" customFormat="1" ht="80.25" customHeight="1" x14ac:dyDescent="0.3">
      <c r="A16" s="12" t="str">
        <f t="shared" si="3"/>
        <v>IMG07</v>
      </c>
      <c r="B16" s="62">
        <v>171350108</v>
      </c>
      <c r="C16" s="20" t="str">
        <f t="shared" si="0"/>
        <v>Recurso F6B</v>
      </c>
      <c r="D16" s="63" t="s">
        <v>190</v>
      </c>
      <c r="E16" s="63" t="s">
        <v>155</v>
      </c>
      <c r="F16" s="13" t="str">
        <f t="shared" ca="1" si="4"/>
        <v>CN_10_01_REC10_IMG07n.jpg</v>
      </c>
      <c r="G16" s="13" t="str">
        <f ca="1">IF($F16&lt;&gt;"",IF($G$4="Recurso",VLOOKUP($E16,OFFSET('Definición técnica de imagenes'!$A$1,MATCH($G$5,'Definición técnica de imagenes'!$A$1:$A$104,0)-1,1,COUNTIF('Definición técnica de imagenes'!$A$3:$A$102,$G$5),5),5,FALSE),'Definición técnica de imagenes'!$F$16),"")</f>
        <v>320 x 480 px</v>
      </c>
      <c r="H16" s="13" t="str">
        <f t="shared" ca="1" si="5"/>
        <v>CN_10_01_REC10_IMG07a.jpg</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800 x 458 px</v>
      </c>
      <c r="J16" s="67" t="s">
        <v>200</v>
      </c>
      <c r="K16" s="68"/>
      <c r="O16" s="2" t="str">
        <f>'Definición técnica de imagenes'!A25</f>
        <v>F7</v>
      </c>
    </row>
    <row r="17" spans="1:15" s="11" customFormat="1" ht="80.25" customHeight="1" x14ac:dyDescent="0.25">
      <c r="A17" s="12" t="str">
        <f t="shared" si="3"/>
        <v>IMG08</v>
      </c>
      <c r="B17" s="62">
        <v>360478394</v>
      </c>
      <c r="C17" s="20" t="str">
        <f t="shared" si="0"/>
        <v>Recurso F6B</v>
      </c>
      <c r="D17" s="63" t="s">
        <v>190</v>
      </c>
      <c r="E17" s="63" t="s">
        <v>155</v>
      </c>
      <c r="F17" s="13" t="str">
        <f t="shared" ca="1" si="4"/>
        <v>CN_10_01_REC10_IMG08n.jpg</v>
      </c>
      <c r="G17" s="13" t="str">
        <f ca="1">IF($F17&lt;&gt;"",IF($G$4="Recurso",VLOOKUP($E17,OFFSET('Definición técnica de imagenes'!$A$1,MATCH($G$5,'Definición técnica de imagenes'!$A$1:$A$104,0)-1,1,COUNTIF('Definición técnica de imagenes'!$A$3:$A$102,$G$5),5),5,FALSE),'Definición técnica de imagenes'!$F$16),"")</f>
        <v>320 x 480 px</v>
      </c>
      <c r="H17" s="13" t="str">
        <f t="shared" ca="1" si="5"/>
        <v>CN_10_01_REC10_IMG08a.jpg</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800 x 458 px</v>
      </c>
      <c r="J17" s="66" t="s">
        <v>201</v>
      </c>
      <c r="K17" s="66"/>
      <c r="O17" s="2" t="str">
        <f>'Definición técnica de imagenes'!A27</f>
        <v>F7B</v>
      </c>
    </row>
    <row r="18" spans="1:15" s="11" customFormat="1" ht="92.25" customHeight="1" x14ac:dyDescent="0.25">
      <c r="A18" s="12" t="str">
        <f t="shared" si="3"/>
        <v>IMG09</v>
      </c>
      <c r="B18" s="62">
        <v>99888455</v>
      </c>
      <c r="C18" s="20" t="str">
        <f t="shared" si="0"/>
        <v>Recurso F6B</v>
      </c>
      <c r="D18" s="63" t="s">
        <v>190</v>
      </c>
      <c r="E18" s="63" t="s">
        <v>155</v>
      </c>
      <c r="F18" s="13" t="str">
        <f t="shared" ca="1" si="4"/>
        <v>CN_10_01_REC10_IMG09n.jpg</v>
      </c>
      <c r="G18" s="13" t="str">
        <f ca="1">IF($F18&lt;&gt;"",IF($G$4="Recurso",VLOOKUP($E18,OFFSET('Definición técnica de imagenes'!$A$1,MATCH($G$5,'Definición técnica de imagenes'!$A$1:$A$104,0)-1,1,COUNTIF('Definición técnica de imagenes'!$A$3:$A$102,$G$5),5),5,FALSE),'Definición técnica de imagenes'!$F$16),"")</f>
        <v>320 x 480 px</v>
      </c>
      <c r="H18" s="13" t="str">
        <f t="shared" ca="1" si="5"/>
        <v>CN_10_01_REC10_IMG09a.jpg</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800 x 458 px</v>
      </c>
      <c r="J18" s="66" t="s">
        <v>202</v>
      </c>
      <c r="K18" s="66"/>
      <c r="O18" s="2" t="str">
        <f>'Definición técnica de imagenes'!A30</f>
        <v>F8</v>
      </c>
    </row>
    <row r="19" spans="1:15" s="11" customFormat="1" ht="86.25" customHeight="1" x14ac:dyDescent="0.3">
      <c r="A19" s="12" t="str">
        <f t="shared" ref="A19:A50" si="6">IF(OR(B19&lt;&gt;"",J19&lt;&gt;""),CONCATENATE(LEFT(A18,3),IF(MID(A18,4,2)+1&lt;10,CONCATENATE("0",MID(A18,4,2)+1),MID(A18,4,2)+1)),"")</f>
        <v>IMG10</v>
      </c>
      <c r="B19" s="62">
        <v>189963272</v>
      </c>
      <c r="C19" s="20" t="str">
        <f t="shared" si="0"/>
        <v>Recurso F6B</v>
      </c>
      <c r="D19" s="63" t="s">
        <v>190</v>
      </c>
      <c r="E19" s="63" t="s">
        <v>155</v>
      </c>
      <c r="F19" s="13" t="str">
        <f t="shared" ca="1" si="4"/>
        <v>CN_10_01_REC10_IMG10n.jpg</v>
      </c>
      <c r="G19" s="13" t="str">
        <f ca="1">IF($F19&lt;&gt;"",IF($G$4="Recurso",VLOOKUP($E19,OFFSET('Definición técnica de imagenes'!$A$1,MATCH($G$5,'Definición técnica de imagenes'!$A$1:$A$104,0)-1,1,COUNTIF('Definición técnica de imagenes'!$A$3:$A$102,$G$5),5),5,FALSE),'Definición técnica de imagenes'!$F$16),"")</f>
        <v>320 x 480 px</v>
      </c>
      <c r="H19" s="13" t="str">
        <f t="shared" ca="1" si="5"/>
        <v>CN_10_01_REC10_IMG10a.jpg</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800 x 458 px</v>
      </c>
      <c r="J19" s="67" t="s">
        <v>203</v>
      </c>
      <c r="K19" s="68"/>
      <c r="O19" s="2" t="str">
        <f>'Definición técnica de imagenes'!A31</f>
        <v>F10</v>
      </c>
    </row>
    <row r="20" spans="1:15" s="11" customFormat="1" ht="181.5" customHeight="1" x14ac:dyDescent="0.25">
      <c r="A20" s="12" t="str">
        <f t="shared" si="6"/>
        <v>IMG11</v>
      </c>
      <c r="B20" s="62">
        <v>391865035</v>
      </c>
      <c r="C20" s="20" t="str">
        <f t="shared" si="0"/>
        <v>Recurso F6B</v>
      </c>
      <c r="D20" s="63" t="s">
        <v>194</v>
      </c>
      <c r="E20" s="63" t="s">
        <v>155</v>
      </c>
      <c r="F20" s="13" t="str">
        <f t="shared" ca="1" si="4"/>
        <v>CN_10_01_REC10_IMG11n.jpg</v>
      </c>
      <c r="G20" s="13" t="str">
        <f ca="1">IF($F20&lt;&gt;"",IF($G$4="Recurso",VLOOKUP($E20,OFFSET('Definición técnica de imagenes'!$A$1,MATCH($G$5,'Definición técnica de imagenes'!$A$1:$A$104,0)-1,1,COUNTIF('Definición técnica de imagenes'!$A$3:$A$102,$G$5),5),5,FALSE),'Definición técnica de imagenes'!$F$16),"")</f>
        <v>320 x 480 px</v>
      </c>
      <c r="H20" s="13" t="str">
        <f t="shared" ca="1" si="5"/>
        <v>CN_10_01_REC10_IMG11a.jpg</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800 x 458 px</v>
      </c>
      <c r="J20" s="64" t="s">
        <v>209</v>
      </c>
      <c r="K20" s="66" t="s">
        <v>207</v>
      </c>
      <c r="O20" s="2" t="str">
        <f>'Definición técnica de imagenes'!A32</f>
        <v>F10B</v>
      </c>
    </row>
    <row r="21" spans="1:15" s="11" customFormat="1" ht="157.5" customHeight="1" x14ac:dyDescent="0.25">
      <c r="A21" s="12" t="str">
        <f t="shared" si="6"/>
        <v>IMG12</v>
      </c>
      <c r="B21" s="62">
        <v>193869641</v>
      </c>
      <c r="C21" s="20" t="str">
        <f t="shared" si="0"/>
        <v>Recurso F6B</v>
      </c>
      <c r="D21" s="63" t="s">
        <v>194</v>
      </c>
      <c r="E21" s="63" t="s">
        <v>155</v>
      </c>
      <c r="F21" s="13" t="str">
        <f t="shared" ca="1" si="4"/>
        <v>CN_10_01_REC10_IMG12n.jpg</v>
      </c>
      <c r="G21" s="13" t="str">
        <f ca="1">IF($F21&lt;&gt;"",IF($G$4="Recurso",VLOOKUP($E21,OFFSET('Definición técnica de imagenes'!$A$1,MATCH($G$5,'Definición técnica de imagenes'!$A$1:$A$104,0)-1,1,COUNTIF('Definición técnica de imagenes'!$A$3:$A$102,$G$5),5),5,FALSE),'Definición técnica de imagenes'!$F$16),"")</f>
        <v>320 x 480 px</v>
      </c>
      <c r="H21" s="13" t="str">
        <f t="shared" ca="1" si="5"/>
        <v>CN_10_01_REC10_IMG12a.jpg</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800 x 458 px</v>
      </c>
      <c r="J21" s="66" t="s">
        <v>205</v>
      </c>
      <c r="K21" s="66" t="s">
        <v>208</v>
      </c>
      <c r="O21" s="2" t="str">
        <f>'Definición técnica de imagenes'!A33</f>
        <v>F11</v>
      </c>
    </row>
    <row r="22" spans="1:15" s="11" customFormat="1" ht="74.25" customHeight="1" x14ac:dyDescent="0.25">
      <c r="A22" s="12" t="str">
        <f t="shared" si="6"/>
        <v>IMG13</v>
      </c>
      <c r="B22" s="62">
        <v>144155350</v>
      </c>
      <c r="C22" s="20" t="str">
        <f t="shared" si="0"/>
        <v>Recurso F6B</v>
      </c>
      <c r="D22" s="63" t="s">
        <v>190</v>
      </c>
      <c r="E22" s="63" t="s">
        <v>155</v>
      </c>
      <c r="F22" s="13" t="str">
        <f t="shared" ca="1" si="4"/>
        <v>CN_10_01_REC10_IMG13n.jpg</v>
      </c>
      <c r="G22" s="13" t="str">
        <f ca="1">IF($F22&lt;&gt;"",IF($G$4="Recurso",VLOOKUP($E22,OFFSET('Definición técnica de imagenes'!$A$1,MATCH($G$5,'Definición técnica de imagenes'!$A$1:$A$104,0)-1,1,COUNTIF('Definición técnica de imagenes'!$A$3:$A$102,$G$5),5),5,FALSE),'Definición técnica de imagenes'!$F$16),"")</f>
        <v>320 x 480 px</v>
      </c>
      <c r="H22" s="13" t="str">
        <f t="shared" ca="1" si="5"/>
        <v>CN_10_01_REC10_IMG13a.jpg</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800 x 458 px</v>
      </c>
      <c r="J22" s="63" t="s">
        <v>204</v>
      </c>
      <c r="K22" s="69"/>
      <c r="O22" s="2" t="str">
        <f>'Definición técnica de imagenes'!A34</f>
        <v>F12</v>
      </c>
    </row>
    <row r="23" spans="1:15" s="11" customFormat="1" ht="68.25" customHeight="1" x14ac:dyDescent="0.25">
      <c r="A23" s="12" t="str">
        <f t="shared" si="6"/>
        <v>IMG14</v>
      </c>
      <c r="B23" s="62">
        <v>59117785</v>
      </c>
      <c r="C23" s="20" t="str">
        <f t="shared" si="0"/>
        <v>Recurso F6B</v>
      </c>
      <c r="D23" s="63" t="s">
        <v>190</v>
      </c>
      <c r="E23" s="63" t="s">
        <v>155</v>
      </c>
      <c r="F23" s="13" t="str">
        <f t="shared" ca="1" si="4"/>
        <v>CN_10_01_REC10_IMG14n.jpg</v>
      </c>
      <c r="G23" s="13" t="str">
        <f ca="1">IF($F23&lt;&gt;"",IF($G$4="Recurso",VLOOKUP($E23,OFFSET('Definición técnica de imagenes'!$A$1,MATCH($G$5,'Definición técnica de imagenes'!$A$1:$A$104,0)-1,1,COUNTIF('Definición técnica de imagenes'!$A$3:$A$102,$G$5),5),5,FALSE),'Definición técnica de imagenes'!$F$16),"")</f>
        <v>320 x 480 px</v>
      </c>
      <c r="H23" s="13" t="str">
        <f t="shared" ca="1" si="5"/>
        <v>CN_10_01_REC10_IMG14a.jpg</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800 x 458 px</v>
      </c>
      <c r="J23" s="64" t="s">
        <v>206</v>
      </c>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diego m.</cp:lastModifiedBy>
  <dcterms:created xsi:type="dcterms:W3CDTF">2014-07-01T23:43:25Z</dcterms:created>
  <dcterms:modified xsi:type="dcterms:W3CDTF">2016-05-03T12:01:08Z</dcterms:modified>
</cp:coreProperties>
</file>