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codeName="ThisWorkbook" autoCompressPictures="0"/>
  <workbookProtection workbookAlgorithmName="SHA-512" workbookHashValue="hX79YNGfHMUCcosWMoH0GQuhNo2gkebFrfW3do2TOcvwqaujU9m0uwOL5UkRtWEspAy/ISD2JB8+jf057W9mVA==" workbookSaltValue="uRz/CDpmZ5ecKheoN1C0Jw==" workbookSpinCount="100000" lockStructure="1"/>
  <bookViews>
    <workbookView xWindow="0" yWindow="60" windowWidth="19200" windowHeight="8895"/>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45621" concurrentCalc="0"/>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H38" i="1"/>
  <c r="I39" i="1"/>
  <c r="I40" i="1"/>
  <c r="H40" i="1"/>
  <c r="I41" i="1"/>
  <c r="I42" i="1"/>
  <c r="H42" i="1"/>
  <c r="I43" i="1"/>
  <c r="I44" i="1"/>
  <c r="H44" i="1"/>
  <c r="I45" i="1"/>
  <c r="I46" i="1"/>
  <c r="H46" i="1"/>
  <c r="I47" i="1"/>
  <c r="I48" i="1"/>
  <c r="H48" i="1"/>
  <c r="I49" i="1"/>
  <c r="I50" i="1"/>
  <c r="H50" i="1"/>
  <c r="I51" i="1"/>
  <c r="I52" i="1"/>
  <c r="H52" i="1"/>
  <c r="I53" i="1"/>
  <c r="F53" i="1"/>
  <c r="G53" i="1"/>
  <c r="I54" i="1"/>
  <c r="H54" i="1"/>
  <c r="F54" i="1"/>
  <c r="G54" i="1"/>
  <c r="I55" i="1"/>
  <c r="H55" i="1"/>
  <c r="I56" i="1"/>
  <c r="F56" i="1"/>
  <c r="G56" i="1"/>
  <c r="I57" i="1"/>
  <c r="H57" i="1"/>
  <c r="I58" i="1"/>
  <c r="F58" i="1"/>
  <c r="G58" i="1"/>
  <c r="I59" i="1"/>
  <c r="H59" i="1"/>
  <c r="I60" i="1"/>
  <c r="F60" i="1"/>
  <c r="G60" i="1"/>
  <c r="I61" i="1"/>
  <c r="H61" i="1"/>
  <c r="I62" i="1"/>
  <c r="H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58" i="1"/>
  <c r="F61" i="1"/>
  <c r="G61" i="1"/>
  <c r="F59" i="1"/>
  <c r="G59" i="1"/>
  <c r="F57" i="1"/>
  <c r="G57" i="1"/>
  <c r="F55" i="1"/>
  <c r="G55" i="1"/>
  <c r="H53" i="1"/>
  <c r="F52" i="1"/>
  <c r="G52" i="1"/>
  <c r="F51" i="1"/>
  <c r="G51" i="1"/>
  <c r="H51" i="1"/>
  <c r="F50" i="1"/>
  <c r="G50" i="1"/>
  <c r="F49" i="1"/>
  <c r="G49" i="1"/>
  <c r="H49" i="1"/>
  <c r="F48" i="1"/>
  <c r="G48" i="1"/>
  <c r="F47" i="1"/>
  <c r="G47" i="1"/>
  <c r="H47" i="1"/>
  <c r="F46" i="1"/>
  <c r="G46" i="1"/>
  <c r="F45" i="1"/>
  <c r="G45" i="1"/>
  <c r="H45" i="1"/>
  <c r="F44" i="1"/>
  <c r="G44" i="1"/>
  <c r="F43" i="1"/>
  <c r="G43" i="1"/>
  <c r="H43" i="1"/>
  <c r="F42" i="1"/>
  <c r="G42" i="1"/>
  <c r="F41" i="1"/>
  <c r="G41" i="1"/>
  <c r="H41" i="1"/>
  <c r="F40" i="1"/>
  <c r="G40" i="1"/>
  <c r="F39" i="1"/>
  <c r="G39" i="1"/>
  <c r="H39" i="1"/>
  <c r="F38" i="1"/>
  <c r="G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F21" i="1"/>
  <c r="G21" i="1"/>
  <c r="H21" i="1"/>
  <c r="F20" i="1"/>
  <c r="G20" i="1"/>
  <c r="H20" i="1"/>
  <c r="F19" i="1"/>
  <c r="G19" i="1"/>
  <c r="H19" i="1"/>
  <c r="A12" i="1"/>
  <c r="A13" i="1"/>
  <c r="A14" i="1"/>
  <c r="A15" i="1"/>
  <c r="A16" i="1"/>
  <c r="A17" i="1"/>
  <c r="A18" i="1"/>
  <c r="F18" i="1"/>
  <c r="G18" i="1"/>
  <c r="H18" i="1"/>
  <c r="F17" i="1"/>
  <c r="G17" i="1"/>
  <c r="H17" i="1"/>
  <c r="F16" i="1"/>
  <c r="G16" i="1"/>
  <c r="H16" i="1"/>
  <c r="F15" i="1"/>
  <c r="G15" i="1"/>
  <c r="H15" i="1"/>
  <c r="F14" i="1"/>
  <c r="G14" i="1"/>
  <c r="H14" i="1"/>
  <c r="A11" i="1"/>
  <c r="F13" i="1"/>
  <c r="G13" i="1"/>
  <c r="H13" i="1"/>
  <c r="F12" i="1"/>
  <c r="G12" i="1"/>
  <c r="H12" i="1"/>
  <c r="F11" i="1"/>
  <c r="G11" i="1"/>
  <c r="H11"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H10" i="1"/>
  <c r="C10" i="1"/>
  <c r="A10" i="1"/>
  <c r="M8" i="1"/>
  <c r="M7" i="1"/>
  <c r="M6" i="1"/>
  <c r="M5" i="1"/>
  <c r="F5" i="1"/>
  <c r="M4" i="1"/>
  <c r="M3" i="1"/>
  <c r="M2" i="1"/>
  <c r="M1" i="1"/>
  <c r="E9" i="1"/>
  <c r="F10" i="1"/>
  <c r="G10"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<sst xmlns="http://schemas.openxmlformats.org/spreadsheetml/2006/main" count="399" uniqueCount="208">
  <si>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</si>
  <si>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</si>
  <si>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</si>
  <si>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</si>
  <si>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</si>
  <si>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</si>
  <si>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</si>
  <si>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</si>
  <si>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</si>
  <si>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</si>
  <si>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</si>
  <si>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</si>
  <si>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</si>
  <si>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</si>
  <si>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</si>
  <si>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</si>
  <si>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</si>
  <si>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</si>
  <si>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</si>
  <si>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</si>
  <si>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</si>
  <si>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</si>
  <si>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</si>
  <si>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</si>
  <si>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</si>
  <si>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</si>
  <si>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</si>
  <si>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</si>
  <si>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</si>
  <si>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</si>
  <si>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</si>
  <si>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</si>
  <si>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</si>
  <si>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</si>
  <si>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</si>
  <si>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</si>
  <si>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</si>
  <si>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</si>
  <si>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</si>
  <si>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</si>
  <si>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</si>
  <si>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</si>
  <si>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</si>
  <si>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</si>
  <si>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</si>
  <si>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</si>
  <si>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</si>
  <si>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</si>
  <si>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</si>
  <si>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</si>
  <si>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</si>
  <si>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</si>
  <si>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</si>
  <si>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</si>
  <si>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</si>
  <si>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</si>
  <si>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</si>
  <si>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</si>
  <si>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</si>
  <si>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</si>
  <si>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</si>
  <si>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</si>
  <si>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</si>
  <si>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</si>
  <si>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</si>
  <si>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</si>
  <si>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</si>
  <si>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</si>
  <si>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</si>
  <si>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</si>
  <si>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</si>
  <si>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</si>
  <si>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</si>
  <si>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</si>
  <si>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</si>
  <si>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</si>
  <si>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</si>
  <si>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</si>
  <si>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</si>
  <si>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</si>
  <si>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</si>
  <si>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</si>
  <si>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</si>
  <si>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</si>
  <si>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</si>
  <si>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</si>
  <si>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</si>
  <si>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</si>
  <si>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</si>
  <si>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</si>
  <si>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</si>
  <si>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</si>
  <si>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</si>
  <si>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</si>
  <si>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</si>
  <si>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</si>
  <si>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</si>
  <si>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</si>
  <si>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</si>
  <si>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</si>
  <si>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</si>
  <si>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</si>
  <si>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</si>
  <si>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</si>
  <si>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</si>
  <si>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</si>
  <si>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</si>
  <si>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</si>
  <si>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</si>
  <si>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</si>
  <si>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</si>
  <si>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</si>
  <si>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</si>
  <si>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</si>
  <si>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</si>
  <si>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</si>
  <si>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</si>
  <si>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</si>
  <si>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</si>
  <si>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</si>
  <si>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</si>
  <si>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</si>
  <si>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</si>
  <si>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</si>
  <si>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</si>
  <si>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</si>
  <si>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</si>
  <si>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</si>
  <si>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</si>
  <si>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</si>
  <si>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</si>
  <si>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</si>
  <si>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</si>
  <si>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</si>
  <si>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</si>
  <si>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</si>
  <si>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</si>
  <si>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</si>
  <si>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</si>
  <si>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</si>
  <si>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</si>
  <si>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</si>
  <si>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</si>
  <si>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</si>
  <si>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</si>
  <si>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</si>
  <si>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</si>
  <si>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</si>
  <si>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</si>
  <si>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</si>
  <si>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</si>
  <si>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</si>
  <si>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</si>
  <si>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</si>
  <si>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</si>
  <si>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</si>
  <si>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</si>
  <si>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</si>
  <si>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</si>
  <si>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</si>
  <si>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</si>
  <si>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</si>
  <si>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</si>
  <si>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</si>
  <si>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</si>
  <si>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</si>
  <si>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</si>
  <si>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</si>
  <si>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</si>
  <si>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</si>
  <si>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</si>
  <si>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</si>
  <si>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</si>
  <si>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</si>
  <si>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</si>
  <si>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</si>
  <si>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</si>
  <si>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</si>
  <si>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</si>
  <si>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</si>
  <si>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</si>
  <si>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</si>
  <si>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</si>
  <si>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</si>
  <si>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</si>
  <si>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</si>
  <si>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</si>
  <si>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Miguel Aljure</t>
  </si>
  <si>
    <t>CN_08_01_CO_REC60</t>
  </si>
  <si>
    <t>Neurona y músculo</t>
  </si>
  <si>
    <t>Los tipos de neuronas</t>
  </si>
  <si>
    <t>Ilustración</t>
  </si>
  <si>
    <t>Médula, músculo y viscera</t>
  </si>
  <si>
    <t>Perro mordiendo hombre</t>
  </si>
  <si>
    <t>Hombre gritando</t>
  </si>
  <si>
    <t>Quitar el dibujo de la derecha</t>
  </si>
  <si>
    <t>Quitar el perro, el dibujo del hombre volverlo una silueta en negro con una linera roja brillante que vaya desde la pierna por la columna hasta la cabeza, ahí dibujar una chispa azul y la linea roja de nuevo saliendo de la chispa hacia la boca del hombre</t>
  </si>
  <si>
    <t>cerebro y espina dorsal</t>
  </si>
  <si>
    <t>Poner un título a la imagen que diga "Centros nerviosos". Cambiar "brain" por "Encéfalo" y "spinal cord" por "Médula espinal"</t>
  </si>
  <si>
    <t>médula y músculo</t>
  </si>
  <si>
    <t xml:space="preserve">Cambiar "Skeletal Muscle" por "Músculo esqueletico", "Spinal cord" por "Vértebra", "Interneuron" por "Neuronas de asociación" "Somatic Motor Neuron" por "Neurona motora somática", "Sensory neuron" por "Neurona sensorial somática", "Skin" por "Piel". quitar todos los demás textos. </t>
  </si>
  <si>
    <t xml:space="preserve">Cambiar "Muscle fiber" por "Fibra muscular", "Dendrites collect signals" por " Dendritas: Reciben los impulsos" y "Axon passes signals" por "Axón: Transmite los impulsos", quitar todos los demás textos. </t>
  </si>
  <si>
    <t>Médula y vicera</t>
  </si>
  <si>
    <t>tacto y cerebro</t>
  </si>
  <si>
    <t>Señalar el inicio del cordón verde del lado izquierdo y poner "Estímulo externo", señalar el final del cordón morado del lado izquierdo y poner "Respuesta consiente". Señalar el inicio del cordón verde del lado derecho y poner "Estímulo interno", señalar el final del cordón azul del lado derecho y poner "Respuesta involuntaria". Cambiar "Spinal cord" por "Médula espinal" y "Interneuron" por "Neuronas de asociación. Quitar todos los demás textos.</t>
  </si>
  <si>
    <t xml:space="preserve">Cambiar "Spinal cord" por "Médula espinal", "Interneuron" por "Neuronas de asociación", "Postganglionic Neuron" por "Neurona motora visceral", "Sensory neuron" por "Neurona sensorial visceral", "Viscera" por "Intestino". quitar todos los demás textos. </t>
  </si>
  <si>
    <t>Cambiar "Primary afferent neurones" por "Neuronas sensoriales primarias" y quitar el texto entre paréntesis. Cambiar también "Secondary afferent neurones" por "Neuronas sensoriales secundarias", y "Sensory cortex" por "Corteza sensorial". Señalar la estructura del medio y poner "Vértebra". Quitar los demás textos.</t>
  </si>
  <si>
    <t>Fotografía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</si>
</sst>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B1" zoomScale="80" zoomScaleNormal="80" zoomScalePageLayoutView="140" workbookViewId="0">
      <pane ySplit="9" topLeftCell="A10" activePane="bottomLeft" state="frozen"/>
      <selection pane="bottomLeft" activeCell="B12" sqref="B12"/>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F6</v>
      </c>
    </row>
    <row r="2" spans="1:16" ht="15.75" x14ac:dyDescent="0.25">
      <c r="A2" s="1"/>
      <c r="B2" s="3" t="s">
        <v>121</v>
      </c>
      <c r="C2" s="85" t="s">
        <v>22</v>
      </c>
      <c r="D2" s="86"/>
      <c r="F2" s="78" t="s">
        <v>0</v>
      </c>
      <c r="G2" s="79"/>
      <c r="H2" s="58"/>
      <c r="I2" s="58"/>
      <c r="J2" s="14"/>
      <c r="L2" s="2" t="s">
        <v>153</v>
      </c>
      <c r="M2" s="2" t="str">
        <f ca="1">IF($N2&lt;COUNTIF('Definición técnica de imagenes'!$A$3:$A$102,$G$5),OFFSET('Definición técnica de imagenes'!$A$1,MATCH($G$5,'Definición técnica de imagenes'!$A$1:$A$104,0)-1+$N2,1,1,1),"")</f>
        <v>Inicio</v>
      </c>
      <c r="N2" s="2">
        <v>0</v>
      </c>
      <c r="O2" s="2" t="str">
        <f>'Definición técnica de imagenes'!A3</f>
        <v>M3A</v>
      </c>
    </row>
    <row r="3" spans="1:16" ht="15.75" x14ac:dyDescent="0.25">
      <c r="A3" s="1"/>
      <c r="B3" s="4" t="s">
        <v>8</v>
      </c>
      <c r="C3" s="87">
        <v>8</v>
      </c>
      <c r="D3" s="88"/>
      <c r="F3" s="80">
        <v>42353</v>
      </c>
      <c r="G3" s="81"/>
      <c r="H3" s="58"/>
      <c r="I3" s="38"/>
      <c r="J3" s="14"/>
      <c r="L3" s="2" t="s">
        <v>154</v>
      </c>
      <c r="M3" s="2" t="str">
        <f ca="1">IF($N3&lt;COUNTIF('Definición técnica de imagenes'!$A$3:$A$102,$G$5),OFFSET('Definición técnica de imagenes'!$A$1,MATCH($G$5,'Definición técnica de imagenes'!$A$1:$A$104,0)-1+$N3,1,1,1),"")</f>
        <v>Contenido</v>
      </c>
      <c r="N3" s="2">
        <v>1</v>
      </c>
      <c r="O3" s="2" t="str">
        <f>'Definición técnica de imagenes'!A4</f>
        <v>M5A</v>
      </c>
    </row>
    <row r="4" spans="1:16" ht="16.5" x14ac:dyDescent="0.3">
      <c r="A4" s="1"/>
      <c r="B4" s="4" t="s">
        <v>54</v>
      </c>
      <c r="C4" s="87" t="s">
        <v>190</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187</v>
      </c>
      <c r="D5" s="90"/>
      <c r="E5" s="5"/>
      <c r="F5" s="37" t="str">
        <f>IF(G4="Recurso","Motor del recurso","")</f>
        <v>Motor del recurso</v>
      </c>
      <c r="G5" s="61" t="s">
        <v>132</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188</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F6</v>
      </c>
      <c r="F9" s="57" t="s">
        <v>61</v>
      </c>
      <c r="G9" s="57" t="s">
        <v>59</v>
      </c>
      <c r="H9" s="57" t="s">
        <v>60</v>
      </c>
      <c r="I9" s="57" t="s">
        <v>114</v>
      </c>
      <c r="J9" s="18" t="s">
        <v>6</v>
      </c>
      <c r="K9" s="19" t="s">
        <v>7</v>
      </c>
      <c r="O9" s="2" t="str">
        <f>'Definición técnica de imagenes'!A11</f>
        <v>M10B</v>
      </c>
    </row>
    <row r="10" spans="1:16" s="11" customFormat="1" x14ac:dyDescent="0.25">
      <c r="A10" s="12" t="str">
        <f>IF(OR(B10&lt;&gt;"",J10&lt;&gt;""),"IMG01","")</f>
        <v>IMG01</v>
      </c>
      <c r="B10" s="62">
        <v>187007549</v>
      </c>
      <c r="C10" s="20" t="str">
        <f t="shared" ref="C10:C41" si="0">IF(OR(B10&lt;&gt;"",J10&lt;&gt;""),IF($G$4="Recurso",CONCATENATE($G$4," ",$G$5),$G$4),"")</f>
        <v>Recurso F6</v>
      </c>
      <c r="D10" s="63" t="s">
        <v>207</v>
      </c>
      <c r="E10" s="63" t="s">
        <v>150</v>
      </c>
      <c r="F10" s="13" t="str">
        <f t="shared" ref="F10" ca="1" si="1">IF(OR(B10&lt;&gt;"",J10&lt;&gt;""),CONCATENATE($C$7,"_",$A10,IF($G$4="Cuaderno de Estudio","_small",CONCATENATE(IF(I10="","","n"),IF(LEFT($G$5,1)="F",".jpg",".png")))),"")</f>
        <v>CN_08_01_CO_REC60_IMG01.jpg</v>
      </c>
      <c r="G10" s="13" t="str">
        <f ca="1">IF($F10&lt;&gt;"",IF($G$4="Recurso",VLOOKUP($E10,OFFSET('Definición técnica de imagenes'!$A$1,MATCH($G$5,'Definición técnica de imagenes'!$A$1:$A$104,0)-1,1,COUNTIF('Definición técnica de imagenes'!$A$3:$A$102,$G$5),5),5,FALSE),'Definición técnica de imagenes'!$F$16),"")</f>
        <v>350 x 230 px</v>
      </c>
      <c r="H10" s="13" t="str">
        <f t="shared" ref="H10" ca="1" si="2">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63" t="s">
        <v>193</v>
      </c>
      <c r="K10" s="64"/>
      <c r="O10" s="2" t="str">
        <f>'Definición técnica de imagenes'!A12</f>
        <v>M12D</v>
      </c>
    </row>
    <row r="11" spans="1:16" s="11" customFormat="1" ht="13.9" customHeight="1" x14ac:dyDescent="0.25">
      <c r="A11" s="12" t="str">
        <f t="shared" ref="A11:A18" si="3">IF(OR(B11&lt;&gt;"",J11&lt;&gt;""),CONCATENATE(LEFT(A10,3),IF(MID(A10,4,2)+1&lt;10,CONCATENATE("0",MID(A10,4,2)+1))),"")</f>
        <v>IMG02</v>
      </c>
      <c r="B11" s="62">
        <v>187007549</v>
      </c>
      <c r="C11" s="20" t="str">
        <f t="shared" si="0"/>
        <v>Recurso F6</v>
      </c>
      <c r="D11" s="63" t="s">
        <v>191</v>
      </c>
      <c r="E11" s="63" t="s">
        <v>150</v>
      </c>
      <c r="F11" s="13" t="str">
        <f t="shared" ref="F11:F74" ca="1" si="4">IF(OR(B11&lt;&gt;"",J11&lt;&gt;""),CONCATENATE($C$7,"_",$A11,IF($G$4="Cuaderno de Estudio","_small",CONCATENATE(IF(I11="","","n"),IF(LEFT($G$5,1)="F",".jpg",".png")))),"")</f>
        <v>CN_08_01_CO_REC60_IMG02.jpg</v>
      </c>
      <c r="G11" s="13" t="str">
        <f ca="1">IF($F11&lt;&gt;"",IF($G$4="Recurso",VLOOKUP($E11,OFFSET('Definición técnica de imagenes'!$A$1,MATCH($G$5,'Definición técnica de imagenes'!$A$1:$A$104,0)-1,1,COUNTIF('Definición técnica de imagenes'!$A$3:$A$102,$G$5),5),5,FALSE),'Definición técnica de imagenes'!$F$16),"")</f>
        <v>350 x 230 px</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3" t="s">
        <v>193</v>
      </c>
      <c r="K11" s="65" t="s">
        <v>196</v>
      </c>
      <c r="O11" s="2" t="str">
        <f>'Definición técnica de imagenes'!A13</f>
        <v>M101</v>
      </c>
    </row>
    <row r="12" spans="1:16" s="11" customFormat="1" x14ac:dyDescent="0.25">
      <c r="A12" s="12" t="str">
        <f t="shared" si="3"/>
        <v>IMG03</v>
      </c>
      <c r="B12" s="62">
        <v>122965945</v>
      </c>
      <c r="C12" s="20" t="str">
        <f t="shared" si="0"/>
        <v>Recurso F6</v>
      </c>
      <c r="D12" s="63" t="s">
        <v>191</v>
      </c>
      <c r="E12" s="63" t="s">
        <v>150</v>
      </c>
      <c r="F12" s="13" t="str">
        <f t="shared" ca="1" si="4"/>
        <v>CN_08_01_CO_REC60_IMG03.jpg</v>
      </c>
      <c r="G12" s="13" t="str">
        <f ca="1">IF($F12&lt;&gt;"",IF($G$4="Recurso",VLOOKUP($E12,OFFSET('Definición técnica de imagenes'!$A$1,MATCH($G$5,'Definición técnica de imagenes'!$A$1:$A$104,0)-1,1,COUNTIF('Definición técnica de imagenes'!$A$3:$A$102,$G$5),5),5,FALSE),'Definición técnica de imagenes'!$F$16),"")</f>
        <v>350 x 230 px</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t="s">
        <v>194</v>
      </c>
      <c r="K12" s="64" t="s">
        <v>195</v>
      </c>
      <c r="O12" s="2" t="str">
        <f>'Definición técnica de imagenes'!A18</f>
        <v>Diaporama F1</v>
      </c>
    </row>
    <row r="13" spans="1:16" s="11" customFormat="1" ht="148.5" x14ac:dyDescent="0.25">
      <c r="A13" s="12" t="str">
        <f t="shared" si="3"/>
        <v>IMG04</v>
      </c>
      <c r="B13" s="62">
        <v>229165600</v>
      </c>
      <c r="C13" s="20" t="str">
        <f t="shared" si="0"/>
        <v>Recurso F6</v>
      </c>
      <c r="D13" s="63" t="s">
        <v>191</v>
      </c>
      <c r="E13" s="63" t="s">
        <v>155</v>
      </c>
      <c r="F13" s="13" t="str">
        <f t="shared" ca="1" si="4"/>
        <v>CN_08_01_CO_REC60_IMG04n.jpg</v>
      </c>
      <c r="G13" s="13" t="str">
        <f ca="1">IF($F13&lt;&gt;"",IF($G$4="Recurso",VLOOKUP($E13,OFFSET('Definición técnica de imagenes'!$A$1,MATCH($G$5,'Definición técnica de imagenes'!$A$1:$A$104,0)-1,1,COUNTIF('Definición técnica de imagenes'!$A$3:$A$102,$G$5),5),5,FALSE),'Definición técnica de imagenes'!$F$16),"")</f>
        <v>320 x 480 px</v>
      </c>
      <c r="H13" s="13" t="str">
        <f t="shared" ca="1" si="5"/>
        <v>CN_08_01_CO_REC60_IMG04a.jpg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800 x 458 px</v>
      </c>
      <c r="J13" s="64" t="s">
        <v>203</v>
      </c>
      <c r="K13" s="64" t="s">
        <v>206</v>
      </c>
      <c r="O13" s="2" t="str">
        <f>'Definición técnica de imagenes'!A19</f>
        <v>F4</v>
      </c>
    </row>
    <row r="14" spans="1:16" s="11" customFormat="1" ht="121.5" x14ac:dyDescent="0.25">
      <c r="A14" s="12" t="str">
        <f t="shared" si="3"/>
        <v>IMG05</v>
      </c>
      <c r="B14" s="62">
        <v>214509985</v>
      </c>
      <c r="C14" s="20" t="str">
        <f t="shared" si="0"/>
        <v>Recurso F6</v>
      </c>
      <c r="D14" s="63" t="s">
        <v>191</v>
      </c>
      <c r="E14" s="63" t="s">
        <v>155</v>
      </c>
      <c r="F14" s="13" t="str">
        <f t="shared" ca="1" si="4"/>
        <v>CN_08_01_CO_REC60_IMG05n.jpg</v>
      </c>
      <c r="G14" s="13" t="str">
        <f ca="1">IF($F14&lt;&gt;"",IF($G$4="Recurso",VLOOKUP($E14,OFFSET('Definición técnica de imagenes'!$A$1,MATCH($G$5,'Definición técnica de imagenes'!$A$1:$A$104,0)-1,1,COUNTIF('Definición técnica de imagenes'!$A$3:$A$102,$G$5),5),5,FALSE),'Definición técnica de imagenes'!$F$16),"")</f>
        <v>320 x 480 px</v>
      </c>
      <c r="H14" s="13" t="str">
        <f t="shared" ca="1" si="5"/>
        <v>CN_08_01_CO_REC60_IMG05a.jpg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800 x 458 px</v>
      </c>
      <c r="J14" s="63" t="s">
        <v>199</v>
      </c>
      <c r="K14" s="64" t="s">
        <v>200</v>
      </c>
      <c r="O14" s="2" t="str">
        <f>'Definición técnica de imagenes'!A22</f>
        <v>F6</v>
      </c>
    </row>
    <row r="15" spans="1:16" s="11" customFormat="1" ht="54" x14ac:dyDescent="0.25">
      <c r="A15" s="12" t="str">
        <f t="shared" si="3"/>
        <v>IMG06</v>
      </c>
      <c r="B15" s="62">
        <v>235295047</v>
      </c>
      <c r="C15" s="20" t="str">
        <f t="shared" si="0"/>
        <v>Recurso F6</v>
      </c>
      <c r="D15" s="63" t="s">
        <v>191</v>
      </c>
      <c r="E15" s="63" t="s">
        <v>155</v>
      </c>
      <c r="F15" s="13" t="str">
        <f t="shared" ca="1" si="4"/>
        <v>CN_08_01_CO_REC60_IMG06n.jpg</v>
      </c>
      <c r="G15" s="13" t="str">
        <f ca="1">IF($F15&lt;&gt;"",IF($G$4="Recurso",VLOOKUP($E15,OFFSET('Definición técnica de imagenes'!$A$1,MATCH($G$5,'Definición técnica de imagenes'!$A$1:$A$104,0)-1,1,COUNTIF('Definición técnica de imagenes'!$A$3:$A$102,$G$5),5),5,FALSE),'Definición técnica de imagenes'!$F$16),"")</f>
        <v>320 x 480 px</v>
      </c>
      <c r="H15" s="13" t="str">
        <f t="shared" ca="1" si="5"/>
        <v>CN_08_01_CO_REC60_IMG06a.jpg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800 x 458 px</v>
      </c>
      <c r="J15" s="63" t="s">
        <v>197</v>
      </c>
      <c r="K15" s="64" t="s">
        <v>198</v>
      </c>
      <c r="O15" s="2" t="str">
        <f>'Definición técnica de imagenes'!A24</f>
        <v>F6B</v>
      </c>
    </row>
    <row r="16" spans="1:16" s="11" customFormat="1" ht="202.5" x14ac:dyDescent="0.25">
      <c r="A16" s="12" t="str">
        <f t="shared" si="3"/>
        <v>IMG07</v>
      </c>
      <c r="B16" s="62">
        <v>214510018</v>
      </c>
      <c r="C16" s="20" t="str">
        <f t="shared" si="0"/>
        <v>Recurso F6</v>
      </c>
      <c r="D16" s="63" t="s">
        <v>191</v>
      </c>
      <c r="E16" s="63" t="s">
        <v>155</v>
      </c>
      <c r="F16" s="13" t="str">
        <f t="shared" ca="1" si="4"/>
        <v>CN_08_01_CO_REC60_IMG07n.jpg</v>
      </c>
      <c r="G16" s="13" t="str">
        <f ca="1">IF($F16&lt;&gt;"",IF($G$4="Recurso",VLOOKUP($E16,OFFSET('Definición técnica de imagenes'!$A$1,MATCH($G$5,'Definición técnica de imagenes'!$A$1:$A$104,0)-1,1,COUNTIF('Definición técnica de imagenes'!$A$3:$A$102,$G$5),5),5,FALSE),'Definición técnica de imagenes'!$F$16),"")</f>
        <v>320 x 480 px</v>
      </c>
      <c r="H16" s="13" t="str">
        <f t="shared" ca="1" si="5"/>
        <v>CN_08_01_CO_REC60_IMG07a.jpg</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800 x 458 px</v>
      </c>
      <c r="J16" s="66" t="s">
        <v>192</v>
      </c>
      <c r="K16" s="66" t="s">
        <v>204</v>
      </c>
      <c r="O16" s="2" t="str">
        <f>'Definición técnica de imagenes'!A25</f>
        <v>F7</v>
      </c>
    </row>
    <row r="17" spans="1:15" s="11" customFormat="1" ht="81" x14ac:dyDescent="0.25">
      <c r="A17" s="12" t="str">
        <f t="shared" si="3"/>
        <v>IMG08</v>
      </c>
      <c r="B17" s="62">
        <v>163937861</v>
      </c>
      <c r="C17" s="20" t="str">
        <f t="shared" si="0"/>
        <v>Recurso F6</v>
      </c>
      <c r="D17" s="63" t="s">
        <v>191</v>
      </c>
      <c r="E17" s="63" t="s">
        <v>155</v>
      </c>
      <c r="F17" s="13" t="str">
        <f t="shared" ca="1" si="4"/>
        <v>CN_08_01_CO_REC60_IMG08n.jpg</v>
      </c>
      <c r="G17" s="13" t="str">
        <f ca="1">IF($F17&lt;&gt;"",IF($G$4="Recurso",VLOOKUP($E17,OFFSET('Definición técnica de imagenes'!$A$1,MATCH($G$5,'Definición técnica de imagenes'!$A$1:$A$104,0)-1,1,COUNTIF('Definición técnica de imagenes'!$A$3:$A$102,$G$5),5),5,FALSE),'Definición técnica de imagenes'!$F$16),"")</f>
        <v>320 x 480 px</v>
      </c>
      <c r="H17" s="13" t="str">
        <f t="shared" ca="1" si="5"/>
        <v>CN_08_01_CO_REC60_IMG08a.jpg</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800 x 458 px</v>
      </c>
      <c r="J17" s="64" t="s">
        <v>189</v>
      </c>
      <c r="K17" s="64" t="s">
        <v>201</v>
      </c>
      <c r="O17" s="2" t="str">
        <f>'Definición técnica de imagenes'!A27</f>
        <v>F7B</v>
      </c>
    </row>
    <row r="18" spans="1:15" s="11" customFormat="1" ht="108" x14ac:dyDescent="0.25">
      <c r="A18" s="12" t="str">
        <f t="shared" si="3"/>
        <v>IMG09</v>
      </c>
      <c r="B18" s="62">
        <v>214510009</v>
      </c>
      <c r="C18" s="20" t="str">
        <f t="shared" si="0"/>
        <v>Recurso F6</v>
      </c>
      <c r="D18" s="63" t="s">
        <v>191</v>
      </c>
      <c r="E18" s="63" t="s">
        <v>155</v>
      </c>
      <c r="F18" s="13" t="str">
        <f t="shared" ca="1" si="4"/>
        <v>CN_08_01_CO_REC60_IMG09n.jpg</v>
      </c>
      <c r="G18" s="13" t="str">
        <f ca="1">IF($F18&lt;&gt;"",IF($G$4="Recurso",VLOOKUP($E18,OFFSET('Definición técnica de imagenes'!$A$1,MATCH($G$5,'Definición técnica de imagenes'!$A$1:$A$104,0)-1,1,COUNTIF('Definición técnica de imagenes'!$A$3:$A$102,$G$5),5),5,FALSE),'Definición técnica de imagenes'!$F$16),"")</f>
        <v>320 x 480 px</v>
      </c>
      <c r="H18" s="13" t="str">
        <f t="shared" ca="1" si="5"/>
        <v>CN_08_01_CO_REC60_IMG09a.jpg</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800 x 458 px</v>
      </c>
      <c r="J18" s="66" t="s">
        <v>202</v>
      </c>
      <c r="K18" s="64" t="s">
        <v>205</v>
      </c>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Miguel</cp:lastModifiedBy>
  <dcterms:created xsi:type="dcterms:W3CDTF">2014-07-01T23:43:25Z</dcterms:created>
  <dcterms:modified xsi:type="dcterms:W3CDTF">2015-12-16T20:36:53Z</dcterms:modified>
</cp:coreProperties>
</file>