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<sst xmlns="http://schemas.openxmlformats.org/spreadsheetml/2006/main" count="374" uniqueCount="194">
  <si>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</si>
  <si>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</si>
  <si>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</si>
  <si>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</si>
  <si>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</si>
  <si>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</si>
  <si>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</si>
  <si>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</si>
  <si>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</si>
  <si>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</si>
  <si>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</si>
  <si>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</si>
  <si>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</si>
  <si>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</si>
  <si>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</si>
  <si>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</si>
  <si>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</si>
  <si>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</si>
  <si>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</si>
  <si>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</si>
  <si>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</si>
  <si>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</si>
  <si>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</si>
  <si>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</si>
  <si>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</si>
  <si>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</si>
  <si>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</si>
  <si>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</si>
  <si>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</si>
  <si>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</si>
  <si>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</si>
  <si>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</si>
  <si>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</si>
  <si>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</si>
  <si>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</si>
  <si>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</si>
  <si>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</si>
  <si>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</si>
  <si>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</si>
  <si>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</si>
  <si>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</si>
  <si>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</si>
  <si>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</si>
  <si>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</si>
  <si>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</si>
  <si>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</si>
  <si>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</si>
  <si>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</si>
  <si>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</si>
  <si>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</si>
  <si>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</si>
  <si>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</si>
  <si>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</si>
  <si>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</si>
  <si>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</si>
  <si>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</si>
  <si>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</si>
  <si>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</si>
  <si>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</si>
  <si>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</si>
  <si>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</si>
  <si>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</si>
  <si>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</si>
  <si>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</si>
  <si>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</si>
  <si>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</si>
  <si>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</si>
  <si>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</si>
  <si>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</si>
  <si>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</si>
  <si>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</si>
  <si>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</si>
  <si>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</si>
  <si>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</si>
  <si>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</si>
  <si>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</si>
  <si>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</si>
  <si>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</si>
  <si>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</si>
  <si>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</si>
  <si>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</si>
  <si>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</si>
  <si>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</si>
  <si>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</si>
  <si>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</si>
  <si>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</si>
  <si>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</si>
  <si>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</si>
  <si>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</si>
  <si>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</si>
  <si>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</si>
  <si>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</si>
  <si>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</si>
  <si>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</si>
  <si>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</si>
  <si>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</si>
  <si>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</si>
  <si>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</si>
  <si>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</si>
  <si>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</si>
  <si>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</si>
  <si>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</si>
  <si>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</si>
  <si>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</si>
  <si>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</si>
  <si>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</si>
  <si>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</si>
  <si>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</si>
  <si>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</si>
  <si>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</si>
  <si>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</si>
  <si>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</si>
  <si>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</si>
  <si>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</si>
  <si>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</si>
  <si>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</si>
  <si>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</si>
  <si>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</si>
  <si>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</si>
  <si>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</si>
  <si>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</si>
  <si>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</si>
  <si>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</si>
  <si>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</si>
  <si>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</si>
  <si>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</si>
  <si>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</si>
  <si>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</si>
  <si>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</si>
  <si>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</si>
  <si>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</si>
  <si>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</si>
  <si>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</si>
  <si>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</si>
  <si>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</si>
  <si>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</si>
  <si>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</si>
  <si>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</si>
  <si>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</si>
  <si>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</si>
  <si>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</si>
  <si>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</si>
  <si>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</si>
  <si>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</si>
  <si>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</si>
  <si>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</si>
  <si>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</si>
  <si>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</si>
  <si>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</si>
  <si>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</si>
  <si>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</si>
  <si>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</si>
  <si>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</si>
  <si>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</si>
  <si>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</si>
  <si>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</si>
  <si>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</si>
  <si>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</si>
  <si>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</si>
  <si>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</si>
  <si>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</si>
  <si>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</si>
  <si>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</si>
  <si>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</si>
  <si>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</si>
  <si>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</si>
  <si>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</si>
  <si>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</si>
  <si>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</si>
  <si>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</si>
  <si>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</si>
  <si>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</si>
  <si>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</si>
  <si>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</si>
  <si>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</si>
  <si>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</si>
  <si>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</si>
  <si>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</si>
  <si>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</si>
  <si>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</si>
  <si>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</si>
  <si>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</si>
  <si>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</si>
  <si>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</si>
  <si>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</si>
  <si>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</si>
  <si>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</si>
  <si>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Las disoluciones iónicas </t>
  </si>
  <si>
    <t>Lyz Marcela Bernal Gómez</t>
  </si>
  <si>
    <t>CN_11_09_REC280</t>
  </si>
  <si>
    <t xml:space="preserve">Ver descripción y observaciones </t>
  </si>
  <si>
    <t>Ilustración</t>
  </si>
  <si>
    <t>Realizar igual a imagen guía</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</si>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</sst>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431550</xdr:colOff>
      <xdr:row>9</xdr:row>
      <xdr:rowOff>50800</xdr:rowOff>
    </xdr:from>
    <xdr:to>
      <xdr:col>9</xdr:col>
      <xdr:colOff>3405363</xdr:colOff>
      <xdr:row>9</xdr:row>
      <xdr:rowOff>1785604</xdr:rowOff>
    </xdr:to>
    <xdr:pic>
      <xdr:nvPicPr>
        <xdr:cNvPr id="2" name="Imagen 1"/>
        <xdr:cNvPicPr>
          <a:picLocks noChangeAspect="1"/>
        </xdr:cNvPicPr>
      </xdr:nvPicPr>
      <xdr:blipFill rotWithShape="1">
        <a:blip xmlns:r="http://schemas.openxmlformats.org/officeDocument/2006/relationships" r:embed="rId1"/>
        <a:srcRect l="26112" t="22666" r="24595" b="26101"/>
        <a:stretch/>
      </xdr:blipFill>
      <xdr:spPr>
        <a:xfrm>
          <a:off x="14138025" y="2184400"/>
          <a:ext cx="2973813" cy="1734804"/>
        </a:xfrm>
        <a:prstGeom prst="rect">
          <a:avLst/>
        </a:prstGeom>
      </xdr:spPr>
    </xdr:pic>
    <xdr:clientData/>
  </xdr:twoCellAnchor>
  <xdr:twoCellAnchor editAs="oneCell">
    <xdr:from>
      <xdr:col>9</xdr:col>
      <xdr:colOff>252502</xdr:colOff>
      <xdr:row>10</xdr:row>
      <xdr:rowOff>180975</xdr:rowOff>
    </xdr:from>
    <xdr:to>
      <xdr:col>9</xdr:col>
      <xdr:colOff>3659344</xdr:colOff>
      <xdr:row>10</xdr:row>
      <xdr:rowOff>1941087</xdr:rowOff>
    </xdr:to>
    <xdr:pic>
      <xdr:nvPicPr>
        <xdr:cNvPr id="3" name="Imagen 2"/>
        <xdr:cNvPicPr>
          <a:picLocks noChangeAspect="1"/>
        </xdr:cNvPicPr>
      </xdr:nvPicPr>
      <xdr:blipFill rotWithShape="1">
        <a:blip xmlns:r="http://schemas.openxmlformats.org/officeDocument/2006/relationships" r:embed="rId2"/>
        <a:srcRect l="27795" t="27069" r="9747" b="15537"/>
        <a:stretch/>
      </xdr:blipFill>
      <xdr:spPr>
        <a:xfrm>
          <a:off x="13958977" y="4229100"/>
          <a:ext cx="3406842" cy="1760112"/>
        </a:xfrm>
        <a:prstGeom prst="rect">
          <a:avLst/>
        </a:prstGeom>
      </xdr:spPr>
    </xdr:pic>
    <xdr:clientData/>
  </xdr:twoCellAnchor>
  <xdr:twoCellAnchor editAs="oneCell">
    <xdr:from>
      <xdr:col>9</xdr:col>
      <xdr:colOff>695325</xdr:colOff>
      <xdr:row>11</xdr:row>
      <xdr:rowOff>133350</xdr:rowOff>
    </xdr:from>
    <xdr:to>
      <xdr:col>9</xdr:col>
      <xdr:colOff>2690072</xdr:colOff>
      <xdr:row>11</xdr:row>
      <xdr:rowOff>1551837</xdr:rowOff>
    </xdr:to>
    <xdr:pic>
      <xdr:nvPicPr>
        <xdr:cNvPr id="4" name="Picture 6" descr="http://thumb1.shutterstock.com/display_pic_with_logo/78354/185238530/stock-photo-hairdresser-salon-woman-during-hair-wash-185238530.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401800" y="6400800"/>
          <a:ext cx="1994747" cy="1418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2"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0.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0.75" customHeight="1" x14ac:dyDescent="0.25">
      <c r="A10" s="12" t="str">
        <f>IF(OR(B10&lt;&gt;"",J10&lt;&gt;""),"IMG01","")</f>
        <v>IMG01</v>
      </c>
      <c r="B10" s="62" t="s">
        <v>190</v>
      </c>
      <c r="C10" s="20" t="str">
        <f t="shared" ref="C10:C41" si="0">IF(OR(B10&lt;&gt;"",J10&lt;&gt;""),IF($G$4="Recurso",CONCATENATE($G$4," ",$G$5),$G$4),"")</f>
        <v>Recurso F13</v>
      </c>
      <c r="D10" s="63" t="s">
        <v>191</v>
      </c>
      <c r="E10" s="63" t="s">
        <v>152</v>
      </c>
      <c r="F10" s="13" t="str">
        <f t="shared" ref="F10" ca="1" si="1">IF(OR(B10&lt;&gt;"",J10&lt;&gt;""),CONCATENATE($C$7,"_",$A10,IF($G$4="Cuaderno de Estudio","_small",CONCATENATE(IF(I10="","","n"),IF(LEFT($G$5,1)="F",".jpg",".png")))),"")</f>
        <v>CN_11_09_REC280_IMG01n.jpg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CN_11_09_REC280_IMG01a.jpg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74.75" customHeight="1" x14ac:dyDescent="0.25">
      <c r="A11" s="12" t="str">
        <f t="shared" ref="A11:A18" si="3">IF(OR(B11&lt;&gt;"",J11&lt;&gt;""),CONCATENATE(LEFT(A10,3),IF(MID(A10,4,2)+1&lt;10,CONCATENATE("0",MID(A10,4,2)+1))),"")</f>
        <v>IMG02</v>
      </c>
      <c r="B11" s="62" t="s">
        <v>190</v>
      </c>
      <c r="C11" s="20" t="str">
        <f t="shared" si="0"/>
        <v>Recurso F13</v>
      </c>
      <c r="D11" s="63" t="s">
        <v>191</v>
      </c>
      <c r="E11" s="63" t="s">
        <v>152</v>
      </c>
      <c r="F11" s="13" t="str">
        <f t="shared" ref="F11:F74" ca="1" si="4">IF(OR(B11&lt;&gt;"",J11&lt;&gt;""),CONCATENATE($C$7,"_",$A11,IF($G$4="Cuaderno de Estudio","_small",CONCATENATE(IF(I11="","","n"),IF(LEFT($G$5,1)="F",".jpg",".png")))),"")</f>
        <v>CN_11_09_REC280_IMG02n.jpg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CN_11_09_REC280_IMG02a.jpg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192</v>
      </c>
      <c r="O11" s="2" t="str">
        <f>'Definición técnica de imagenes'!A13</f>
        <v>M101</v>
      </c>
    </row>
    <row r="12" spans="1:16" s="11" customFormat="1" ht="149.25" customHeight="1" x14ac:dyDescent="0.25">
      <c r="A12" s="12" t="str">
        <f t="shared" si="3"/>
        <v>IMG03</v>
      </c>
      <c r="B12" s="62">
        <v>185238530</v>
      </c>
      <c r="C12" s="20" t="str">
        <f t="shared" si="0"/>
        <v>Recurso F13</v>
      </c>
      <c r="D12" s="63" t="s">
        <v>193</v>
      </c>
      <c r="E12" s="63" t="s">
        <v>151</v>
      </c>
      <c r="F12" s="13" t="str">
        <f t="shared" ca="1" si="4"/>
        <v>CN_11_09_REC280_IMG03n.jpg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CN_11_09_REC280_IMG03a.jpg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2016-04-27T22:26:21Z</dcterms:modified>
</cp:coreProperties>
</file>