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09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1" i="1"/>
  <c r="H30" i="1"/>
  <c r="H29" i="1"/>
  <c r="H28" i="1"/>
  <c r="H27" i="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s="1"/>
  <c r="G30" i="1" s="1"/>
  <c r="A31" i="1" l="1"/>
  <c r="F31" i="1" s="1"/>
  <c r="G31" i="1" s="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<sst xmlns="http://schemas.openxmlformats.org/spreadsheetml/2006/main" count="410" uniqueCount="201">
  <si>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</si>
  <si>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</si>
  <si>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</si>
  <si>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</si>
  <si>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</si>
  <si>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</si>
  <si>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</si>
  <si>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</si>
  <si>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</si>
  <si>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</si>
  <si>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</si>
  <si>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</si>
  <si>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</si>
  <si>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</si>
  <si>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</si>
  <si>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</si>
  <si>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</si>
  <si>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</si>
  <si>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</si>
  <si>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</si>
  <si>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</si>
  <si>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</si>
  <si>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</si>
  <si>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</si>
  <si>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</si>
  <si>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</si>
  <si>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</si>
  <si>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</si>
  <si>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</si>
  <si>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</si>
  <si>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</si>
  <si>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</si>
  <si>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</si>
  <si>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</si>
  <si>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</si>
  <si>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</si>
  <si>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</si>
  <si>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</si>
  <si>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</si>
  <si>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</si>
  <si>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</si>
  <si>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</si>
  <si>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</si>
  <si>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</si>
  <si>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</si>
  <si>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</si>
  <si>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</si>
  <si>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</si>
  <si>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</si>
  <si>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</si>
  <si>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</si>
  <si>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</si>
  <si>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</si>
  <si>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</si>
  <si>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</si>
  <si>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</si>
  <si>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</si>
  <si>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</si>
  <si>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</si>
  <si>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</si>
  <si>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</si>
  <si>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</si>
  <si>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</si>
  <si>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</si>
  <si>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</si>
  <si>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</si>
  <si>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</si>
  <si>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</si>
  <si>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</si>
  <si>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</si>
  <si>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</si>
  <si>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</si>
  <si>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</si>
  <si>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</si>
  <si>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</si>
  <si>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</si>
  <si>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</si>
  <si>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</si>
  <si>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</si>
  <si>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</si>
  <si>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</si>
  <si>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</si>
  <si>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</si>
  <si>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</si>
  <si>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</si>
  <si>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</si>
  <si>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</si>
  <si>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</si>
  <si>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</si>
  <si>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</si>
  <si>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</si>
  <si>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</si>
  <si>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</si>
  <si>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</si>
  <si>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</si>
  <si>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</si>
  <si>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</si>
  <si>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</si>
  <si>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</si>
  <si>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</si>
  <si>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</si>
  <si>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</si>
  <si>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</si>
  <si>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</si>
  <si>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</si>
  <si>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</si>
  <si>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</si>
  <si>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</si>
  <si>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</si>
  <si>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</si>
  <si>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</si>
  <si>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</si>
  <si>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</si>
  <si>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</si>
  <si>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</si>
  <si>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</si>
  <si>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</si>
  <si>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</si>
  <si>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</si>
  <si>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</si>
  <si>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</si>
  <si>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</si>
  <si>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</si>
  <si>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</si>
  <si>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</si>
  <si>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</si>
  <si>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</si>
  <si>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</si>
  <si>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</si>
  <si>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</si>
  <si>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</si>
  <si>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</si>
  <si>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</si>
  <si>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</si>
  <si>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</si>
  <si>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</si>
  <si>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</si>
  <si>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</si>
  <si>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</si>
  <si>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</si>
  <si>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</si>
  <si>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</si>
  <si>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</si>
  <si>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</si>
  <si>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</si>
  <si>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</si>
  <si>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</si>
  <si>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</si>
  <si>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</si>
  <si>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</si>
  <si>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</si>
  <si>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</si>
  <si>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</si>
  <si>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</si>
  <si>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</si>
  <si>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</si>
  <si>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</si>
  <si>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</si>
  <si>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</si>
  <si>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</si>
  <si>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</si>
  <si>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</si>
  <si>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</si>
  <si>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</si>
  <si>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</si>
  <si>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</si>
  <si>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</si>
  <si>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</si>
  <si>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</si>
  <si>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</si>
  <si>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</si>
  <si>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</si>
  <si>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</si>
  <si>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</si>
  <si>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</si>
  <si>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</si>
  <si>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</si>
  <si>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</si>
  <si>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</si>
  <si>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</si>
  <si>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</si>
  <si>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</si>
  <si>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</si>
  <si>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</si>
  <si>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</si>
  <si>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</si>
  <si>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</si>
  <si>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</si>
  <si>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 xml:space="preserve">La materia y la energía </t>
  </si>
  <si>
    <t>CN_10_09_REC_100</t>
  </si>
  <si>
    <t>Fotografía</t>
  </si>
  <si>
    <t> 376488658</t>
  </si>
  <si>
    <t>Ver descripción y observaciones</t>
  </si>
  <si>
    <t>Ilustración</t>
  </si>
  <si>
    <t>Realizar ilustración igual a la imagen guia.</t>
  </si>
  <si>
    <t xml:space="preserve">Realizar ilustración igual a la imagen guía, esta fue tomada de shutherstock 154642805 y modificada el nombre.
</t>
  </si>
  <si>
    <t xml:space="preserve">256184104
</t>
  </si>
  <si>
    <t xml:space="preserve"> 321864554
</t>
  </si>
  <si>
    <t> 114564151</t>
  </si>
  <si>
    <t> 246009715</t>
  </si>
  <si>
    <t xml:space="preserve">Cambiar la fórmula molecular NH4OH de la imagen original en por HNO3 (3 en subíndice)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</si>
</sst>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8"/>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horizontal="left" vertical="center" readingOrder="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2143125</xdr:colOff>
      <xdr:row>9</xdr:row>
      <xdr:rowOff>1524001</xdr:rowOff>
    </xdr:to>
    <xdr:pic>
      <xdr:nvPicPr>
        <xdr:cNvPr id="2" name="Picture 2" descr="blue salt sprinkled from a glass bubble on white backgroun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05417" y="2148417"/>
          <a:ext cx="2143125"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253999</xdr:colOff>
      <xdr:row>10</xdr:row>
      <xdr:rowOff>31750</xdr:rowOff>
    </xdr:from>
    <xdr:to>
      <xdr:col>9</xdr:col>
      <xdr:colOff>2180165</xdr:colOff>
      <xdr:row>10</xdr:row>
      <xdr:rowOff>1401469</xdr:rowOff>
    </xdr:to>
    <xdr:pic>
      <xdr:nvPicPr>
        <xdr:cNvPr id="3" name="Picture 4" descr="http://thumb1.shutterstock.com/display_pic_with_logo/61891/376488658/stock-photo-funny-emotional-chemist-with-two-flasks-376488658.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59416" y="3757083"/>
          <a:ext cx="1926166" cy="1369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709083</xdr:colOff>
      <xdr:row>11</xdr:row>
      <xdr:rowOff>137583</xdr:rowOff>
    </xdr:from>
    <xdr:to>
      <xdr:col>9</xdr:col>
      <xdr:colOff>2420475</xdr:colOff>
      <xdr:row>11</xdr:row>
      <xdr:rowOff>1426831</xdr:rowOff>
    </xdr:to>
    <xdr:pic>
      <xdr:nvPicPr>
        <xdr:cNvPr id="4" name="Picture 2" descr="http://thumb7.shutterstock.com/display_pic_with_logo/371512/146028461/stock-photo-sugar-in-glass-bowl-isolated-on-white-146028461.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414500" y="5365750"/>
          <a:ext cx="1711392" cy="12892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1</xdr:rowOff>
    </xdr:from>
    <xdr:to>
      <xdr:col>9</xdr:col>
      <xdr:colOff>1270000</xdr:colOff>
      <xdr:row>15</xdr:row>
      <xdr:rowOff>1362787</xdr:rowOff>
    </xdr:to>
    <xdr:pic>
      <xdr:nvPicPr>
        <xdr:cNvPr id="8" name="Picture 2" descr="http://thumb9.shutterstock.com/display_pic_with_logo/62559/62559,1176338577,2/stock-photo-mixing-blue-and-yellow-solutions-in-a-flask-to-make-green-3062074.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5417" y="11228918"/>
          <a:ext cx="1270000" cy="1362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433916</xdr:colOff>
      <xdr:row>13</xdr:row>
      <xdr:rowOff>21168</xdr:rowOff>
    </xdr:from>
    <xdr:to>
      <xdr:col>9</xdr:col>
      <xdr:colOff>1947334</xdr:colOff>
      <xdr:row>13</xdr:row>
      <xdr:rowOff>1504468</xdr:rowOff>
    </xdr:to>
    <xdr:pic>
      <xdr:nvPicPr>
        <xdr:cNvPr id="11" name="10 Imagen"/>
        <xdr:cNvPicPr>
          <a:picLocks noChangeAspect="1"/>
        </xdr:cNvPicPr>
      </xdr:nvPicPr>
      <xdr:blipFill>
        <a:blip xmlns:r="http://schemas.openxmlformats.org/officeDocument/2006/relationships" r:embed="rId5"/>
        <a:stretch>
          <a:fillRect/>
        </a:stretch>
      </xdr:blipFill>
      <xdr:spPr>
        <a:xfrm>
          <a:off x="14139333" y="8445501"/>
          <a:ext cx="1513418" cy="1483300"/>
        </a:xfrm>
        <a:prstGeom prst="rect">
          <a:avLst/>
        </a:prstGeom>
      </xdr:spPr>
    </xdr:pic>
    <xdr:clientData/>
  </xdr:twoCellAnchor>
  <xdr:twoCellAnchor editAs="oneCell">
    <xdr:from>
      <xdr:col>9</xdr:col>
      <xdr:colOff>211667</xdr:colOff>
      <xdr:row>13</xdr:row>
      <xdr:rowOff>1521883</xdr:rowOff>
    </xdr:from>
    <xdr:to>
      <xdr:col>9</xdr:col>
      <xdr:colOff>2010833</xdr:colOff>
      <xdr:row>14</xdr:row>
      <xdr:rowOff>1118256</xdr:rowOff>
    </xdr:to>
    <xdr:pic>
      <xdr:nvPicPr>
        <xdr:cNvPr id="12" name="Picture 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917084" y="9946216"/>
          <a:ext cx="1799166" cy="114154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264583</xdr:colOff>
      <xdr:row>17</xdr:row>
      <xdr:rowOff>2360082</xdr:rowOff>
    </xdr:from>
    <xdr:to>
      <xdr:col>9</xdr:col>
      <xdr:colOff>2558058</xdr:colOff>
      <xdr:row>18</xdr:row>
      <xdr:rowOff>1824587</xdr:rowOff>
    </xdr:to>
    <xdr:pic>
      <xdr:nvPicPr>
        <xdr:cNvPr id="13" name="Picture 2" descr="http://thumb101.shutterstock.com/display_pic_with_logo/94021/360910433/stock-photo-pills-with-copper-cuprum-cu-element-dietary-supplements-vitamin-capsules-d-360910433.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70000" y="17176749"/>
          <a:ext cx="2293475" cy="1824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24614</xdr:colOff>
      <xdr:row>19</xdr:row>
      <xdr:rowOff>95251</xdr:rowOff>
    </xdr:from>
    <xdr:to>
      <xdr:col>9</xdr:col>
      <xdr:colOff>2539808</xdr:colOff>
      <xdr:row>19</xdr:row>
      <xdr:rowOff>1883834</xdr:rowOff>
    </xdr:to>
    <xdr:pic>
      <xdr:nvPicPr>
        <xdr:cNvPr id="14" name="Picture 4" descr="http://thumb101.shutterstock.com/display_pic_with_logo/250930/288138833/stock-photo-two-chemists-holding-a-test-tube-in-a-lab-studio-shoot-288138833.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30031" y="19240501"/>
          <a:ext cx="2515194" cy="1788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497416</xdr:colOff>
      <xdr:row>20</xdr:row>
      <xdr:rowOff>84667</xdr:rowOff>
    </xdr:from>
    <xdr:to>
      <xdr:col>9</xdr:col>
      <xdr:colOff>2495194</xdr:colOff>
      <xdr:row>20</xdr:row>
      <xdr:rowOff>2098621</xdr:rowOff>
    </xdr:to>
    <xdr:pic>
      <xdr:nvPicPr>
        <xdr:cNvPr id="15" name="Picture 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202833" y="21420667"/>
          <a:ext cx="1997778" cy="201395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306917</xdr:colOff>
      <xdr:row>12</xdr:row>
      <xdr:rowOff>74083</xdr:rowOff>
    </xdr:from>
    <xdr:to>
      <xdr:col>9</xdr:col>
      <xdr:colOff>3289117</xdr:colOff>
      <xdr:row>12</xdr:row>
      <xdr:rowOff>1665620</xdr:rowOff>
    </xdr:to>
    <xdr:pic>
      <xdr:nvPicPr>
        <xdr:cNvPr id="16" name="Picture 3"/>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12334" y="6741583"/>
          <a:ext cx="2982200" cy="159153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359833</xdr:colOff>
      <xdr:row>16</xdr:row>
      <xdr:rowOff>10583</xdr:rowOff>
    </xdr:from>
    <xdr:to>
      <xdr:col>9</xdr:col>
      <xdr:colOff>3159115</xdr:colOff>
      <xdr:row>16</xdr:row>
      <xdr:rowOff>1945199</xdr:rowOff>
    </xdr:to>
    <xdr:pic>
      <xdr:nvPicPr>
        <xdr:cNvPr id="17" name="Picture 2" descr="http://thumb1.shutterstock.com/display_pic_with_logo/172342/256184104/stock-photo-bartender-is-making-cocktail-at-bar-counter-toned-image-256184104.jp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065250" y="12805833"/>
          <a:ext cx="2799282" cy="1934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486833</xdr:colOff>
      <xdr:row>17</xdr:row>
      <xdr:rowOff>105834</xdr:rowOff>
    </xdr:from>
    <xdr:to>
      <xdr:col>9</xdr:col>
      <xdr:colOff>3238358</xdr:colOff>
      <xdr:row>17</xdr:row>
      <xdr:rowOff>2062475</xdr:rowOff>
    </xdr:to>
    <xdr:pic>
      <xdr:nvPicPr>
        <xdr:cNvPr id="18" name="Picture 4" descr="http://thumb1.shutterstock.com/display_pic_with_logo/137002/321864554/stock-photo-colorful-fruits-and-vegetables-background-321864554.jp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192250" y="14922501"/>
          <a:ext cx="2751525" cy="1956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447536</xdr:colOff>
      <xdr:row>21</xdr:row>
      <xdr:rowOff>328084</xdr:rowOff>
    </xdr:from>
    <xdr:to>
      <xdr:col>9</xdr:col>
      <xdr:colOff>1678085</xdr:colOff>
      <xdr:row>21</xdr:row>
      <xdr:rowOff>2275418</xdr:rowOff>
    </xdr:to>
    <xdr:pic>
      <xdr:nvPicPr>
        <xdr:cNvPr id="19" name="Picture 6" descr="http://thumb7.shutterstock.com/display_pic_with_logo/731308/731308,1308677237,1/stock-photo-advanced-chemical-glass-with-tank-and-cooler-filled-with-colourful-liquids-isolated-79658833.jp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152953" y="24182917"/>
          <a:ext cx="1230549" cy="1947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465667</xdr:colOff>
      <xdr:row>21</xdr:row>
      <xdr:rowOff>2455333</xdr:rowOff>
    </xdr:from>
    <xdr:to>
      <xdr:col>9</xdr:col>
      <xdr:colOff>2198613</xdr:colOff>
      <xdr:row>22</xdr:row>
      <xdr:rowOff>2367352</xdr:rowOff>
    </xdr:to>
    <xdr:pic>
      <xdr:nvPicPr>
        <xdr:cNvPr id="20" name="Picture 2" descr="http://thumb7.shutterstock.com/display_pic_with_logo/859249/114564151/stock-photo-cola-glass-with-ice-cubes-over-white-114564151.jp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171084" y="26310166"/>
          <a:ext cx="1732946" cy="2388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2344737</xdr:colOff>
      <xdr:row>23</xdr:row>
      <xdr:rowOff>1667369</xdr:rowOff>
    </xdr:to>
    <xdr:pic>
      <xdr:nvPicPr>
        <xdr:cNvPr id="21" name="Picture 2" descr="http://thumb7.shutterstock.com/display_pic_with_logo/84610/246009715/stock-photo-barista-in-cafe-or-coffee-bar-preparing-proper-cappuccino-pouring-milk-froth-in-a-cup-246009715.jp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705417" y="28733750"/>
          <a:ext cx="2344737" cy="1667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409676</xdr:colOff>
      <xdr:row>24</xdr:row>
      <xdr:rowOff>497417</xdr:rowOff>
    </xdr:from>
    <xdr:to>
      <xdr:col>9</xdr:col>
      <xdr:colOff>3060517</xdr:colOff>
      <xdr:row>24</xdr:row>
      <xdr:rowOff>2606309</xdr:rowOff>
    </xdr:to>
    <xdr:pic>
      <xdr:nvPicPr>
        <xdr:cNvPr id="22" name="Picture 2" descr="http://thumb9.shutterstock.com/display_pic_with_logo/128590/128590,1209607365,2/stock-photo-boiling-water-on-gas-flame-12093343.jp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115093" y="30977417"/>
          <a:ext cx="2650841" cy="21088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338667</xdr:colOff>
      <xdr:row>25</xdr:row>
      <xdr:rowOff>169334</xdr:rowOff>
    </xdr:from>
    <xdr:to>
      <xdr:col>9</xdr:col>
      <xdr:colOff>3090499</xdr:colOff>
      <xdr:row>25</xdr:row>
      <xdr:rowOff>2126193</xdr:rowOff>
    </xdr:to>
    <xdr:pic>
      <xdr:nvPicPr>
        <xdr:cNvPr id="23" name="Picture 2" descr="http://thumb1.shutterstock.com/display_pic_with_logo/1829567/185038850/stock-photo-sieving-the-composted-earth-185038850.j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044084" y="33475084"/>
          <a:ext cx="2751832" cy="1956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114564151/stock-photo-cola-glass-with-ice-cubes-over-white.html?src=RzDQSX6TWpll6wNB-w4Inw-1-20" TargetMode="External"/><Relationship Id="rId13" Type="http://schemas.openxmlformats.org/officeDocument/2006/relationships/drawing" Target="../drawings/drawing1.xml"/><Relationship Id="rId3" Type="http://schemas.openxmlformats.org/officeDocument/2006/relationships/hyperlink" Target="http://www.shutterstock.com/pic-120795643/stock-vector-a-trio-of-bases-sodium-hydroxide-ammonium-hydroxide-and-calcium-hydroxide-in-clear-glass.html?src=Bn3SNsMEKEAR28Q_TQd2aQ-1-3" TargetMode="External"/><Relationship Id="rId7" Type="http://schemas.openxmlformats.org/officeDocument/2006/relationships/hyperlink" Target="http://www.shutterstock.com/pic-79658833/stock-photo-advanced-chemical-glass-with-tank-and-cooler-filled-with-colourful-liquids-isolated.html?src=eHcD0c80iwgfoV2sb9XHlw-1-1" TargetMode="External"/><Relationship Id="rId12" Type="http://schemas.openxmlformats.org/officeDocument/2006/relationships/printerSettings" Target="../printerSettings/printerSettings1.bin"/><Relationship Id="rId2" Type="http://schemas.openxmlformats.org/officeDocument/2006/relationships/hyperlink" Target="http://www.shutterstock.com/pic-146028461/stock-photo-sugar-in-glass-bowl-isolated-on-white.html?src=M9CfN0bAcaw68PSl61U2Zw-1-0" TargetMode="External"/><Relationship Id="rId1" Type="http://schemas.openxmlformats.org/officeDocument/2006/relationships/hyperlink" Target="http://www.shutterstock.com/pic-376488658/stock-photo-funny-emotional-chemist-with-two-flasks.html?src=NLca4Nb1EBbksuKnYznDuA-1-30" TargetMode="External"/><Relationship Id="rId6" Type="http://schemas.openxmlformats.org/officeDocument/2006/relationships/hyperlink" Target="http://www.shutterstock.com/pic-288138833/stock-photo-two-chemists-holding-a-test-tube-in-a-lab-studio-shoot.html?src=SnKyCCLfaOwmN7rW0wqyJw-1-79" TargetMode="External"/><Relationship Id="rId11" Type="http://schemas.openxmlformats.org/officeDocument/2006/relationships/hyperlink" Target="http://www.shutterstock.com/pic-185038850/stock-photo-sieving-the-composted-earth.html?src=gxVB8F2KcXUiDAoHmlAKjQ-1-4" TargetMode="External"/><Relationship Id="rId5" Type="http://schemas.openxmlformats.org/officeDocument/2006/relationships/hyperlink" Target="http://www.shutterstock.com/pic-360910433/stock-photo-pills-with-copper-cuprum-cu-element-dietary-supplements-vitamin-capsules-d.html?src=AQ69iYTiTWSdXxhqP6JiuA-1-41" TargetMode="External"/><Relationship Id="rId10" Type="http://schemas.openxmlformats.org/officeDocument/2006/relationships/hyperlink" Target="http://www.shutterstock.com/pic-12093343/stock-photo-boiling-water-on-gas-flame.html?src=LD6fgI6jkyIGLn1CG1bfVw-1-90" TargetMode="External"/><Relationship Id="rId4" Type="http://schemas.openxmlformats.org/officeDocument/2006/relationships/hyperlink" Target="http://www.shutterstock.com/pic-3062074/stock-photo-mixing-blue-and-yellow-solutions-in-a-flask-to-make-green.html?src=8v-iJdPVnyGWCJSCmOoEdg-1-61" TargetMode="External"/><Relationship Id="rId9" Type="http://schemas.openxmlformats.org/officeDocument/2006/relationships/hyperlink" Target="http://www.shutterstock.com/pic-246009715/stock-photo-barista-in-cafe-or-coffee-bar-preparing-proper-cappuccino-pouring-milk-froth-in-a-cup.html?src=kId9bnvxpN8b5WKXQdfC8Q-1-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90" zoomScaleNormal="90" zoomScalePageLayoutView="140" workbookViewId="0">
      <pane ySplit="9" topLeftCell="A27"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123.75" customHeight="1" x14ac:dyDescent="0.25">
      <c r="A10" s="12" t="str">
        <f>IF(OR(B10&lt;&gt;"",J10&lt;&gt;""),"IMG01","")</f>
        <v>IMG01</v>
      </c>
      <c r="B10" s="77">
        <v>184033868</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CN_10_09_REC_100_IMG01.jpg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8.5" customHeight="1" x14ac:dyDescent="0.25">
      <c r="A11" s="12" t="str">
        <f t="shared" ref="A11:A18" si="3">IF(OR(B11&lt;&gt;"",J11&lt;&gt;""),CONCATENATE(LEFT(A10,3),IF(MID(A10,4,2)+1&lt;10,CONCATENATE("0",MID(A10,4,2)+1))),"")</f>
        <v>IMG02</v>
      </c>
      <c r="B11" s="78" t="s">
        <v>191</v>
      </c>
      <c r="C11" s="20" t="str">
        <f t="shared" si="0"/>
        <v>Recurso F7</v>
      </c>
      <c r="D11" s="63" t="s">
        <v>190</v>
      </c>
      <c r="E11" s="63" t="s">
        <v>150</v>
      </c>
      <c r="F11" s="13" t="str">
        <f t="shared" ref="F11:F74" ca="1" si="4">IF(OR(B11&lt;&gt;"",J11&lt;&gt;""),CONCATENATE($C$7,"_",$A11,IF($G$4="Cuaderno de Estudio","_small",CONCATENATE(IF(I11="","","n"),IF(LEFT($G$5,1)="F",".jpg",".png")))),"")</f>
        <v>CN_10_09_REC_100_IMG02.jpg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3.25" customHeight="1" x14ac:dyDescent="0.25">
      <c r="A12" s="12" t="str">
        <f t="shared" si="3"/>
        <v>IMG03</v>
      </c>
      <c r="B12" s="78">
        <v>146028461</v>
      </c>
      <c r="C12" s="20" t="str">
        <f t="shared" si="0"/>
        <v>Recurso F7</v>
      </c>
      <c r="D12" s="63" t="s">
        <v>190</v>
      </c>
      <c r="E12" s="63" t="s">
        <v>155</v>
      </c>
      <c r="F12" s="13" t="str">
        <f t="shared" ca="1" si="4"/>
        <v>CN_10_09_REC_100_IMG03n.jpg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CN_10_09_REC_100_IMG03a.jpg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138" customHeight="1" x14ac:dyDescent="0.25">
      <c r="A13" s="12" t="str">
        <f t="shared" si="3"/>
        <v>IMG04</v>
      </c>
      <c r="B13" s="62" t="s">
        <v>192</v>
      </c>
      <c r="C13" s="20" t="str">
        <f t="shared" si="0"/>
        <v>Recurso F7</v>
      </c>
      <c r="D13" s="63" t="s">
        <v>193</v>
      </c>
      <c r="E13" s="63" t="s">
        <v>150</v>
      </c>
      <c r="F13" s="13" t="str">
        <f t="shared" ca="1" si="4"/>
        <v>CN_10_09_REC_100_IMG04.jpg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194</v>
      </c>
      <c r="O13" s="2" t="str">
        <f>'Definición técnica de imagenes'!A19</f>
        <v>F4</v>
      </c>
    </row>
    <row r="14" spans="1:16" s="11" customFormat="1" ht="121.5" customHeight="1" x14ac:dyDescent="0.25">
      <c r="A14" s="12" t="str">
        <f t="shared" si="3"/>
        <v>IMG05</v>
      </c>
      <c r="B14" s="62" t="s">
        <v>192</v>
      </c>
      <c r="C14" s="20" t="str">
        <f t="shared" si="0"/>
        <v>Recurso F7</v>
      </c>
      <c r="D14" s="63" t="s">
        <v>193</v>
      </c>
      <c r="E14" s="63" t="s">
        <v>155</v>
      </c>
      <c r="F14" s="13" t="str">
        <f t="shared" ca="1" si="4"/>
        <v>CN_10_09_REC_100_IMG05n.jpg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CN_10_09_REC_100_IMG05a.jpg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194</v>
      </c>
      <c r="O14" s="2" t="str">
        <f>'Definición técnica de imagenes'!A22</f>
        <v>F6</v>
      </c>
    </row>
    <row r="15" spans="1:16" s="11" customFormat="1" ht="99" customHeight="1" x14ac:dyDescent="0.25">
      <c r="A15" s="12" t="str">
        <f t="shared" si="3"/>
        <v>IMG06</v>
      </c>
      <c r="B15" s="78">
        <v>120795643</v>
      </c>
      <c r="C15" s="20" t="str">
        <f t="shared" si="0"/>
        <v>Recurso F7</v>
      </c>
      <c r="D15" s="63" t="s">
        <v>193</v>
      </c>
      <c r="E15" s="63" t="s">
        <v>155</v>
      </c>
      <c r="F15" s="13" t="str">
        <f t="shared" ca="1" si="4"/>
        <v>CN_10_09_REC_100_IMG06n.jpg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CN_10_09_REC_100_IMG06a.jpg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200</v>
      </c>
      <c r="O15" s="2" t="str">
        <f>'Definición técnica de imagenes'!A24</f>
        <v>F6B</v>
      </c>
    </row>
    <row r="16" spans="1:16" s="11" customFormat="1" ht="123" customHeight="1" x14ac:dyDescent="0.3">
      <c r="A16" s="12" t="str">
        <f t="shared" si="3"/>
        <v>IMG07</v>
      </c>
      <c r="B16" s="78">
        <v>3062074</v>
      </c>
      <c r="C16" s="20" t="str">
        <f t="shared" si="0"/>
        <v>Recurso F7</v>
      </c>
      <c r="D16" s="63" t="s">
        <v>190</v>
      </c>
      <c r="E16" s="63" t="s">
        <v>155</v>
      </c>
      <c r="F16" s="13" t="str">
        <f t="shared" ca="1" si="4"/>
        <v>CN_10_09_REC_100_IMG07n.jpg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CN_10_09_REC_100_IMG07a.jpg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159" customHeight="1" x14ac:dyDescent="0.25">
      <c r="A17" s="12" t="str">
        <f t="shared" si="3"/>
        <v>IMG08</v>
      </c>
      <c r="B17" s="62" t="s">
        <v>196</v>
      </c>
      <c r="C17" s="20" t="str">
        <f t="shared" si="0"/>
        <v>Recurso F7</v>
      </c>
      <c r="D17" s="63" t="s">
        <v>190</v>
      </c>
      <c r="E17" s="63" t="s">
        <v>150</v>
      </c>
      <c r="F17" s="13" t="str">
        <f t="shared" ca="1" si="4"/>
        <v>CN_10_09_REC_100_IMG08.jpg</v>
      </c>
      <c r="G17" s="13" t="str">
        <f ca="1">IF($F17&lt;&gt;"",IF($G$4="Recurso",VLOOKUP($E17,OFFSET('Definición técnica de imagenes'!$A$1,MATCH($G$5,'Definición técnica de imagenes'!$A$1:$A$104,0)-1,1,COUNTIF('Definición técnica de imagenes'!$A$3:$A$102,$G$5),5),5,FALSE),'Definición técnica de imagenes'!$F$16),"")</f>
        <v>350 x 230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86" customHeight="1" x14ac:dyDescent="0.25">
      <c r="A18" s="12" t="str">
        <f t="shared" si="3"/>
        <v>IMG09</v>
      </c>
      <c r="B18" s="62" t="s">
        <v>197</v>
      </c>
      <c r="C18" s="20" t="str">
        <f t="shared" si="0"/>
        <v>Recurso F7</v>
      </c>
      <c r="D18" s="63" t="s">
        <v>190</v>
      </c>
      <c r="E18" s="63" t="s">
        <v>150</v>
      </c>
      <c r="F18" s="13" t="str">
        <f t="shared" ca="1" si="4"/>
        <v>CN_10_09_REC_100_IMG09.jpg</v>
      </c>
      <c r="G18" s="13" t="str">
        <f ca="1">IF($F18&lt;&gt;"",IF($G$4="Recurso",VLOOKUP($E18,OFFSET('Definición técnica de imagenes'!$A$1,MATCH($G$5,'Definición técnica de imagenes'!$A$1:$A$104,0)-1,1,COUNTIF('Definición técnica de imagenes'!$A$3:$A$102,$G$5),5),5,FALSE),'Definición técnica de imagenes'!$F$16),"")</f>
        <v>350 x 230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5.25" customHeight="1" x14ac:dyDescent="0.25">
      <c r="A19" s="12" t="str">
        <f t="shared" ref="A19:A50" si="6">IF(OR(B19&lt;&gt;"",J19&lt;&gt;""),CONCATENATE(LEFT(A18,3),IF(MID(A18,4,2)+1&lt;10,CONCATENATE("0",MID(A18,4,2)+1),MID(A18,4,2)+1)),"")</f>
        <v>IMG10</v>
      </c>
      <c r="B19" s="78">
        <v>360910433</v>
      </c>
      <c r="C19" s="20" t="str">
        <f t="shared" si="0"/>
        <v>Recurso F7</v>
      </c>
      <c r="D19" s="63" t="s">
        <v>190</v>
      </c>
      <c r="E19" s="63" t="s">
        <v>150</v>
      </c>
      <c r="F19" s="13" t="str">
        <f t="shared" ca="1" si="4"/>
        <v>CN_10_09_REC_100_IMG10.jpg</v>
      </c>
      <c r="G19" s="13" t="str">
        <f ca="1">IF($F19&lt;&gt;"",IF($G$4="Recurso",VLOOKUP($E19,OFFSET('Definición técnica de imagenes'!$A$1,MATCH($G$5,'Definición técnica de imagenes'!$A$1:$A$104,0)-1,1,COUNTIF('Definición técnica de imagenes'!$A$3:$A$102,$G$5),5),5,FALSE),'Definición técnica de imagenes'!$F$16),"")</f>
        <v>350 x 230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c r="O19" s="2" t="str">
        <f>'Definición técnica de imagenes'!A31</f>
        <v>F10</v>
      </c>
    </row>
    <row r="20" spans="1:15" s="11" customFormat="1" ht="172.5" customHeight="1" x14ac:dyDescent="0.25">
      <c r="A20" s="12" t="str">
        <f t="shared" si="6"/>
        <v>IMG11</v>
      </c>
      <c r="B20" s="78">
        <v>288138833</v>
      </c>
      <c r="C20" s="20" t="str">
        <f t="shared" si="0"/>
        <v>Recurso F7</v>
      </c>
      <c r="D20" s="63" t="s">
        <v>190</v>
      </c>
      <c r="E20" s="63" t="s">
        <v>150</v>
      </c>
      <c r="F20" s="13" t="str">
        <f t="shared" ca="1" si="4"/>
        <v>CN_10_09_REC_100_IMG11.jpg</v>
      </c>
      <c r="G20" s="13" t="str">
        <f ca="1">IF($F20&lt;&gt;"",IF($G$4="Recurso",VLOOKUP($E20,OFFSET('Definición técnica de imagenes'!$A$1,MATCH($G$5,'Definición técnica de imagenes'!$A$1:$A$104,0)-1,1,COUNTIF('Definición técnica de imagenes'!$A$3:$A$102,$G$5),5),5,FALSE),'Definición técnica de imagenes'!$F$16),"")</f>
        <v>350 x 230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8" customHeight="1" x14ac:dyDescent="0.25">
      <c r="A21" s="12" t="str">
        <f t="shared" si="6"/>
        <v>IMG12</v>
      </c>
      <c r="B21" s="62" t="s">
        <v>192</v>
      </c>
      <c r="C21" s="20" t="str">
        <f t="shared" si="0"/>
        <v>Recurso F7</v>
      </c>
      <c r="D21" s="63" t="s">
        <v>193</v>
      </c>
      <c r="E21" s="63" t="s">
        <v>150</v>
      </c>
      <c r="F21" s="13" t="str">
        <f t="shared" ca="1" si="4"/>
        <v>CN_10_09_REC_100_IMG12.jpg</v>
      </c>
      <c r="G21" s="13" t="str">
        <f ca="1">IF($F21&lt;&gt;"",IF($G$4="Recurso",VLOOKUP($E21,OFFSET('Definición técnica de imagenes'!$A$1,MATCH($G$5,'Definición técnica de imagenes'!$A$1:$A$104,0)-1,1,COUNTIF('Definición técnica de imagenes'!$A$3:$A$102,$G$5),5),5,FALSE),'Definición técnica de imagenes'!$F$16),"")</f>
        <v>350 x 230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t="s">
        <v>195</v>
      </c>
      <c r="O21" s="2" t="str">
        <f>'Definición técnica de imagenes'!A33</f>
        <v>F11</v>
      </c>
    </row>
    <row r="22" spans="1:15" s="11" customFormat="1" ht="195" customHeight="1" x14ac:dyDescent="0.25">
      <c r="A22" s="12" t="str">
        <f t="shared" si="6"/>
        <v>IMG13</v>
      </c>
      <c r="B22" s="78">
        <v>79658833</v>
      </c>
      <c r="C22" s="20" t="str">
        <f t="shared" si="0"/>
        <v>Recurso F7</v>
      </c>
      <c r="D22" s="63" t="s">
        <v>190</v>
      </c>
      <c r="E22" s="63" t="s">
        <v>150</v>
      </c>
      <c r="F22" s="13" t="str">
        <f t="shared" ca="1" si="4"/>
        <v>CN_10_09_REC_100_IMG13.jpg</v>
      </c>
      <c r="G22" s="13" t="str">
        <f ca="1">IF($F22&lt;&gt;"",IF($G$4="Recurso",VLOOKUP($E22,OFFSET('Definición técnica de imagenes'!$A$1,MATCH($G$5,'Definición técnica de imagenes'!$A$1:$A$104,0)-1,1,COUNTIF('Definición técnica de imagenes'!$A$3:$A$102,$G$5),5),5,FALSE),'Definición técnica de imagenes'!$F$16),"")</f>
        <v>350 x 230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6"/>
      <c r="O22" s="2" t="str">
        <f>'Definición técnica de imagenes'!A34</f>
        <v>F12</v>
      </c>
    </row>
    <row r="23" spans="1:15" s="11" customFormat="1" ht="189" customHeight="1" x14ac:dyDescent="0.25">
      <c r="A23" s="12" t="str">
        <f t="shared" si="6"/>
        <v>IMG14</v>
      </c>
      <c r="B23" s="78" t="s">
        <v>198</v>
      </c>
      <c r="C23" s="20" t="str">
        <f t="shared" si="0"/>
        <v>Recurso F7</v>
      </c>
      <c r="D23" s="63" t="s">
        <v>190</v>
      </c>
      <c r="E23" s="63" t="s">
        <v>155</v>
      </c>
      <c r="F23" s="13" t="str">
        <f t="shared" ca="1" si="4"/>
        <v>CN_10_09_REC_100_IMG14n.jpg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CN_10_09_REC_100_IMG14a.jpg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6"/>
      <c r="O23" s="2" t="str">
        <f>'Definición técnica de imagenes'!A35</f>
        <v>F13</v>
      </c>
    </row>
    <row r="24" spans="1:15" s="11" customFormat="1" ht="137.25" customHeight="1" x14ac:dyDescent="0.25">
      <c r="A24" s="12" t="str">
        <f t="shared" si="6"/>
        <v>IMG15</v>
      </c>
      <c r="B24" s="78" t="s">
        <v>199</v>
      </c>
      <c r="C24" s="20" t="str">
        <f t="shared" si="0"/>
        <v>Recurso F7</v>
      </c>
      <c r="D24" s="63" t="s">
        <v>190</v>
      </c>
      <c r="E24" s="63" t="s">
        <v>155</v>
      </c>
      <c r="F24" s="13" t="str">
        <f t="shared" ca="1" si="4"/>
        <v>CN_10_09_REC_100_IMG15n.jpg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CN_10_09_REC_100_IMG15a.jpg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6"/>
      <c r="O24" s="2" t="str">
        <f>'Definición técnica de imagenes'!A37</f>
        <v>F13B</v>
      </c>
    </row>
    <row r="25" spans="1:15" s="11" customFormat="1" ht="222.75" customHeight="1" x14ac:dyDescent="0.25">
      <c r="A25" s="12" t="str">
        <f t="shared" si="6"/>
        <v>IMG16</v>
      </c>
      <c r="B25" s="78">
        <v>12093343</v>
      </c>
      <c r="C25" s="20" t="str">
        <f t="shared" si="0"/>
        <v>Recurso F7</v>
      </c>
      <c r="D25" s="63" t="s">
        <v>190</v>
      </c>
      <c r="E25" s="63" t="s">
        <v>155</v>
      </c>
      <c r="F25" s="13" t="str">
        <f t="shared" ca="1" si="4"/>
        <v>CN_10_09_REC_100_IMG16n.jpg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CN_10_09_REC_100_IMG16a.jpg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6"/>
    </row>
    <row r="26" spans="1:15" s="11" customFormat="1" ht="181.5" customHeight="1" x14ac:dyDescent="0.25">
      <c r="A26" s="12" t="str">
        <f t="shared" si="6"/>
        <v>IMG17</v>
      </c>
      <c r="B26" s="78">
        <v>185038850</v>
      </c>
      <c r="C26" s="20" t="str">
        <f t="shared" si="0"/>
        <v>Recurso F7</v>
      </c>
      <c r="D26" s="63" t="s">
        <v>190</v>
      </c>
      <c r="E26" s="63" t="s">
        <v>155</v>
      </c>
      <c r="F26" s="13" t="str">
        <f t="shared" ca="1" si="4"/>
        <v>CN_10_09_REC_100_IMG17n.jpg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CN_10_09_REC_100_IMG17a.jpg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6"/>
    </row>
    <row r="27" spans="1:15" s="11" customFormat="1" ht="183.7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376488658/stock-photo-funny-emotional-chemist-with-two-flasks.html?src=NLca4Nb1EBbksuKnYznDuA-1-30"/>
    <hyperlink ref="B12" r:id="rId2" display="http://www.shutterstock.com/pic-146028461/stock-photo-sugar-in-glass-bowl-isolated-on-white.html?src=M9CfN0bAcaw68PSl61U2Zw-1-0"/>
    <hyperlink ref="B15" r:id="rId3" display="http://www.shutterstock.com/pic-120795643/stock-vector-a-trio-of-bases-sodium-hydroxide-ammonium-hydroxide-and-calcium-hydroxide-in-clear-glass.html?src=Bn3SNsMEKEAR28Q_TQd2aQ-1-3"/>
    <hyperlink ref="B16" r:id="rId4" display="http://www.shutterstock.com/pic-3062074/stock-photo-mixing-blue-and-yellow-solutions-in-a-flask-to-make-green.html?src=8v-iJdPVnyGWCJSCmOoEdg-1-61"/>
    <hyperlink ref="B19" r:id="rId5" display="http://www.shutterstock.com/pic-360910433/stock-photo-pills-with-copper-cuprum-cu-element-dietary-supplements-vitamin-capsules-d.html?src=AQ69iYTiTWSdXxhqP6JiuA-1-41"/>
    <hyperlink ref="B20" r:id="rId6" display="http://www.shutterstock.com/pic-288138833/stock-photo-two-chemists-holding-a-test-tube-in-a-lab-studio-shoot.html?src=SnKyCCLfaOwmN7rW0wqyJw-1-79"/>
    <hyperlink ref="B22" r:id="rId7" display="http://www.shutterstock.com/pic-79658833/stock-photo-advanced-chemical-glass-with-tank-and-cooler-filled-with-colourful-liquids-isolated.html?src=eHcD0c80iwgfoV2sb9XHlw-1-1"/>
    <hyperlink ref="B23" r:id="rId8" display="http://www.shutterstock.com/pic-114564151/stock-photo-cola-glass-with-ice-cubes-over-white.html?src=RzDQSX6TWpll6wNB-w4Inw-1-20"/>
    <hyperlink ref="B24" r:id="rId9" display="http://www.shutterstock.com/pic-246009715/stock-photo-barista-in-cafe-or-coffee-bar-preparing-proper-cappuccino-pouring-milk-froth-in-a-cup.html?src=kId9bnvxpN8b5WKXQdfC8Q-1-4"/>
    <hyperlink ref="B25" r:id="rId10" display="http://www.shutterstock.com/pic-12093343/stock-photo-boiling-water-on-gas-flame.html?src=LD6fgI6jkyIGLn1CG1bfVw-1-90"/>
    <hyperlink ref="B26" r:id="rId11" display="http://www.shutterstock.com/pic-185038850/stock-photo-sieving-the-composted-earth.html?src=gxVB8F2KcXUiDAoHmlAKjQ-1-4"/>
  </hyperlinks>
  <pageMargins left="0.75" right="0.75" top="1" bottom="1" header="0.5" footer="0.5"/>
  <pageSetup orientation="portrait" horizontalDpi="4294967292" verticalDpi="4294967292"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2016-04-15T02:45:12Z</dcterms:modified>
</cp:coreProperties>
</file>