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Ajustes CN_10_09\"/>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H42" i="1"/>
  <c r="H33" i="1"/>
  <c r="H32" i="1"/>
  <c r="H31" i="1"/>
  <c r="H28" i="1"/>
  <c r="H11" i="1"/>
  <c r="K45" i="2"/>
  <c r="D17" i="2" s="1"/>
  <c r="D18" i="2" s="1"/>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C92" i="1"/>
  <c r="A92" i="1"/>
  <c r="A93" i="1" s="1"/>
  <c r="F93" i="1" s="1"/>
  <c r="G93" i="1" s="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s="1"/>
  <c r="G28" i="1" s="1"/>
  <c r="A29" i="1" l="1"/>
  <c r="F29" i="1" l="1"/>
  <c r="G29" i="1" s="1"/>
  <c r="H29" i="1"/>
  <c r="A30" i="1"/>
  <c r="F30" i="1" l="1"/>
  <c r="G30" i="1" s="1"/>
  <c r="H30" i="1"/>
  <c r="A31" i="1"/>
  <c r="F31" i="1" s="1"/>
  <c r="G31" i="1" s="1"/>
  <c r="A32" i="1" l="1"/>
  <c r="F32" i="1" s="1"/>
  <c r="G32" i="1" s="1"/>
  <c r="A33" i="1" l="1"/>
  <c r="F33" i="1" s="1"/>
  <c r="G33" i="1" s="1"/>
  <c r="A34" i="1" l="1"/>
  <c r="F34" i="1" l="1"/>
  <c r="G34" i="1" s="1"/>
  <c r="H34" i="1"/>
  <c r="A35" i="1"/>
  <c r="F35" i="1" l="1"/>
  <c r="G35" i="1" s="1"/>
  <c r="H35" i="1"/>
  <c r="A36" i="1"/>
  <c r="F36" i="1" l="1"/>
  <c r="G36" i="1" s="1"/>
  <c r="H36" i="1"/>
  <c r="A37" i="1"/>
  <c r="F37" i="1" l="1"/>
  <c r="G37" i="1" s="1"/>
  <c r="H37" i="1"/>
  <c r="A38" i="1"/>
  <c r="F38" i="1" l="1"/>
  <c r="G38" i="1" s="1"/>
  <c r="H38" i="1"/>
  <c r="A39" i="1"/>
  <c r="F39" i="1" l="1"/>
  <c r="G39" i="1" s="1"/>
  <c r="H39" i="1"/>
  <c r="A40" i="1"/>
  <c r="F40" i="1" l="1"/>
  <c r="G40" i="1" s="1"/>
  <c r="H40" i="1"/>
  <c r="A41" i="1"/>
  <c r="F41" i="1" l="1"/>
  <c r="G41" i="1" s="1"/>
  <c r="H41" i="1"/>
  <c r="A42" i="1"/>
  <c r="F42" i="1" s="1"/>
  <c r="G42" i="1" s="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<sst xmlns="http://schemas.openxmlformats.org/spreadsheetml/2006/main" count="447" uniqueCount="201">
  <si>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</si>
  <si>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</si>
  <si>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</si>
  <si>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</si>
  <si>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</si>
  <si>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</si>
  <si>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</si>
  <si>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</si>
  <si>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</si>
  <si>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</si>
  <si>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</si>
  <si>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</si>
  <si>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</si>
  <si>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</si>
  <si>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</si>
  <si>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</si>
  <si>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</si>
  <si>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</si>
  <si>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</si>
  <si>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</si>
  <si>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</si>
  <si>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</si>
  <si>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</si>
  <si>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</si>
  <si>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</si>
  <si>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</si>
  <si>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</si>
  <si>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</si>
  <si>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</si>
  <si>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</si>
  <si>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</si>
  <si>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</si>
  <si>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</si>
  <si>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</si>
  <si>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</si>
  <si>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</si>
  <si>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</si>
  <si>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</si>
  <si>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</si>
  <si>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</si>
  <si>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</si>
  <si>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</si>
  <si>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</si>
  <si>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</si>
  <si>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</si>
  <si>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</si>
  <si>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</si>
  <si>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</si>
  <si>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</si>
  <si>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</si>
  <si>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</si>
  <si>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</si>
  <si>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</si>
  <si>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</si>
  <si>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</si>
  <si>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</si>
  <si>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</si>
  <si>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</si>
  <si>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</si>
  <si>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</si>
  <si>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</si>
  <si>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</si>
  <si>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</si>
  <si>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</si>
  <si>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</si>
  <si>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</si>
  <si>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</si>
  <si>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</si>
  <si>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</si>
  <si>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</si>
  <si>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</si>
  <si>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</si>
  <si>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</si>
  <si>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</si>
  <si>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</si>
  <si>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</si>
  <si>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</si>
  <si>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</si>
  <si>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</si>
  <si>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</si>
  <si>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</si>
  <si>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</si>
  <si>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</si>
  <si>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</si>
  <si>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</si>
  <si>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</si>
  <si>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</si>
  <si>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</si>
  <si>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</si>
  <si>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</si>
  <si>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</si>
  <si>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</si>
  <si>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</si>
  <si>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</si>
  <si>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</si>
  <si>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</si>
  <si>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</si>
  <si>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</si>
  <si>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</si>
  <si>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</si>
  <si>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</si>
  <si>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</si>
  <si>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</si>
  <si>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</si>
  <si>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</si>
  <si>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</si>
  <si>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</si>
  <si>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</si>
  <si>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</si>
  <si>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</si>
  <si>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</si>
  <si>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</si>
  <si>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</si>
  <si>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</si>
  <si>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</si>
  <si>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</si>
  <si>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</si>
  <si>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</si>
  <si>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</si>
  <si>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</si>
  <si>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</si>
  <si>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</si>
  <si>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</si>
  <si>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</si>
  <si>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</si>
  <si>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</si>
  <si>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</si>
  <si>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</si>
  <si>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</si>
  <si>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</si>
  <si>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</si>
  <si>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</si>
  <si>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</si>
  <si>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</si>
  <si>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</si>
  <si>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</si>
  <si>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</si>
  <si>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</si>
  <si>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</si>
  <si>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</si>
  <si>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</si>
  <si>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</si>
  <si>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</si>
  <si>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</si>
  <si>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</si>
  <si>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</si>
  <si>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</si>
  <si>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</si>
  <si>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</si>
  <si>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</si>
  <si>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</si>
  <si>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</si>
  <si>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</si>
  <si>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</si>
  <si>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</si>
  <si>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</si>
  <si>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</si>
  <si>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</si>
  <si>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</si>
  <si>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</si>
  <si>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</si>
  <si>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</si>
  <si>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</si>
  <si>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</si>
  <si>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</si>
  <si>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</si>
  <si>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</si>
  <si>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</si>
  <si>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</si>
  <si>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</si>
  <si>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</si>
  <si>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</si>
  <si>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</si>
  <si>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</si>
  <si>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</si>
  <si>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</si>
  <si>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</si>
  <si>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</si>
  <si>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</si>
  <si>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</si>
  <si>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</si>
  <si>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</si>
  <si>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</si>
  <si>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</si>
  <si>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</si>
  <si>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</si>
  <si>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</si>
  <si>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 Gómez</t>
  </si>
  <si>
    <t>La materia y la energía</t>
  </si>
  <si>
    <t>CN_10_09_REC_10</t>
  </si>
  <si>
    <t>Fotografía</t>
  </si>
  <si>
    <t>Dejar plantilla en Blanco al lado izquierdo.</t>
  </si>
  <si>
    <t>Ver descripción y observaciones</t>
  </si>
  <si>
    <t>Ilustración</t>
  </si>
  <si>
    <t xml:space="preserve">303252980
</t>
  </si>
  <si>
    <t xml:space="preserve">Realizar ilustración igual a la imagen guía. </t>
  </si>
  <si>
    <t> 131475863</t>
  </si>
  <si>
    <t xml:space="preserve">313091825
</t>
  </si>
  <si>
    <t xml:space="preserve">94396489
</t>
  </si>
  <si>
    <t> 89185573</t>
  </si>
  <si>
    <t>NO SE SOLICITA NO SE PUEDE ELIMINAR CODIGO SHUTTERSTOCK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</si>
</sst>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8"/>
      <color rgb="FF00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applyAlignment="1">
      <alignment horizontal="left" vertical="center" readingOrder="1"/>
    </xf>
    <xf numFmtId="0" fontId="4" fillId="0" borderId="0" xfId="51" applyAlignment="1">
      <alignment horizontal="left" vertical="center" readingOrder="1"/>
    </xf>
    <xf numFmtId="0" fontId="4" fillId="0" borderId="0" xfId="51" applyAlignment="1">
      <alignment horizontal="justify" vertical="center" readingOrder="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pn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29" Type="http://schemas.openxmlformats.org/officeDocument/2006/relationships/image" Target="../media/image29.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5" Type="http://schemas.openxmlformats.org/officeDocument/2006/relationships/image" Target="../media/image5.jpeg"/><Relationship Id="rId15" Type="http://schemas.openxmlformats.org/officeDocument/2006/relationships/image" Target="../media/image15.png"/><Relationship Id="rId23" Type="http://schemas.openxmlformats.org/officeDocument/2006/relationships/image" Target="../media/image23.jpeg"/><Relationship Id="rId28" Type="http://schemas.openxmlformats.org/officeDocument/2006/relationships/image" Target="../media/image28.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2220919</xdr:colOff>
      <xdr:row>10</xdr:row>
      <xdr:rowOff>2404</xdr:rowOff>
    </xdr:to>
    <xdr:pic>
      <xdr:nvPicPr>
        <xdr:cNvPr id="2" name="Picture 6" descr="http://thumb9.shutterstock.com/display_pic_with_logo/572953/139147946/stock-photo-young-investigator-watching-the-evidence-by-magnifier-139147946.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98083" y="2148417"/>
          <a:ext cx="2220919" cy="15793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510316</xdr:colOff>
      <xdr:row>10</xdr:row>
      <xdr:rowOff>10584</xdr:rowOff>
    </xdr:from>
    <xdr:to>
      <xdr:col>9</xdr:col>
      <xdr:colOff>2539402</xdr:colOff>
      <xdr:row>10</xdr:row>
      <xdr:rowOff>1453490</xdr:rowOff>
    </xdr:to>
    <xdr:pic>
      <xdr:nvPicPr>
        <xdr:cNvPr id="3" name="Picture 4" descr="http://thumb1.shutterstock.com/display_pic_with_logo/250930/272007140/stock-photo-chemist-woman-holding-a-test-tube-in-a-lab-studio-shoot-272007140.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808399" y="3735917"/>
          <a:ext cx="2029086" cy="14429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603250</xdr:colOff>
      <xdr:row>10</xdr:row>
      <xdr:rowOff>1407583</xdr:rowOff>
    </xdr:from>
    <xdr:to>
      <xdr:col>9</xdr:col>
      <xdr:colOff>2688166</xdr:colOff>
      <xdr:row>12</xdr:row>
      <xdr:rowOff>45321</xdr:rowOff>
    </xdr:to>
    <xdr:pic>
      <xdr:nvPicPr>
        <xdr:cNvPr id="4" name="Picture 4" descr="http://thumb9.shutterstock.com/display_pic_with_logo/1419343/129564446/stock-photo-set-of-laboratory-glassware-filled-with-various-pigmented-liquids-129564446.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901333" y="5132916"/>
          <a:ext cx="2084916" cy="15799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656167</xdr:colOff>
      <xdr:row>13</xdr:row>
      <xdr:rowOff>155525</xdr:rowOff>
    </xdr:from>
    <xdr:to>
      <xdr:col>9</xdr:col>
      <xdr:colOff>2417892</xdr:colOff>
      <xdr:row>14</xdr:row>
      <xdr:rowOff>24274</xdr:rowOff>
    </xdr:to>
    <xdr:pic>
      <xdr:nvPicPr>
        <xdr:cNvPr id="6" name="Picture 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954250" y="8315275"/>
          <a:ext cx="1761725" cy="141391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14</xdr:row>
      <xdr:rowOff>0</xdr:rowOff>
    </xdr:from>
    <xdr:to>
      <xdr:col>9</xdr:col>
      <xdr:colOff>1459553</xdr:colOff>
      <xdr:row>14</xdr:row>
      <xdr:rowOff>1524423</xdr:rowOff>
    </xdr:to>
    <xdr:pic>
      <xdr:nvPicPr>
        <xdr:cNvPr id="7" name="Picture 2" descr="http://thumb1.shutterstock.com/display_pic_with_logo/663421/104161340/stock-photo-balance-104161340.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298083" y="9704917"/>
          <a:ext cx="1459553" cy="15244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1669890</xdr:colOff>
      <xdr:row>15</xdr:row>
      <xdr:rowOff>1328491</xdr:rowOff>
    </xdr:to>
    <xdr:pic>
      <xdr:nvPicPr>
        <xdr:cNvPr id="8" name="Picture 2" descr="http://thumb9.shutterstock.com/display_pic_with_logo/884548/884548,1320623591,6/stock-photo-illustration-of-the-multicolored-pendulum-on-a-white-background-88235077.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298083" y="11313583"/>
          <a:ext cx="1669890" cy="13284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476250</xdr:colOff>
      <xdr:row>16</xdr:row>
      <xdr:rowOff>264583</xdr:rowOff>
    </xdr:from>
    <xdr:to>
      <xdr:col>9</xdr:col>
      <xdr:colOff>3001417</xdr:colOff>
      <xdr:row>16</xdr:row>
      <xdr:rowOff>1806982</xdr:rowOff>
    </xdr:to>
    <xdr:pic>
      <xdr:nvPicPr>
        <xdr:cNvPr id="9" name="Picture 4" descr="https://3.bp.blogspot.com/-6h9cLy5WWXM/VsvbokchLPI/AAAAAAAAAS0/AX71dPfeWk8/s1600/volumen%2Bde%2Bsolido%2Birregular%255B5%255D.pn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774333" y="13144500"/>
          <a:ext cx="2525167" cy="15423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17</xdr:row>
      <xdr:rowOff>0</xdr:rowOff>
    </xdr:from>
    <xdr:to>
      <xdr:col>9</xdr:col>
      <xdr:colOff>1896932</xdr:colOff>
      <xdr:row>17</xdr:row>
      <xdr:rowOff>1348930</xdr:rowOff>
    </xdr:to>
    <xdr:pic>
      <xdr:nvPicPr>
        <xdr:cNvPr id="10" name="Picture 2" descr="http://thumb7.shutterstock.com/display_pic_with_logo/496606/496606,1308566328,1/stock-photo-sponges-on-a-white-background-79561936.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298083" y="14901333"/>
          <a:ext cx="1896932" cy="1348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19</xdr:row>
      <xdr:rowOff>0</xdr:rowOff>
    </xdr:from>
    <xdr:to>
      <xdr:col>9</xdr:col>
      <xdr:colOff>2632792</xdr:colOff>
      <xdr:row>19</xdr:row>
      <xdr:rowOff>1872208</xdr:rowOff>
    </xdr:to>
    <xdr:pic>
      <xdr:nvPicPr>
        <xdr:cNvPr id="12" name="Picture 2" descr="Life scientist researching in laboratory. Focused life science professionals pipetting master mix solution into the PCR 96 well micro plate using multi channel pipette. Healthcare and biotechnolog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298083" y="19071167"/>
          <a:ext cx="2632792" cy="1872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xdr:row>
      <xdr:rowOff>0</xdr:rowOff>
    </xdr:from>
    <xdr:to>
      <xdr:col>9</xdr:col>
      <xdr:colOff>2463548</xdr:colOff>
      <xdr:row>24</xdr:row>
      <xdr:rowOff>5607</xdr:rowOff>
    </xdr:to>
    <xdr:pic>
      <xdr:nvPicPr>
        <xdr:cNvPr id="18" name="Picture 2" descr="http://thumb1.shutterstock.com/display_pic_with_logo/403549/237725278/stock-photo-candle-on-the-black-background-237725278.jp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298083" y="28659667"/>
          <a:ext cx="2463548" cy="1751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931334</xdr:colOff>
      <xdr:row>24</xdr:row>
      <xdr:rowOff>804333</xdr:rowOff>
    </xdr:from>
    <xdr:to>
      <xdr:col>9</xdr:col>
      <xdr:colOff>2599009</xdr:colOff>
      <xdr:row>24</xdr:row>
      <xdr:rowOff>2197768</xdr:rowOff>
    </xdr:to>
    <xdr:pic>
      <xdr:nvPicPr>
        <xdr:cNvPr id="19" name="Picture 2" descr="http://thumb1.shutterstock.com/display_pic_with_logo/349783/159405800/stock-photo-sodium-metal-explosion-on-water-159405800.jpg"/>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229417" y="31210250"/>
          <a:ext cx="1667675" cy="13934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26</xdr:row>
      <xdr:rowOff>0</xdr:rowOff>
    </xdr:from>
    <xdr:to>
      <xdr:col>9</xdr:col>
      <xdr:colOff>2531530</xdr:colOff>
      <xdr:row>26</xdr:row>
      <xdr:rowOff>1800200</xdr:rowOff>
    </xdr:to>
    <xdr:pic>
      <xdr:nvPicPr>
        <xdr:cNvPr id="21" name="Picture 2" descr="http://thumb101.shutterstock.com/display_pic_with_logo/63575/247032163/stock-photo-three-pieces-of-soap-isolated-on-white-background-247032163.jpg"/>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298083" y="35538833"/>
          <a:ext cx="2531530" cy="180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480879</xdr:colOff>
      <xdr:row>12</xdr:row>
      <xdr:rowOff>52917</xdr:rowOff>
    </xdr:from>
    <xdr:to>
      <xdr:col>9</xdr:col>
      <xdr:colOff>2433856</xdr:colOff>
      <xdr:row>12</xdr:row>
      <xdr:rowOff>1441701</xdr:rowOff>
    </xdr:to>
    <xdr:pic>
      <xdr:nvPicPr>
        <xdr:cNvPr id="22" name="Picture 2" descr="http://thumb1.shutterstock.com/display_pic_with_logo/91282/303252980/stock-photo-little-boy-looking-at-green-apple-through-magnifying-glass-303252980.jpg"/>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778962" y="6477000"/>
          <a:ext cx="1952977" cy="1388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27</xdr:row>
      <xdr:rowOff>0</xdr:rowOff>
    </xdr:from>
    <xdr:to>
      <xdr:col>9</xdr:col>
      <xdr:colOff>1883753</xdr:colOff>
      <xdr:row>27</xdr:row>
      <xdr:rowOff>1345955</xdr:rowOff>
    </xdr:to>
    <xdr:pic>
      <xdr:nvPicPr>
        <xdr:cNvPr id="23" name="Picture 2" descr="http://thumb1.shutterstock.com/display_pic_with_logo/589927/231812314/stock-photo-attractive-young-phd-student-scientist-observing-the-yellow-indicator-color-shift-after-the-231812314.jpg"/>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298083" y="37877750"/>
          <a:ext cx="1883753" cy="13353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18</xdr:row>
      <xdr:rowOff>0</xdr:rowOff>
    </xdr:from>
    <xdr:to>
      <xdr:col>9</xdr:col>
      <xdr:colOff>1264940</xdr:colOff>
      <xdr:row>18</xdr:row>
      <xdr:rowOff>1224136</xdr:rowOff>
    </xdr:to>
    <xdr:pic>
      <xdr:nvPicPr>
        <xdr:cNvPr id="24" name="Picture 2"/>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4297025" y="16325850"/>
          <a:ext cx="1264940" cy="122413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28</xdr:row>
      <xdr:rowOff>0</xdr:rowOff>
    </xdr:from>
    <xdr:to>
      <xdr:col>9</xdr:col>
      <xdr:colOff>1713773</xdr:colOff>
      <xdr:row>28</xdr:row>
      <xdr:rowOff>1214875</xdr:rowOff>
    </xdr:to>
    <xdr:pic>
      <xdr:nvPicPr>
        <xdr:cNvPr id="25" name="Picture 4" descr="http://thumb101.shutterstock.com/display_pic_with_logo/77318/390340567/stock-photo-cut-bread-and-knife-isolated-on-white-390340567.jpg"/>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297025" y="39214425"/>
          <a:ext cx="1713773" cy="121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1019174</xdr:colOff>
      <xdr:row>29</xdr:row>
      <xdr:rowOff>0</xdr:rowOff>
    </xdr:from>
    <xdr:to>
      <xdr:col>9</xdr:col>
      <xdr:colOff>3018351</xdr:colOff>
      <xdr:row>29</xdr:row>
      <xdr:rowOff>946278</xdr:rowOff>
    </xdr:to>
    <xdr:pic>
      <xdr:nvPicPr>
        <xdr:cNvPr id="26" name="Picture 6" descr="http://thumb7.shutterstock.com/display_pic_with_logo/2146175/303868091/stock-photo-two-people-pull-holding-magnets-303868091.jp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5316199" y="40690800"/>
          <a:ext cx="1999177" cy="946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283369</xdr:colOff>
      <xdr:row>30</xdr:row>
      <xdr:rowOff>38100</xdr:rowOff>
    </xdr:from>
    <xdr:to>
      <xdr:col>9</xdr:col>
      <xdr:colOff>2267019</xdr:colOff>
      <xdr:row>30</xdr:row>
      <xdr:rowOff>1448696</xdr:rowOff>
    </xdr:to>
    <xdr:pic>
      <xdr:nvPicPr>
        <xdr:cNvPr id="27" name="Picture 4" descr="http://thumb101.shutterstock.com/display_pic_with_logo/702400/131475863/stock-photo-chemical-laboratory-scene-attractive-young-phd-student-scientist-observing-the-blue-indicator-131475863.jpg"/>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4580394" y="41795700"/>
          <a:ext cx="1983650" cy="1410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400045</xdr:colOff>
      <xdr:row>31</xdr:row>
      <xdr:rowOff>19050</xdr:rowOff>
    </xdr:from>
    <xdr:to>
      <xdr:col>9</xdr:col>
      <xdr:colOff>2524091</xdr:colOff>
      <xdr:row>31</xdr:row>
      <xdr:rowOff>1609725</xdr:rowOff>
    </xdr:to>
    <xdr:pic>
      <xdr:nvPicPr>
        <xdr:cNvPr id="28" name="Picture 6" descr="http://thumb9.shutterstock.com/display_pic_with_logo/54809/54809,1303776171,2/stock-photo-science-and-research-biology-chemistry-an-dmedicine-youn-people-couple-in-bright-modern-lab-75954088.jpg"/>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4697070" y="43253025"/>
          <a:ext cx="2124046" cy="1590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20</xdr:row>
      <xdr:rowOff>0</xdr:rowOff>
    </xdr:from>
    <xdr:to>
      <xdr:col>9</xdr:col>
      <xdr:colOff>2304256</xdr:colOff>
      <xdr:row>20</xdr:row>
      <xdr:rowOff>2406669</xdr:rowOff>
    </xdr:to>
    <xdr:pic>
      <xdr:nvPicPr>
        <xdr:cNvPr id="29" name="Picture 2" descr="http://thumb7.shutterstock.com/display_pic_with_logo/832597/313091825/stock-vector-collection-of-white-lined-scraps-of-papers-with-shadows-313091825.jpg"/>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14297025" y="21231225"/>
          <a:ext cx="2304256" cy="2406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828675</xdr:colOff>
      <xdr:row>32</xdr:row>
      <xdr:rowOff>0</xdr:rowOff>
    </xdr:from>
    <xdr:to>
      <xdr:col>9</xdr:col>
      <xdr:colOff>1818893</xdr:colOff>
      <xdr:row>32</xdr:row>
      <xdr:rowOff>1132367</xdr:rowOff>
    </xdr:to>
    <xdr:pic>
      <xdr:nvPicPr>
        <xdr:cNvPr id="30" name="Picture 4" descr="http://thumb1.shutterstock.com/display_pic_with_logo/885217/148007504/stock-photo-man-hand-holding-white-burned-paper-148007504.jpg"/>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5125700" y="45129450"/>
          <a:ext cx="990218" cy="11323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752475</xdr:colOff>
      <xdr:row>33</xdr:row>
      <xdr:rowOff>181188</xdr:rowOff>
    </xdr:from>
    <xdr:to>
      <xdr:col>9</xdr:col>
      <xdr:colOff>1869051</xdr:colOff>
      <xdr:row>33</xdr:row>
      <xdr:rowOff>1347390</xdr:rowOff>
    </xdr:to>
    <xdr:pic>
      <xdr:nvPicPr>
        <xdr:cNvPr id="31" name="Picture 2" descr="http://thumb1.shutterstock.com/display_pic_with_logo/768514/105411440/stock-photo-shards-of-a-broken-plate-on-a-wooden-surface-105411440.jpg"/>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5049500" y="46453638"/>
          <a:ext cx="1116576" cy="11662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21</xdr:row>
      <xdr:rowOff>0</xdr:rowOff>
    </xdr:from>
    <xdr:to>
      <xdr:col>9</xdr:col>
      <xdr:colOff>2232248</xdr:colOff>
      <xdr:row>21</xdr:row>
      <xdr:rowOff>1800200</xdr:rowOff>
    </xdr:to>
    <xdr:pic>
      <xdr:nvPicPr>
        <xdr:cNvPr id="32" name="3 Imagen" descr="young woman is tasting her cooking in the kitchen"/>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4297025" y="23745825"/>
          <a:ext cx="2232248" cy="1800200"/>
        </a:xfrm>
        <a:prstGeom prst="rect">
          <a:avLst/>
        </a:prstGeom>
        <a:noFill/>
        <a:ln>
          <a:noFill/>
        </a:ln>
      </xdr:spPr>
    </xdr:pic>
    <xdr:clientData/>
  </xdr:twoCellAnchor>
  <xdr:twoCellAnchor editAs="oneCell">
    <xdr:from>
      <xdr:col>9</xdr:col>
      <xdr:colOff>0</xdr:colOff>
      <xdr:row>22</xdr:row>
      <xdr:rowOff>0</xdr:rowOff>
    </xdr:from>
    <xdr:to>
      <xdr:col>9</xdr:col>
      <xdr:colOff>2734184</xdr:colOff>
      <xdr:row>22</xdr:row>
      <xdr:rowOff>1496408</xdr:rowOff>
    </xdr:to>
    <xdr:pic>
      <xdr:nvPicPr>
        <xdr:cNvPr id="33" name="Picture 2" descr="http://flashvirtual.50webs.com/imagenes/estados.jpg"/>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4297025" y="26222325"/>
          <a:ext cx="2734184" cy="14964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34</xdr:row>
      <xdr:rowOff>0</xdr:rowOff>
    </xdr:from>
    <xdr:to>
      <xdr:col>9</xdr:col>
      <xdr:colOff>1218517</xdr:colOff>
      <xdr:row>34</xdr:row>
      <xdr:rowOff>1440160</xdr:rowOff>
    </xdr:to>
    <xdr:pic>
      <xdr:nvPicPr>
        <xdr:cNvPr id="34" name="Picture 2" descr="http://thumb7.shutterstock.com/display_pic_with_logo/350587/204021241/stock-photo-a-laboratory-flask-with-a-blue-liquid-and-a-stirring-rod-on-a-white-background-204021241.jpg"/>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14297025" y="47672625"/>
          <a:ext cx="1218517" cy="1440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35</xdr:row>
      <xdr:rowOff>0</xdr:rowOff>
    </xdr:from>
    <xdr:to>
      <xdr:col>9</xdr:col>
      <xdr:colOff>1209675</xdr:colOff>
      <xdr:row>35</xdr:row>
      <xdr:rowOff>1524000</xdr:rowOff>
    </xdr:to>
    <xdr:pic>
      <xdr:nvPicPr>
        <xdr:cNvPr id="35" name="4 Imagen" descr="Oil in water on white"/>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4297025" y="49358550"/>
          <a:ext cx="1209675" cy="1524000"/>
        </a:xfrm>
        <a:prstGeom prst="rect">
          <a:avLst/>
        </a:prstGeom>
        <a:noFill/>
        <a:ln>
          <a:noFill/>
        </a:ln>
      </xdr:spPr>
    </xdr:pic>
    <xdr:clientData/>
  </xdr:twoCellAnchor>
  <xdr:twoCellAnchor editAs="oneCell">
    <xdr:from>
      <xdr:col>9</xdr:col>
      <xdr:colOff>0</xdr:colOff>
      <xdr:row>36</xdr:row>
      <xdr:rowOff>0</xdr:rowOff>
    </xdr:from>
    <xdr:to>
      <xdr:col>9</xdr:col>
      <xdr:colOff>1224137</xdr:colOff>
      <xdr:row>36</xdr:row>
      <xdr:rowOff>1116008</xdr:rowOff>
    </xdr:to>
    <xdr:pic>
      <xdr:nvPicPr>
        <xdr:cNvPr id="36" name="4 Imagen" descr="Diamond isolated on white photo-realistic vector illustration"/>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14297025" y="50892075"/>
          <a:ext cx="1224137" cy="1116008"/>
        </a:xfrm>
        <a:prstGeom prst="rect">
          <a:avLst/>
        </a:prstGeom>
        <a:noFill/>
        <a:ln>
          <a:noFill/>
        </a:ln>
      </xdr:spPr>
    </xdr:pic>
    <xdr:clientData/>
  </xdr:twoCellAnchor>
  <xdr:twoCellAnchor editAs="oneCell">
    <xdr:from>
      <xdr:col>9</xdr:col>
      <xdr:colOff>0</xdr:colOff>
      <xdr:row>37</xdr:row>
      <xdr:rowOff>0</xdr:rowOff>
    </xdr:from>
    <xdr:to>
      <xdr:col>9</xdr:col>
      <xdr:colOff>1069325</xdr:colOff>
      <xdr:row>37</xdr:row>
      <xdr:rowOff>1580449</xdr:rowOff>
    </xdr:to>
    <xdr:pic>
      <xdr:nvPicPr>
        <xdr:cNvPr id="37" name="Picture 2" descr="http://thumb1.shutterstock.com/display_pic_with_logo/86331/86331,1321807770,4/stock-vector-chemical-bottles-vector-89185573.jp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4297025" y="52301775"/>
          <a:ext cx="1069325" cy="15804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38</xdr:row>
      <xdr:rowOff>0</xdr:rowOff>
    </xdr:from>
    <xdr:to>
      <xdr:col>9</xdr:col>
      <xdr:colOff>1240750</xdr:colOff>
      <xdr:row>38</xdr:row>
      <xdr:rowOff>1950344</xdr:rowOff>
    </xdr:to>
    <xdr:pic>
      <xdr:nvPicPr>
        <xdr:cNvPr id="38" name="Picture 2" descr="http://thumb7.shutterstock.com/display_pic_with_logo/127759/127759,1276169308,1/stock-photo-ice-cream-cone-with-chocolate-and-vanilla-ice-cream-melting-54952552.jpg"/>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4297025" y="53901975"/>
          <a:ext cx="1240750" cy="19503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39</xdr:row>
      <xdr:rowOff>0</xdr:rowOff>
    </xdr:from>
    <xdr:to>
      <xdr:col>9</xdr:col>
      <xdr:colOff>1276027</xdr:colOff>
      <xdr:row>39</xdr:row>
      <xdr:rowOff>1999109</xdr:rowOff>
    </xdr:to>
    <xdr:pic>
      <xdr:nvPicPr>
        <xdr:cNvPr id="39" name="Picture 2" descr="http://thumb9.shutterstock.com/display_pic_with_logo/452452/280385582/stock-photo-diffusion-in-a-flask-isolated-on-white-280385582.jpg"/>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4297025" y="55949850"/>
          <a:ext cx="1276027" cy="19991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523875</xdr:colOff>
      <xdr:row>25</xdr:row>
      <xdr:rowOff>76200</xdr:rowOff>
    </xdr:from>
    <xdr:to>
      <xdr:col>9</xdr:col>
      <xdr:colOff>2926203</xdr:colOff>
      <xdr:row>25</xdr:row>
      <xdr:rowOff>1540049</xdr:rowOff>
    </xdr:to>
    <xdr:pic>
      <xdr:nvPicPr>
        <xdr:cNvPr id="42" name="41 Imagen"/>
        <xdr:cNvPicPr>
          <a:picLocks noChangeAspect="1"/>
        </xdr:cNvPicPr>
      </xdr:nvPicPr>
      <xdr:blipFill>
        <a:blip xmlns:r="http://schemas.openxmlformats.org/officeDocument/2006/relationships" r:embed="rId31"/>
        <a:stretch>
          <a:fillRect/>
        </a:stretch>
      </xdr:blipFill>
      <xdr:spPr>
        <a:xfrm>
          <a:off x="14820900" y="33270825"/>
          <a:ext cx="2402328" cy="14638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hutterstock.com/pic-159405800/stock-photo-sodium-metal-explosion-on-water.html?src=TgkxNSxiNWPv8hF8dYBnSQ-1-1" TargetMode="External"/><Relationship Id="rId13" Type="http://schemas.openxmlformats.org/officeDocument/2006/relationships/hyperlink" Target="http://www.shutterstock.com/pic-303868091/stock-photo-two-people-pull-holding-magnets.html?src=fC2qlYrGE13uTS9Szv9e-Q-1-0" TargetMode="External"/><Relationship Id="rId18" Type="http://schemas.openxmlformats.org/officeDocument/2006/relationships/hyperlink" Target="http://www.shutterstock.com/pic-54952552/stock-photo-ice-cream-cone-with-chocolate-and-vanilla-ice-cream-melting.html?src=ZzU_K7vKgauH4_IUQXhorQ-1-7" TargetMode="External"/><Relationship Id="rId3" Type="http://schemas.openxmlformats.org/officeDocument/2006/relationships/hyperlink" Target="http://www.shutterstock.com/pic-129564446/stock-photo-set-of-laboratory-glassware-filled-with-various-pigmented-liquids.html?src=pp-photo-182814605-rAl8H7-CZunziBlvvM9bqw-4" TargetMode="External"/><Relationship Id="rId21" Type="http://schemas.openxmlformats.org/officeDocument/2006/relationships/printerSettings" Target="../printerSettings/printerSettings1.bin"/><Relationship Id="rId7" Type="http://schemas.openxmlformats.org/officeDocument/2006/relationships/hyperlink" Target="http://www.shutterstock.com/pic-237725278/stock-photo-candle-on-the-black-background.html?src=z4P0evQdMIb5RBpAMLcWLA-1-16" TargetMode="External"/><Relationship Id="rId12" Type="http://schemas.openxmlformats.org/officeDocument/2006/relationships/hyperlink" Target="http://www.shutterstock.com/pic-390340567/stock-photo-cut-bread-and-knife-isolated-on-white.html?src=WpR96N6jOWfm-7K6E3wW4Q-1-6" TargetMode="External"/><Relationship Id="rId17" Type="http://schemas.openxmlformats.org/officeDocument/2006/relationships/hyperlink" Target="http://www.shutterstock.com/pic-89185573/stock-vector-chemical-bottles-vector.html?src=LPAC8bFOeC9qT3O3plR-mA-1-21" TargetMode="External"/><Relationship Id="rId2" Type="http://schemas.openxmlformats.org/officeDocument/2006/relationships/hyperlink" Target="http://www.shutterstock.com/pic-139147946/stock-photo-young-investigator-watching-the-evidence-by-magnifier.html?src=6IxAAjER4xUz4H4vct9l8A-1-14" TargetMode="External"/><Relationship Id="rId16" Type="http://schemas.openxmlformats.org/officeDocument/2006/relationships/hyperlink" Target="http://www.shutterstock.com/pic-148007504/stock-photo-man-hand-holding-white-burned-paper.html?src=viKVx0s3_tj0CXgZmBNevg-1-26" TargetMode="External"/><Relationship Id="rId20" Type="http://schemas.openxmlformats.org/officeDocument/2006/relationships/hyperlink" Target="http://www.shutterstock.com/pic-159405800/stock-photo-sodium-metal-explosion-on-water.html?src=TgkxNSxiNWPv8hF8dYBnSQ-1-1" TargetMode="External"/><Relationship Id="rId1" Type="http://schemas.openxmlformats.org/officeDocument/2006/relationships/hyperlink" Target="http://www.shutterstock.com/pic-139147946/stock-photo-young-investigator-watching-the-evidence-by-magnifier.html?src=6IxAAjER4xUz4H4vct9l8A-1-14" TargetMode="External"/><Relationship Id="rId6" Type="http://schemas.openxmlformats.org/officeDocument/2006/relationships/hyperlink" Target="http://www.shutterstock.com/pic-79561936/stock-photo-sponges-on-a-white-background.html?src=pIvziICwmZVCIFsHGeeNyw-2-39" TargetMode="External"/><Relationship Id="rId11" Type="http://schemas.openxmlformats.org/officeDocument/2006/relationships/hyperlink" Target="http://www.shutterstock.com/pic-231812314/stock-photo-attractive-young-phd-student-scientist-observing-the-yellow-indicator-color-shift-after-the.html?src=pp-photo-355923503-RJVuA4eO1Rv8O9REuhbonw-3" TargetMode="External"/><Relationship Id="rId5" Type="http://schemas.openxmlformats.org/officeDocument/2006/relationships/hyperlink" Target="http://www.shutterstock.com/pic-88235077/stock-photo-illustration-of-the-multicolored-pendulum-on-a-white-background.html?src=qLu07S1hYFTWqjXeqaB5rw-1-2" TargetMode="External"/><Relationship Id="rId15" Type="http://schemas.openxmlformats.org/officeDocument/2006/relationships/hyperlink" Target="http://www.shutterstock.com/pic-75954088/stock-photo-science-and-research-biology-chemistry-an-dmedicine-youn-people-couple-in-bright-modern-lab.html?src=zPGTW4mRjcLW9XTs5ofEHg-1-1" TargetMode="External"/><Relationship Id="rId10" Type="http://schemas.openxmlformats.org/officeDocument/2006/relationships/hyperlink" Target="http://www.shutterstock.com/pic-247032163/stock-photo-three-pieces-of-soap-isolated-on-white-background.html?src=3uTifFtoSfg6Etx1kYkXVA-1-21" TargetMode="External"/><Relationship Id="rId19" Type="http://schemas.openxmlformats.org/officeDocument/2006/relationships/hyperlink" Target="http://www.shutterstock.com/pic-280385582/stock-photo-diffusion-in-a-flask-isolated-on-white.html?src=tGL-PJd8NBfSYHgoyKSGoQ-1-76" TargetMode="External"/><Relationship Id="rId4" Type="http://schemas.openxmlformats.org/officeDocument/2006/relationships/hyperlink" Target="http://www.shutterstock.com/pic-104161340/stock-photo-balance.html?src=QFPnFgeoIkW1VZ4r1uFC5w-1-4" TargetMode="External"/><Relationship Id="rId9" Type="http://schemas.openxmlformats.org/officeDocument/2006/relationships/hyperlink" Target="http://www.shutterstock.com/pic-159405800/stock-photo-sodium-metal-explosion-on-water.html?src=TgkxNSxiNWPv8hF8dYBnSQ-1-1" TargetMode="External"/><Relationship Id="rId14" Type="http://schemas.openxmlformats.org/officeDocument/2006/relationships/hyperlink" Target="http://www.shutterstock.com/pic-131475863/stock-photo-chemical-laboratory-scene-attractive-young-phd-student-scientist-observing-the-blue-indicator.html?src=V3yTi7gU94wPhT50erTrCw-1-27" TargetMode="External"/><Relationship Id="rId2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Normal="100" zoomScalePageLayoutView="140" workbookViewId="0">
      <pane ySplit="9" topLeftCell="A10" activePane="bottomLeft" state="frozen"/>
      <selection pane="bottomLeft" activeCell="K13" sqref="K10:K13"/>
    </sheetView>
  </sheetViews>
  <sheetFormatPr baseColWidth="10" defaultColWidth="10.875" defaultRowHeight="13.5" x14ac:dyDescent="0.25"/>
  <cols>
    <col min="1" max="1" width="14.75"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5.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7" t="s">
        <v>22</v>
      </c>
      <c r="D2" s="88"/>
      <c r="F2" s="80" t="s">
        <v>0</v>
      </c>
      <c r="G2" s="81"/>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9">
        <v>10</v>
      </c>
      <c r="D3" s="90"/>
      <c r="F3" s="82"/>
      <c r="G3" s="83"/>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9" t="s">
        <v>188</v>
      </c>
      <c r="D4" s="90"/>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187</v>
      </c>
      <c r="D5" s="92"/>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18.7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123.75" customHeight="1" x14ac:dyDescent="0.25">
      <c r="A10" s="12" t="str">
        <f>IF(OR(B10&lt;&gt;"",J10&lt;&gt;""),"IMG01","")</f>
        <v>IMG01</v>
      </c>
      <c r="B10" s="78">
        <v>139147946</v>
      </c>
      <c r="C10" s="20" t="str">
        <f t="shared" ref="C10:C41" si="0">IF(OR(B10&lt;&gt;"",J10&lt;&gt;""),IF($G$4="Recurso",CONCATENATE($G$4," ",$G$5),$G$4),"")</f>
        <v>Recurso F7</v>
      </c>
      <c r="D10" s="63" t="s">
        <v>190</v>
      </c>
      <c r="E10" s="63" t="s">
        <v>150</v>
      </c>
      <c r="F10" s="13" t="str">
        <f t="shared" ref="F10" ca="1" si="1">IF(OR(B10&lt;&gt;"",J10&lt;&gt;""),CONCATENATE($C$7,"_",$A10,IF($G$4="Cuaderno de Estudio","_small",CONCATENATE(IF(I10="","","n"),IF(LEFT($G$5,1)="F",".jpg",".png")))),"")</f>
        <v>CN_10_09_REC_10_IMG01.jpg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18.5" customHeight="1" x14ac:dyDescent="0.25">
      <c r="A11" s="12" t="str">
        <f t="shared" ref="A11:A18" si="3">IF(OR(B11&lt;&gt;"",J11&lt;&gt;""),CONCATENATE(LEFT(A10,3),IF(MID(A10,4,2)+1&lt;10,CONCATENATE("0",MID(A10,4,2)+1))),"")</f>
        <v>IMG02</v>
      </c>
      <c r="B11" s="77">
        <v>272007140</v>
      </c>
      <c r="C11" s="20" t="str">
        <f t="shared" si="0"/>
        <v>Recurso F7</v>
      </c>
      <c r="D11" s="63" t="s">
        <v>190</v>
      </c>
      <c r="E11" s="63" t="s">
        <v>150</v>
      </c>
      <c r="F11" s="13" t="str">
        <f t="shared" ref="F11:F74" ca="1" si="4">IF(OR(B11&lt;&gt;"",J11&lt;&gt;""),CONCATENATE($C$7,"_",$A11,IF($G$4="Cuaderno de Estudio","_small",CONCATENATE(IF(I11="","","n"),IF(LEFT($G$5,1)="F",".jpg",".png")))),"")</f>
        <v>CN_10_09_REC_10_IMG02.jpg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13.25" customHeight="1" x14ac:dyDescent="0.25">
      <c r="A12" s="12" t="str">
        <f t="shared" si="3"/>
        <v>IMG03</v>
      </c>
      <c r="B12" s="78">
        <v>129564446</v>
      </c>
      <c r="C12" s="20" t="str">
        <f t="shared" si="0"/>
        <v>Recurso F7</v>
      </c>
      <c r="D12" s="63" t="s">
        <v>190</v>
      </c>
      <c r="E12" s="63" t="s">
        <v>155</v>
      </c>
      <c r="F12" s="13" t="str">
        <f t="shared" ca="1" si="4"/>
        <v>CN_10_09_REC_10_IMG03n.jpg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CN_10_09_REC_10_IMG03a.jpg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c r="O12" s="2" t="str">
        <f>'Definición técnica de imagenes'!A18</f>
        <v>Diaporama F1</v>
      </c>
    </row>
    <row r="13" spans="1:16" s="11" customFormat="1" ht="117.75" customHeight="1" x14ac:dyDescent="0.25">
      <c r="A13" s="12" t="str">
        <f t="shared" si="3"/>
        <v>IMG04</v>
      </c>
      <c r="B13" s="62" t="s">
        <v>194</v>
      </c>
      <c r="C13" s="20" t="str">
        <f t="shared" si="0"/>
        <v>Recurso F7</v>
      </c>
      <c r="D13" s="63" t="s">
        <v>190</v>
      </c>
      <c r="E13" s="63" t="s">
        <v>150</v>
      </c>
      <c r="F13" s="13" t="str">
        <f t="shared" ca="1" si="4"/>
        <v>CN_10_09_REC_10_IMG04.jpg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21.5" customHeight="1" x14ac:dyDescent="0.25">
      <c r="A14" s="12" t="str">
        <f t="shared" si="3"/>
        <v>IMG05</v>
      </c>
      <c r="B14" s="62" t="s">
        <v>192</v>
      </c>
      <c r="C14" s="20" t="str">
        <f t="shared" si="0"/>
        <v>Recurso F7</v>
      </c>
      <c r="D14" s="63" t="s">
        <v>193</v>
      </c>
      <c r="E14" s="63" t="s">
        <v>155</v>
      </c>
      <c r="F14" s="13" t="str">
        <f t="shared" ca="1" si="4"/>
        <v>CN_10_09_REC_10_IMG05n.jpg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CN_10_09_REC_10_IMG05a.jpg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195</v>
      </c>
      <c r="O14" s="2" t="str">
        <f>'Definición técnica de imagenes'!A22</f>
        <v>F6</v>
      </c>
    </row>
    <row r="15" spans="1:16" s="11" customFormat="1" ht="126.75" customHeight="1" x14ac:dyDescent="0.25">
      <c r="A15" s="12" t="str">
        <f t="shared" si="3"/>
        <v>IMG06</v>
      </c>
      <c r="B15" s="78">
        <v>104161340</v>
      </c>
      <c r="C15" s="20" t="str">
        <f t="shared" si="0"/>
        <v>Recurso F7</v>
      </c>
      <c r="D15" s="63" t="s">
        <v>190</v>
      </c>
      <c r="E15" s="63" t="s">
        <v>155</v>
      </c>
      <c r="F15" s="13" t="str">
        <f t="shared" ca="1" si="4"/>
        <v>CN_10_09_REC_10_IMG06n.jpg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CN_10_09_REC_10_IMG06a.jpg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c r="O15" s="2" t="str">
        <f>'Definición técnica de imagenes'!A24</f>
        <v>F6B</v>
      </c>
    </row>
    <row r="16" spans="1:16" s="11" customFormat="1" ht="123" customHeight="1" x14ac:dyDescent="0.3">
      <c r="A16" s="12" t="str">
        <f t="shared" si="3"/>
        <v>IMG07</v>
      </c>
      <c r="B16" s="78">
        <v>88235077</v>
      </c>
      <c r="C16" s="20" t="str">
        <f t="shared" si="0"/>
        <v>Recurso F7</v>
      </c>
      <c r="D16" s="63" t="s">
        <v>190</v>
      </c>
      <c r="E16" s="63" t="s">
        <v>155</v>
      </c>
      <c r="F16" s="13" t="str">
        <f t="shared" ca="1" si="4"/>
        <v>CN_10_09_REC_10_IMG07n.jpg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CN_10_09_REC_10_IMG07a.jpg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c r="O16" s="2" t="str">
        <f>'Definición técnica de imagenes'!A25</f>
        <v>F7</v>
      </c>
    </row>
    <row r="17" spans="1:15" s="11" customFormat="1" ht="159" customHeight="1" x14ac:dyDescent="0.25">
      <c r="A17" s="12" t="str">
        <f t="shared" si="3"/>
        <v>IMG08</v>
      </c>
      <c r="B17" s="62" t="s">
        <v>192</v>
      </c>
      <c r="C17" s="20" t="str">
        <f t="shared" si="0"/>
        <v>Recurso F7</v>
      </c>
      <c r="D17" s="63" t="s">
        <v>193</v>
      </c>
      <c r="E17" s="63" t="s">
        <v>155</v>
      </c>
      <c r="F17" s="13" t="str">
        <f t="shared" ca="1" si="4"/>
        <v>CN_10_09_REC_10_IMG08n.jpg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CN_10_09_REC_10_IMG08a.jpg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195</v>
      </c>
      <c r="O17" s="2" t="str">
        <f>'Definición técnica de imagenes'!A27</f>
        <v>F7B</v>
      </c>
    </row>
    <row r="18" spans="1:15" s="11" customFormat="1" ht="133.5" customHeight="1" x14ac:dyDescent="0.25">
      <c r="A18" s="12" t="str">
        <f t="shared" si="3"/>
        <v>IMG09</v>
      </c>
      <c r="B18" s="78">
        <v>79561936</v>
      </c>
      <c r="C18" s="20" t="str">
        <f t="shared" si="0"/>
        <v>Recurso F7</v>
      </c>
      <c r="D18" s="63" t="s">
        <v>190</v>
      </c>
      <c r="E18" s="63" t="s">
        <v>155</v>
      </c>
      <c r="F18" s="13" t="str">
        <f t="shared" ca="1" si="4"/>
        <v>CN_10_09_REC_10_IMG09n.jpg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CN_10_09_REC_10_IMG09a.jpg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c r="O18" s="2" t="str">
        <f>'Definición técnica de imagenes'!A30</f>
        <v>F8</v>
      </c>
    </row>
    <row r="19" spans="1:15" s="11" customFormat="1" ht="213.75" customHeight="1" x14ac:dyDescent="0.25">
      <c r="A19" s="12" t="str">
        <f t="shared" ref="A19:A50" si="6">IF(OR(B19&lt;&gt;"",J19&lt;&gt;""),CONCATENATE(LEFT(A18,3),IF(MID(A18,4,2)+1&lt;10,CONCATENATE("0",MID(A18,4,2)+1),MID(A18,4,2)+1)),"")</f>
        <v>IMG10</v>
      </c>
      <c r="B19" s="62" t="s">
        <v>192</v>
      </c>
      <c r="C19" s="20" t="str">
        <f t="shared" si="0"/>
        <v>Recurso F7</v>
      </c>
      <c r="D19" s="63" t="s">
        <v>193</v>
      </c>
      <c r="E19" s="63" t="s">
        <v>155</v>
      </c>
      <c r="F19" s="13" t="str">
        <f t="shared" ca="1" si="4"/>
        <v>CN_10_09_REC_10_IMG10n.jpg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CN_10_09_REC_10_IMG10a.jpg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6" t="s">
        <v>195</v>
      </c>
      <c r="O19" s="2" t="str">
        <f>'Definición técnica de imagenes'!A31</f>
        <v>F10</v>
      </c>
    </row>
    <row r="20" spans="1:15" s="11" customFormat="1" ht="172.5" customHeight="1" x14ac:dyDescent="0.25">
      <c r="A20" s="12" t="str">
        <f t="shared" si="6"/>
        <v>IMG11</v>
      </c>
      <c r="B20" s="77">
        <v>313921829</v>
      </c>
      <c r="C20" s="20" t="str">
        <f t="shared" si="0"/>
        <v>Recurso F7</v>
      </c>
      <c r="D20" s="63" t="s">
        <v>190</v>
      </c>
      <c r="E20" s="63" t="s">
        <v>155</v>
      </c>
      <c r="F20" s="13" t="str">
        <f t="shared" ca="1" si="4"/>
        <v>CN_10_09_REC_10_IMG11n.jpg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CN_10_09_REC_10_IMG11a.jpg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c r="O20" s="2" t="str">
        <f>'Definición técnica de imagenes'!A32</f>
        <v>F10B</v>
      </c>
    </row>
    <row r="21" spans="1:15" s="11" customFormat="1" ht="198" customHeight="1" x14ac:dyDescent="0.25">
      <c r="A21" s="12" t="str">
        <f t="shared" si="6"/>
        <v>IMG12</v>
      </c>
      <c r="B21" s="62" t="s">
        <v>197</v>
      </c>
      <c r="C21" s="20" t="str">
        <f t="shared" si="0"/>
        <v>Recurso F7</v>
      </c>
      <c r="D21" s="63" t="s">
        <v>190</v>
      </c>
      <c r="E21" s="63" t="s">
        <v>150</v>
      </c>
      <c r="F21" s="13" t="str">
        <f t="shared" ca="1" si="4"/>
        <v>CN_10_09_REC_10_IMG12.jpg</v>
      </c>
      <c r="G21" s="13" t="str">
        <f ca="1">IF($F21&lt;&gt;"",IF($G$4="Recurso",VLOOKUP($E21,OFFSET('Definición técnica de imagenes'!$A$1,MATCH($G$5,'Definición técnica de imagenes'!$A$1:$A$104,0)-1,1,COUNTIF('Definición técnica de imagenes'!$A$3:$A$102,$G$5),5),5,FALSE),'Definición técnica de imagenes'!$F$16),"")</f>
        <v>350 x 230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95" customHeight="1" x14ac:dyDescent="0.25">
      <c r="A22" s="12" t="str">
        <f t="shared" si="6"/>
        <v>IMG13</v>
      </c>
      <c r="B22" s="62" t="s">
        <v>198</v>
      </c>
      <c r="C22" s="20" t="str">
        <f t="shared" si="0"/>
        <v>Recurso F7</v>
      </c>
      <c r="D22" s="63" t="s">
        <v>190</v>
      </c>
      <c r="E22" s="63" t="s">
        <v>155</v>
      </c>
      <c r="F22" s="13" t="str">
        <f t="shared" ca="1" si="4"/>
        <v>CN_10_09_REC_10_IMG13n.jpg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CN_10_09_REC_10_IMG13a.jpg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6"/>
      <c r="O22" s="2" t="str">
        <f>'Definición técnica de imagenes'!A34</f>
        <v>F12</v>
      </c>
    </row>
    <row r="23" spans="1:15" s="11" customFormat="1" ht="189" customHeight="1" x14ac:dyDescent="0.25">
      <c r="A23" s="12" t="str">
        <f t="shared" si="6"/>
        <v>IMG14</v>
      </c>
      <c r="B23" s="62" t="s">
        <v>192</v>
      </c>
      <c r="C23" s="20" t="str">
        <f t="shared" si="0"/>
        <v>Recurso F7</v>
      </c>
      <c r="D23" s="63" t="s">
        <v>193</v>
      </c>
      <c r="E23" s="63" t="s">
        <v>155</v>
      </c>
      <c r="F23" s="13" t="str">
        <f t="shared" ca="1" si="4"/>
        <v>CN_10_09_REC_10_IMG14n.jpg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CN_10_09_REC_10_IMG14a.jpg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6"/>
      <c r="O23" s="2" t="str">
        <f>'Definición técnica de imagenes'!A35</f>
        <v>F13</v>
      </c>
    </row>
    <row r="24" spans="1:15" s="11" customFormat="1" ht="137.25" customHeight="1" x14ac:dyDescent="0.25">
      <c r="A24" s="12" t="str">
        <f t="shared" si="6"/>
        <v>IMG15</v>
      </c>
      <c r="B24" s="78">
        <v>237725278</v>
      </c>
      <c r="C24" s="20" t="str">
        <f t="shared" si="0"/>
        <v>Recurso F7</v>
      </c>
      <c r="D24" s="63" t="s">
        <v>190</v>
      </c>
      <c r="E24" s="63" t="s">
        <v>155</v>
      </c>
      <c r="F24" s="13" t="str">
        <f t="shared" ca="1" si="4"/>
        <v>CN_10_09_REC_10_IMG15n.jpg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CN_10_09_REC_10_IMG15a.jpg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6" t="s">
        <v>191</v>
      </c>
      <c r="O24" s="2" t="str">
        <f>'Definición técnica de imagenes'!A37</f>
        <v>F13B</v>
      </c>
    </row>
    <row r="25" spans="1:15" s="11" customFormat="1" ht="222.75" customHeight="1" x14ac:dyDescent="0.25">
      <c r="A25" s="12" t="str">
        <f t="shared" si="6"/>
        <v>IMG16</v>
      </c>
      <c r="B25" s="78">
        <v>159405800</v>
      </c>
      <c r="C25" s="20" t="str">
        <f t="shared" si="0"/>
        <v>Recurso F7</v>
      </c>
      <c r="D25" s="63" t="s">
        <v>190</v>
      </c>
      <c r="E25" s="63" t="s">
        <v>155</v>
      </c>
      <c r="F25" s="13" t="str">
        <f t="shared" ca="1" si="4"/>
        <v>CN_10_09_REC_10_IMG16n.jpg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CN_10_09_REC_10_IMG16a.jpg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78">
        <v>159405800</v>
      </c>
      <c r="K25" s="66"/>
    </row>
    <row r="26" spans="1:15" s="11" customFormat="1" ht="181.5" customHeight="1" x14ac:dyDescent="0.25">
      <c r="A26" s="12" t="str">
        <f t="shared" si="6"/>
        <v>IMG17</v>
      </c>
      <c r="B26" s="62" t="s">
        <v>192</v>
      </c>
      <c r="C26" s="20" t="str">
        <f t="shared" si="0"/>
        <v>Recurso F7</v>
      </c>
      <c r="D26" s="63" t="s">
        <v>193</v>
      </c>
      <c r="E26" s="63" t="s">
        <v>155</v>
      </c>
      <c r="F26" s="13" t="str">
        <f t="shared" ca="1" si="4"/>
        <v>CN_10_09_REC_10_IMG17n.jpg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CN_10_09_REC_10_IMG17a.jpg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c r="K26" s="66" t="s">
        <v>195</v>
      </c>
    </row>
    <row r="27" spans="1:15" s="11" customFormat="1" ht="183.75" customHeight="1" x14ac:dyDescent="0.25">
      <c r="A27" s="12" t="str">
        <f t="shared" si="6"/>
        <v>IMG18</v>
      </c>
      <c r="B27" s="78">
        <v>247032163</v>
      </c>
      <c r="C27" s="20" t="str">
        <f t="shared" si="0"/>
        <v>Recurso F7</v>
      </c>
      <c r="D27" s="63" t="s">
        <v>190</v>
      </c>
      <c r="E27" s="63" t="s">
        <v>155</v>
      </c>
      <c r="F27" s="13" t="str">
        <f t="shared" ca="1" si="4"/>
        <v>CN_10_09_REC_10_IMG18n.jpg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CN_10_09_REC_10_IMG18a.jpg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c r="K27" s="64" t="s">
        <v>191</v>
      </c>
      <c r="O27" s="2"/>
    </row>
    <row r="28" spans="1:15" s="11" customFormat="1" ht="108.75" customHeight="1" x14ac:dyDescent="0.25">
      <c r="A28" s="12" t="str">
        <f t="shared" si="6"/>
        <v>IMG19</v>
      </c>
      <c r="B28" s="78">
        <v>231812314</v>
      </c>
      <c r="C28" s="20" t="str">
        <f t="shared" si="0"/>
        <v>Recurso F7</v>
      </c>
      <c r="D28" s="63" t="s">
        <v>190</v>
      </c>
      <c r="E28" s="63" t="s">
        <v>150</v>
      </c>
      <c r="F28" s="13" t="str">
        <f t="shared" ca="1" si="4"/>
        <v>CN_10_09_REC_10_IMG19.jpg</v>
      </c>
      <c r="G28" s="13" t="str">
        <f ca="1">IF($F28&lt;&gt;"",IF($G$4="Recurso",VLOOKUP($E28,OFFSET('Definición técnica de imagenes'!$A$1,MATCH($G$5,'Definición técnica de imagenes'!$A$1:$A$104,0)-1,1,COUNTIF('Definición técnica de imagenes'!$A$3:$A$102,$G$5),5),5,FALSE),'Definición técnica de imagenes'!$F$16),"")</f>
        <v>350 x 230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16.25" customHeight="1" x14ac:dyDescent="0.25">
      <c r="A29" s="12" t="str">
        <f t="shared" si="6"/>
        <v>IMG20</v>
      </c>
      <c r="B29" s="79">
        <v>390340567</v>
      </c>
      <c r="C29" s="20" t="str">
        <f t="shared" si="0"/>
        <v>Recurso F7</v>
      </c>
      <c r="D29" s="63" t="s">
        <v>190</v>
      </c>
      <c r="E29" s="63" t="s">
        <v>155</v>
      </c>
      <c r="F29" s="13" t="str">
        <f t="shared" ca="1" si="4"/>
        <v>CN_10_09_REC_10_IMG20n.jpg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CN_10_09_REC_10_IMG20a.jpg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c r="K29" s="64"/>
    </row>
    <row r="30" spans="1:15" s="11" customFormat="1" ht="84" customHeight="1" x14ac:dyDescent="0.25">
      <c r="A30" s="12" t="str">
        <f t="shared" si="6"/>
        <v>IMG21</v>
      </c>
      <c r="B30" s="79">
        <v>303868091</v>
      </c>
      <c r="C30" s="20" t="str">
        <f t="shared" si="0"/>
        <v>Recurso F7</v>
      </c>
      <c r="D30" s="63" t="s">
        <v>190</v>
      </c>
      <c r="E30" s="63" t="s">
        <v>155</v>
      </c>
      <c r="F30" s="13" t="str">
        <f t="shared" ca="1" si="4"/>
        <v>CN_10_09_REC_10_IMG21n.jpg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CN_10_09_REC_10_IMG21a.jpg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c r="K30" s="64"/>
    </row>
    <row r="31" spans="1:15" s="11" customFormat="1" ht="116.25" customHeight="1" x14ac:dyDescent="0.25">
      <c r="A31" s="12" t="str">
        <f t="shared" si="6"/>
        <v>IMG22</v>
      </c>
      <c r="B31" s="78" t="s">
        <v>196</v>
      </c>
      <c r="C31" s="20" t="str">
        <f t="shared" si="0"/>
        <v>Recurso F7</v>
      </c>
      <c r="D31" s="63" t="s">
        <v>190</v>
      </c>
      <c r="E31" s="63" t="s">
        <v>150</v>
      </c>
      <c r="F31" s="13" t="str">
        <f t="shared" ca="1" si="4"/>
        <v>CN_10_09_REC_10_IMG22.jpg</v>
      </c>
      <c r="G31" s="13" t="str">
        <f ca="1">IF($F31&lt;&gt;"",IF($G$4="Recurso",VLOOKUP($E31,OFFSET('Definición técnica de imagenes'!$A$1,MATCH($G$5,'Definición técnica de imagenes'!$A$1:$A$104,0)-1,1,COUNTIF('Definición técnica de imagenes'!$A$3:$A$102,$G$5),5),5,FALSE),'Definición técnica de imagenes'!$F$16),"")</f>
        <v>350 x 230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49.25" customHeight="1" x14ac:dyDescent="0.25">
      <c r="A32" s="12" t="str">
        <f t="shared" si="6"/>
        <v>IMG23</v>
      </c>
      <c r="B32" s="78">
        <v>75954088</v>
      </c>
      <c r="C32" s="20" t="str">
        <f t="shared" si="0"/>
        <v>Recurso F7</v>
      </c>
      <c r="D32" s="63" t="s">
        <v>190</v>
      </c>
      <c r="E32" s="63" t="s">
        <v>150</v>
      </c>
      <c r="F32" s="13" t="str">
        <f t="shared" ca="1" si="4"/>
        <v>CN_10_09_REC_10_IMG23.jpg</v>
      </c>
      <c r="G32" s="13" t="str">
        <f ca="1">IF($F32&lt;&gt;"",IF($G$4="Recurso",VLOOKUP($E32,OFFSET('Definición técnica de imagenes'!$A$1,MATCH($G$5,'Definición técnica de imagenes'!$A$1:$A$104,0)-1,1,COUNTIF('Definición técnica de imagenes'!$A$3:$A$102,$G$5),5),5,FALSE),'Definición técnica de imagenes'!$F$16),"")</f>
        <v>350 x 230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90" customHeight="1" x14ac:dyDescent="0.25">
      <c r="A33" s="12" t="str">
        <f t="shared" si="6"/>
        <v>IMG24</v>
      </c>
      <c r="B33" s="78">
        <v>148007504</v>
      </c>
      <c r="C33" s="20" t="str">
        <f t="shared" si="0"/>
        <v>Recurso F7</v>
      </c>
      <c r="D33" s="63" t="s">
        <v>190</v>
      </c>
      <c r="E33" s="63" t="s">
        <v>150</v>
      </c>
      <c r="F33" s="13" t="str">
        <f t="shared" ca="1" si="4"/>
        <v>CN_10_09_REC_10_IMG24.jpg</v>
      </c>
      <c r="G33" s="13" t="str">
        <f ca="1">IF($F33&lt;&gt;"",IF($G$4="Recurso",VLOOKUP($E33,OFFSET('Definición técnica de imagenes'!$A$1,MATCH($G$5,'Definición técnica de imagenes'!$A$1:$A$104,0)-1,1,COUNTIF('Definición técnica de imagenes'!$A$3:$A$102,$G$5),5),5,FALSE),'Definición técnica de imagenes'!$F$16),"")</f>
        <v>350 x 230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10.25" customHeight="1" x14ac:dyDescent="0.25">
      <c r="A34" s="12" t="str">
        <f t="shared" si="6"/>
        <v>IMG25</v>
      </c>
      <c r="B34" s="77">
        <v>105411440</v>
      </c>
      <c r="C34" s="20" t="str">
        <f t="shared" si="0"/>
        <v>Recurso F7</v>
      </c>
      <c r="D34" s="63" t="s">
        <v>190</v>
      </c>
      <c r="E34" s="63" t="s">
        <v>155</v>
      </c>
      <c r="F34" s="13" t="str">
        <f t="shared" ca="1" si="4"/>
        <v>CN_10_09_REC_10_IMG25n.jpg</v>
      </c>
      <c r="G34" s="13" t="str">
        <f ca="1">IF($F34&lt;&gt;"",IF($G$4="Recurso",VLOOKUP($E34,OFFSET('Definición técnica de imagenes'!$A$1,MATCH($G$5,'Definición técnica de imagenes'!$A$1:$A$104,0)-1,1,COUNTIF('Definición técnica de imagenes'!$A$3:$A$102,$G$5),5),5,FALSE),'Definición técnica de imagenes'!$F$16),"")</f>
        <v>320 x 480 px</v>
      </c>
      <c r="H34" s="13" t="str">
        <f t="shared" ca="1" si="5"/>
        <v>CN_10_09_REC_10_IMG25a.jpg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458 px</v>
      </c>
      <c r="J34" s="64"/>
      <c r="K34" s="64"/>
      <c r="O34" s="2"/>
    </row>
    <row r="35" spans="1:15" s="11" customFormat="1" ht="132.75" customHeight="1" x14ac:dyDescent="0.25">
      <c r="A35" s="12" t="str">
        <f t="shared" si="6"/>
        <v>IMG26</v>
      </c>
      <c r="B35" s="77">
        <v>204021241</v>
      </c>
      <c r="C35" s="20" t="str">
        <f t="shared" si="0"/>
        <v>Recurso F7</v>
      </c>
      <c r="D35" s="63" t="s">
        <v>190</v>
      </c>
      <c r="E35" s="63" t="s">
        <v>155</v>
      </c>
      <c r="F35" s="13" t="str">
        <f t="shared" ca="1" si="4"/>
        <v>CN_10_09_REC_10_IMG26n.jpg</v>
      </c>
      <c r="G35" s="13" t="str">
        <f ca="1">IF($F35&lt;&gt;"",IF($G$4="Recurso",VLOOKUP($E35,OFFSET('Definición técnica de imagenes'!$A$1,MATCH($G$5,'Definición técnica de imagenes'!$A$1:$A$104,0)-1,1,COUNTIF('Definición técnica de imagenes'!$A$3:$A$102,$G$5),5),5,FALSE),'Definición técnica de imagenes'!$F$16),"")</f>
        <v>320 x 480 px</v>
      </c>
      <c r="H35" s="13" t="str">
        <f t="shared" ca="1" si="5"/>
        <v>CN_10_09_REC_10_IMG26a.jpg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458 px</v>
      </c>
      <c r="J35" s="63"/>
      <c r="K35" s="65"/>
      <c r="O35" s="2"/>
    </row>
    <row r="36" spans="1:15" s="11" customFormat="1" ht="120.75" customHeight="1" x14ac:dyDescent="0.25">
      <c r="A36" s="12" t="str">
        <f t="shared" si="6"/>
        <v>IMG27</v>
      </c>
      <c r="B36" s="77">
        <v>70049467</v>
      </c>
      <c r="C36" s="20" t="str">
        <f t="shared" si="0"/>
        <v>Recurso F7</v>
      </c>
      <c r="D36" s="63" t="s">
        <v>190</v>
      </c>
      <c r="E36" s="63" t="s">
        <v>155</v>
      </c>
      <c r="F36" s="13" t="str">
        <f t="shared" ca="1" si="4"/>
        <v>CN_10_09_REC_10_IMG27n.jpg</v>
      </c>
      <c r="G36" s="13" t="str">
        <f ca="1">IF($F36&lt;&gt;"",IF($G$4="Recurso",VLOOKUP($E36,OFFSET('Definición técnica de imagenes'!$A$1,MATCH($G$5,'Definición técnica de imagenes'!$A$1:$A$104,0)-1,1,COUNTIF('Definición técnica de imagenes'!$A$3:$A$102,$G$5),5),5,FALSE),'Definición técnica de imagenes'!$F$16),"")</f>
        <v>320 x 480 px</v>
      </c>
      <c r="H36" s="13" t="str">
        <f t="shared" ca="1" si="5"/>
        <v>CN_10_09_REC_10_IMG27a.jpg</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458 px</v>
      </c>
      <c r="J36" s="63"/>
      <c r="K36" s="65"/>
      <c r="O36" s="2"/>
    </row>
    <row r="37" spans="1:15" s="11" customFormat="1" ht="111" customHeight="1" x14ac:dyDescent="0.25">
      <c r="A37" s="12" t="str">
        <f t="shared" si="6"/>
        <v>IMG28</v>
      </c>
      <c r="B37" s="77">
        <v>174083153</v>
      </c>
      <c r="C37" s="20" t="str">
        <f t="shared" si="0"/>
        <v>Recurso F7</v>
      </c>
      <c r="D37" s="63" t="s">
        <v>190</v>
      </c>
      <c r="E37" s="63" t="s">
        <v>155</v>
      </c>
      <c r="F37" s="13" t="str">
        <f t="shared" ca="1" si="4"/>
        <v>CN_10_09_REC_10_IMG28n.jpg</v>
      </c>
      <c r="G37" s="13" t="str">
        <f ca="1">IF($F37&lt;&gt;"",IF($G$4="Recurso",VLOOKUP($E37,OFFSET('Definición técnica de imagenes'!$A$1,MATCH($G$5,'Definición técnica de imagenes'!$A$1:$A$104,0)-1,1,COUNTIF('Definición técnica de imagenes'!$A$3:$A$102,$G$5),5),5,FALSE),'Definición técnica de imagenes'!$F$16),"")</f>
        <v>320 x 480 px</v>
      </c>
      <c r="H37" s="13" t="str">
        <f t="shared" ca="1" si="5"/>
        <v>CN_10_09_REC_10_IMG28a.jpg</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458 px</v>
      </c>
      <c r="J37" s="69"/>
      <c r="K37" s="65"/>
    </row>
    <row r="38" spans="1:15" s="11" customFormat="1" ht="126" customHeight="1" x14ac:dyDescent="0.25">
      <c r="A38" s="12" t="str">
        <f t="shared" si="6"/>
        <v>IMG29</v>
      </c>
      <c r="B38" s="78" t="s">
        <v>199</v>
      </c>
      <c r="C38" s="20" t="str">
        <f t="shared" si="0"/>
        <v>Recurso F7</v>
      </c>
      <c r="D38" s="63" t="s">
        <v>190</v>
      </c>
      <c r="E38" s="63" t="s">
        <v>155</v>
      </c>
      <c r="F38" s="13" t="str">
        <f t="shared" ca="1" si="4"/>
        <v>CN_10_09_REC_10_IMG29n.jpg</v>
      </c>
      <c r="G38" s="13" t="str">
        <f ca="1">IF($F38&lt;&gt;"",IF($G$4="Recurso",VLOOKUP($E38,OFFSET('Definición técnica de imagenes'!$A$1,MATCH($G$5,'Definición técnica de imagenes'!$A$1:$A$104,0)-1,1,COUNTIF('Definición técnica de imagenes'!$A$3:$A$102,$G$5),5),5,FALSE),'Definición técnica de imagenes'!$F$16),"")</f>
        <v>320 x 480 px</v>
      </c>
      <c r="H38" s="13" t="str">
        <f t="shared" ca="1" si="5"/>
        <v>CN_10_09_REC_10_IMG29a.jpg</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458 px</v>
      </c>
      <c r="J38" s="70"/>
      <c r="K38" s="65"/>
    </row>
    <row r="39" spans="1:15" s="11" customFormat="1" ht="161.25" customHeight="1" x14ac:dyDescent="0.25">
      <c r="A39" s="12" t="str">
        <f t="shared" si="6"/>
        <v>IMG30</v>
      </c>
      <c r="B39" s="78">
        <v>54952552</v>
      </c>
      <c r="C39" s="20" t="str">
        <f t="shared" si="0"/>
        <v>Recurso F7</v>
      </c>
      <c r="D39" s="63" t="s">
        <v>190</v>
      </c>
      <c r="E39" s="63" t="s">
        <v>155</v>
      </c>
      <c r="F39" s="13" t="str">
        <f t="shared" ca="1" si="4"/>
        <v>CN_10_09_REC_10_IMG30n.jpg</v>
      </c>
      <c r="G39" s="13" t="str">
        <f ca="1">IF($F39&lt;&gt;"",IF($G$4="Recurso",VLOOKUP($E39,OFFSET('Definición técnica de imagenes'!$A$1,MATCH($G$5,'Definición técnica de imagenes'!$A$1:$A$104,0)-1,1,COUNTIF('Definición técnica de imagenes'!$A$3:$A$102,$G$5),5),5,FALSE),'Definición técnica de imagenes'!$F$16),"")</f>
        <v>320 x 480 px</v>
      </c>
      <c r="H39" s="13" t="str">
        <f t="shared" ca="1" si="5"/>
        <v>CN_10_09_REC_10_IMG30a.jpg</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458 px</v>
      </c>
      <c r="J39" s="63"/>
      <c r="K39" s="65"/>
    </row>
    <row r="40" spans="1:15" s="11" customFormat="1" ht="167.25" customHeight="1" x14ac:dyDescent="0.25">
      <c r="A40" s="12" t="str">
        <f t="shared" si="6"/>
        <v>IMG31</v>
      </c>
      <c r="B40" s="78">
        <v>280385582</v>
      </c>
      <c r="C40" s="20" t="str">
        <f t="shared" si="0"/>
        <v>Recurso F7</v>
      </c>
      <c r="D40" s="63" t="s">
        <v>190</v>
      </c>
      <c r="E40" s="63" t="s">
        <v>155</v>
      </c>
      <c r="F40" s="13" t="str">
        <f t="shared" ca="1" si="4"/>
        <v>CN_10_09_REC_10_IMG31n.jpg</v>
      </c>
      <c r="G40" s="13" t="str">
        <f ca="1">IF($F40&lt;&gt;"",IF($G$4="Recurso",VLOOKUP($E40,OFFSET('Definición técnica de imagenes'!$A$1,MATCH($G$5,'Definición técnica de imagenes'!$A$1:$A$104,0)-1,1,COUNTIF('Definición técnica de imagenes'!$A$3:$A$102,$G$5),5),5,FALSE),'Definición técnica de imagenes'!$F$16),"")</f>
        <v>320 x 480 px</v>
      </c>
      <c r="H40" s="13" t="str">
        <f t="shared" ca="1" si="5"/>
        <v>CN_10_09_REC_10_IMG31a.jpg</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458 px</v>
      </c>
      <c r="J40" s="63"/>
      <c r="K40" s="65"/>
    </row>
    <row r="41" spans="1:15" s="11" customFormat="1" ht="150.75" customHeight="1" x14ac:dyDescent="0.25">
      <c r="A41" s="12" t="str">
        <f t="shared" si="6"/>
        <v>IMG32</v>
      </c>
      <c r="B41" s="78">
        <v>159405800</v>
      </c>
      <c r="C41" s="20" t="str">
        <f t="shared" si="0"/>
        <v>Recurso F7</v>
      </c>
      <c r="D41" s="63"/>
      <c r="E41" s="63"/>
      <c r="F41" s="13" t="e">
        <f t="shared" ca="1" si="4"/>
        <v>#N/A</v>
      </c>
      <c r="G41" s="13" t="e">
        <f ca="1">IF($F41&lt;&gt;"",IF($G$4="Recurso",VLOOKUP($E41,OFFSET('Definición técnica de imagenes'!$A$1,MATCH($G$5,'Definición técnica de imagenes'!$A$1:$A$104,0)-1,1,COUNTIF('Definición técnica de imagenes'!$A$3:$A$102,$G$5),5),5,FALSE),'Definición técnica de imagenes'!$F$16),"")</f>
        <v>#N/A</v>
      </c>
      <c r="H41" s="13" t="e">
        <f t="shared" ca="1" si="5"/>
        <v>#N/A</v>
      </c>
      <c r="I41" s="13" t="e">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#N/A</v>
      </c>
      <c r="J41" s="63"/>
      <c r="K41" s="65" t="s">
        <v>200</v>
      </c>
    </row>
    <row r="42" spans="1:15" s="11" customFormat="1" ht="117.75" customHeight="1" x14ac:dyDescent="0.25">
      <c r="A42" s="12" t="str">
        <f t="shared" si="6"/>
        <v/>
      </c>
      <c r="B42" s="62"/>
      <c r="C42" s="20" t="str">
        <f t="shared" ref="C42:C73" si="7">IF(OR(B42&lt;&gt;"",J42&lt;&gt;""),IF($G$4="Recurso",CONCATENATE($G$4," ",$G$5),$G$4),"")</f>
        <v/>
      </c>
      <c r="D42" s="63" t="s">
        <v>193</v>
      </c>
      <c r="E42" s="63" t="s">
        <v>155</v>
      </c>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75" x14ac:dyDescent="0.25">
      <c r="A93" s="12" t="e">
        <f t="shared" si="12"/>
        <v>#VALUE!</v>
      </c>
      <c r="B93" s="78">
        <v>139147946</v>
      </c>
      <c r="C93" s="20" t="str">
        <f t="shared" si="9"/>
        <v>Recurso F7</v>
      </c>
      <c r="D93" s="63" t="s">
        <v>190</v>
      </c>
      <c r="E93" s="63" t="s">
        <v>150</v>
      </c>
      <c r="F93" s="13" t="e">
        <f t="shared" ca="1" si="10"/>
        <v>#VALUE!</v>
      </c>
      <c r="G93" s="13" t="e">
        <f ca="1">IF($F93&lt;&gt;"",IF($G$4="Recurso",VLOOKUP($E93,OFFSET('Definición técnica de imagenes'!$A$1,MATCH($G$5,'Definición técnica de imagenes'!$A$1:$A$104,0)-1,1,COUNTIF('Definición técnica de imagenes'!$A$3:$A$102,$G$5),5),5,FALSE),'Definición técnica de imagenes'!$F$16),"")</f>
        <v>#VALUE!</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93" r:id="rId1" display="http://www.shutterstock.com/pic-139147946/stock-photo-young-investigator-watching-the-evidence-by-magnifier.html?src=6IxAAjER4xUz4H4vct9l8A-1-14"/>
    <hyperlink ref="B10" r:id="rId2" display="http://www.shutterstock.com/pic-139147946/stock-photo-young-investigator-watching-the-evidence-by-magnifier.html?src=6IxAAjER4xUz4H4vct9l8A-1-14"/>
    <hyperlink ref="B12" r:id="rId3" display="http://www.shutterstock.com/pic-129564446/stock-photo-set-of-laboratory-glassware-filled-with-various-pigmented-liquids.html?src=pp-photo-182814605-rAl8H7-CZunziBlvvM9bqw-4"/>
    <hyperlink ref="B15" r:id="rId4" display="http://www.shutterstock.com/pic-104161340/stock-photo-balance.html?src=QFPnFgeoIkW1VZ4r1uFC5w-1-4"/>
    <hyperlink ref="B16" r:id="rId5" display="http://www.shutterstock.com/pic-88235077/stock-photo-illustration-of-the-multicolored-pendulum-on-a-white-background.html?src=qLu07S1hYFTWqjXeqaB5rw-1-2"/>
    <hyperlink ref="B18" r:id="rId6" display="http://www.shutterstock.com/pic-79561936/stock-photo-sponges-on-a-white-background.html?src=pIvziICwmZVCIFsHGeeNyw-2-39"/>
    <hyperlink ref="B24" r:id="rId7" display="http://www.shutterstock.com/pic-237725278/stock-photo-candle-on-the-black-background.html?src=z4P0evQdMIb5RBpAMLcWLA-1-16"/>
    <hyperlink ref="B25" r:id="rId8" display="http://www.shutterstock.com/pic-159405800/stock-photo-sodium-metal-explosion-on-water.html?src=TgkxNSxiNWPv8hF8dYBnSQ-1-1"/>
    <hyperlink ref="J25" r:id="rId9" display="http://www.shutterstock.com/pic-159405800/stock-photo-sodium-metal-explosion-on-water.html?src=TgkxNSxiNWPv8hF8dYBnSQ-1-1"/>
    <hyperlink ref="B27" r:id="rId10" display="http://www.shutterstock.com/pic-247032163/stock-photo-three-pieces-of-soap-isolated-on-white-background.html?src=3uTifFtoSfg6Etx1kYkXVA-1-21"/>
    <hyperlink ref="B28" r:id="rId11" display="http://www.shutterstock.com/pic-231812314/stock-photo-attractive-young-phd-student-scientist-observing-the-yellow-indicator-color-shift-after-the.html?src=pp-photo-355923503-RJVuA4eO1Rv8O9REuhbonw-3"/>
    <hyperlink ref="B29" r:id="rId12" display="http://www.shutterstock.com/pic-390340567/stock-photo-cut-bread-and-knife-isolated-on-white.html?src=WpR96N6jOWfm-7K6E3wW4Q-1-6"/>
    <hyperlink ref="B30" r:id="rId13" display="http://www.shutterstock.com/pic-303868091/stock-photo-two-people-pull-holding-magnets.html?src=fC2qlYrGE13uTS9Szv9e-Q-1-0"/>
    <hyperlink ref="B31" r:id="rId14" display="http://www.shutterstock.com/pic-131475863/stock-photo-chemical-laboratory-scene-attractive-young-phd-student-scientist-observing-the-blue-indicator.html?src=V3yTi7gU94wPhT50erTrCw-1-27"/>
    <hyperlink ref="B32" r:id="rId15" display="http://www.shutterstock.com/pic-75954088/stock-photo-science-and-research-biology-chemistry-an-dmedicine-youn-people-couple-in-bright-modern-lab.html?src=zPGTW4mRjcLW9XTs5ofEHg-1-1"/>
    <hyperlink ref="B33" r:id="rId16" display="http://www.shutterstock.com/pic-148007504/stock-photo-man-hand-holding-white-burned-paper.html?src=viKVx0s3_tj0CXgZmBNevg-1-26"/>
    <hyperlink ref="B38" r:id="rId17" display="http://www.shutterstock.com/pic-89185573/stock-vector-chemical-bottles-vector.html?src=LPAC8bFOeC9qT3O3plR-mA-1-21"/>
    <hyperlink ref="B39" r:id="rId18" display="http://www.shutterstock.com/pic-54952552/stock-photo-ice-cream-cone-with-chocolate-and-vanilla-ice-cream-melting.html?src=ZzU_K7vKgauH4_IUQXhorQ-1-7"/>
    <hyperlink ref="B40" r:id="rId19" display="http://www.shutterstock.com/pic-280385582/stock-photo-diffusion-in-a-flask-isolated-on-white.html?src=tGL-PJd8NBfSYHgoyKSGoQ-1-76"/>
    <hyperlink ref="B41" r:id="rId20" display="http://www.shutterstock.com/pic-159405800/stock-photo-sodium-metal-explosion-on-water.html?src=TgkxNSxiNWPv8hF8dYBnSQ-1-1"/>
  </hyperlinks>
  <pageMargins left="0.75" right="0.75" top="1" bottom="1" header="0.5" footer="0.5"/>
  <pageSetup orientation="portrait" horizontalDpi="4294967292" verticalDpi="4294967292" r:id="rId21"/>
  <drawing r:id="rId2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C2" sqref="C2:E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2016-04-14T20:05:18Z</dcterms:modified>
</cp:coreProperties>
</file>