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Ajustes CN_10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H31" i="1"/>
  <c r="H30" i="1"/>
  <c r="H29" i="1"/>
  <c r="H28" i="1"/>
  <c r="H27"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<sst xmlns="http://schemas.openxmlformats.org/spreadsheetml/2006/main" count="428" uniqueCount="201">
  <si>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</si>
  <si>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</si>
  <si>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</si>
  <si>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</si>
  <si>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</si>
  <si>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</si>
  <si>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</si>
  <si>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</si>
  <si>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</si>
  <si>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</si>
  <si>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</si>
  <si>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</si>
  <si>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</si>
  <si>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</si>
  <si>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</si>
  <si>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</si>
  <si>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</si>
  <si>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</si>
  <si>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</si>
  <si>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</si>
  <si>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</si>
  <si>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</si>
  <si>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</si>
  <si>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</si>
  <si>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</si>
  <si>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</si>
  <si>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</si>
  <si>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</si>
  <si>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</si>
  <si>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</si>
  <si>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</si>
  <si>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</si>
  <si>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</si>
  <si>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</si>
  <si>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</si>
  <si>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</si>
  <si>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</si>
  <si>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</si>
  <si>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</si>
  <si>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</si>
  <si>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</si>
  <si>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</si>
  <si>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</si>
  <si>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</si>
  <si>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</si>
  <si>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</si>
  <si>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</si>
  <si>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</si>
  <si>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</si>
  <si>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</si>
  <si>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</si>
  <si>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</si>
  <si>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</si>
  <si>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</si>
  <si>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</si>
  <si>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</si>
  <si>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</si>
  <si>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</si>
  <si>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</si>
  <si>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</si>
  <si>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</si>
  <si>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</si>
  <si>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</si>
  <si>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</si>
  <si>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</si>
  <si>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</si>
  <si>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</si>
  <si>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</si>
  <si>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</si>
  <si>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</si>
  <si>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</si>
  <si>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</si>
  <si>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</si>
  <si>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</si>
  <si>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</si>
  <si>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</si>
  <si>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</si>
  <si>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</si>
  <si>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</si>
  <si>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</si>
  <si>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</si>
  <si>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</si>
  <si>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</si>
  <si>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</si>
  <si>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</si>
  <si>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</si>
  <si>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</si>
  <si>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</si>
  <si>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</si>
  <si>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</si>
  <si>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</si>
  <si>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</si>
  <si>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</si>
  <si>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</si>
  <si>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</si>
  <si>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</si>
  <si>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</si>
  <si>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</si>
  <si>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</si>
  <si>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</si>
  <si>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</si>
  <si>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</si>
  <si>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</si>
  <si>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</si>
  <si>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</si>
  <si>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</si>
  <si>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</si>
  <si>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</si>
  <si>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</si>
  <si>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</si>
  <si>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</si>
  <si>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</si>
  <si>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</si>
  <si>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</si>
  <si>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</si>
  <si>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</si>
  <si>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</si>
  <si>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</si>
  <si>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</si>
  <si>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</si>
  <si>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</si>
  <si>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</si>
  <si>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</si>
  <si>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</si>
  <si>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</si>
  <si>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</si>
  <si>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</si>
  <si>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</si>
  <si>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</si>
  <si>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</si>
  <si>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</si>
  <si>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</si>
  <si>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</si>
  <si>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</si>
  <si>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</si>
  <si>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</si>
  <si>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</si>
  <si>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</si>
  <si>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</si>
  <si>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</si>
  <si>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</si>
  <si>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</si>
  <si>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</si>
  <si>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</si>
  <si>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</si>
  <si>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</si>
  <si>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</si>
  <si>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</si>
  <si>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</si>
  <si>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</si>
  <si>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</si>
  <si>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</si>
  <si>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</si>
  <si>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</si>
  <si>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</si>
  <si>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</si>
  <si>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</si>
  <si>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</si>
  <si>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</si>
  <si>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</si>
  <si>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</si>
  <si>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</si>
  <si>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</si>
  <si>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</si>
  <si>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</si>
  <si>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</si>
  <si>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</si>
  <si>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</si>
  <si>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</si>
  <si>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</si>
  <si>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</si>
  <si>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</si>
  <si>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</si>
  <si>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</si>
  <si>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</si>
  <si>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</si>
  <si>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</si>
  <si>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</si>
  <si>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</si>
  <si>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</si>
  <si>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</si>
  <si>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</si>
  <si>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</si>
  <si>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</si>
  <si>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</si>
  <si>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</si>
  <si>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</si>
  <si>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</si>
  <si>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 xml:space="preserve">La materia y la energía </t>
  </si>
  <si>
    <t>CN_10_09_REC_130</t>
  </si>
  <si>
    <t xml:space="preserve">61129105
</t>
  </si>
  <si>
    <t>Fotografía</t>
  </si>
  <si>
    <t>Ilustración</t>
  </si>
  <si>
    <t xml:space="preserve">Ver descrición y observaciones </t>
  </si>
  <si>
    <t> 343040879</t>
  </si>
  <si>
    <t> 300785516</t>
  </si>
  <si>
    <t>ok</t>
  </si>
  <si>
    <t>Realizar ilustración igual a la imagén guía. Ok</t>
  </si>
  <si>
    <t>Realizar ilustración igual a la imagén guía.ok</t>
  </si>
  <si>
    <t xml:space="preserve">154403153
</t>
  </si>
  <si>
    <t xml:space="preserve"> 106313156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</si>
</sst>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1029089</xdr:colOff>
      <xdr:row>10</xdr:row>
      <xdr:rowOff>35324</xdr:rowOff>
    </xdr:to>
    <xdr:pic>
      <xdr:nvPicPr>
        <xdr:cNvPr id="2" name="Picture 2" descr="http://thumb1.shutterstock.com/display_pic_with_logo/70292/70292,1287527728,4/stock-photo-laboratory-glassware-with-reflections-on-table-isolated-over-white-background-with-clipping-path-6333989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05417" y="2148417"/>
          <a:ext cx="1029089" cy="1612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793486</xdr:colOff>
      <xdr:row>10</xdr:row>
      <xdr:rowOff>1243128</xdr:rowOff>
    </xdr:to>
    <xdr:pic>
      <xdr:nvPicPr>
        <xdr:cNvPr id="3" name="Picture 6" descr="http://thumb7.shutterstock.com/display_pic_with_logo/287929/287929,1249521985,1/stock-photo-gloved-hand-mixing-beaker-of-orange-chemicals-3483900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05417" y="3725333"/>
          <a:ext cx="793486" cy="1243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1139058</xdr:colOff>
      <xdr:row>11</xdr:row>
      <xdr:rowOff>1236391</xdr:rowOff>
    </xdr:to>
    <xdr:pic>
      <xdr:nvPicPr>
        <xdr:cNvPr id="4" name="Picture 2" descr="http://thumb9.shutterstock.com/display_pic_with_logo/740767/240099112/stock-photo-laboratory-glass-burner-process-d-render-isolated-on-white-240099112.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05417" y="5228167"/>
          <a:ext cx="1139058" cy="1236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1199796</xdr:colOff>
      <xdr:row>12</xdr:row>
      <xdr:rowOff>1182492</xdr:rowOff>
    </xdr:to>
    <xdr:pic>
      <xdr:nvPicPr>
        <xdr:cNvPr id="5" name="Picture 2" descr="http://www.ecured.cu/images/9/94/Cristalizacion.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5417" y="6667500"/>
          <a:ext cx="1199796" cy="1182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575725</xdr:colOff>
      <xdr:row>13</xdr:row>
      <xdr:rowOff>1099963</xdr:rowOff>
    </xdr:to>
    <xdr:pic>
      <xdr:nvPicPr>
        <xdr:cNvPr id="6" name="Picture 2" descr="http://thumb7.shutterstock.com/display_pic_with_logo/10654/10654,1226254429,1/stock-photo-illustration-of-a-science-experiment-with-beaker-and-water-20257159.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05417" y="8159750"/>
          <a:ext cx="575725" cy="1099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1318813</xdr:colOff>
      <xdr:row>14</xdr:row>
      <xdr:rowOff>937823</xdr:rowOff>
    </xdr:to>
    <xdr:pic>
      <xdr:nvPicPr>
        <xdr:cNvPr id="7" name="Picture 2" descr="http://thumb1.shutterstock.com/display_pic_with_logo/467809/313231010/stock-photo-separation-of-food-coloring-compounds-by-thin-layer-chromatography-313231010.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05417" y="9704917"/>
          <a:ext cx="1318813" cy="937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944462</xdr:colOff>
      <xdr:row>15</xdr:row>
      <xdr:rowOff>1199723</xdr:rowOff>
    </xdr:to>
    <xdr:pic>
      <xdr:nvPicPr>
        <xdr:cNvPr id="8" name="Picture 4" descr="http://thumb7.shutterstock.com/display_pic_with_logo/2092763/178604435/stock-photo-heterogeneous-mixture-water-oil-and-sand-178604435.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05417" y="10964333"/>
          <a:ext cx="944462" cy="1199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582083</xdr:colOff>
      <xdr:row>16</xdr:row>
      <xdr:rowOff>190500</xdr:rowOff>
    </xdr:from>
    <xdr:to>
      <xdr:col>9</xdr:col>
      <xdr:colOff>1357460</xdr:colOff>
      <xdr:row>16</xdr:row>
      <xdr:rowOff>1570907</xdr:rowOff>
    </xdr:to>
    <xdr:pic>
      <xdr:nvPicPr>
        <xdr:cNvPr id="9" name="Picture 2" descr="http://thumb9.shutterstock.com/display_pic_with_logo/137608/218426092/stock-vector-lab-concept-filtration-removing-colloidal-suspension-muddiness-to-gain-clarity-218426092.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287500" y="12721167"/>
          <a:ext cx="775377" cy="1380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677333</xdr:colOff>
      <xdr:row>17</xdr:row>
      <xdr:rowOff>317500</xdr:rowOff>
    </xdr:from>
    <xdr:to>
      <xdr:col>9</xdr:col>
      <xdr:colOff>2243666</xdr:colOff>
      <xdr:row>17</xdr:row>
      <xdr:rowOff>1434818</xdr:rowOff>
    </xdr:to>
    <xdr:pic>
      <xdr:nvPicPr>
        <xdr:cNvPr id="10" name="Picture 2" descr="http://thumb1.shutterstock.com/display_pic_with_logo/964397/107027954/stock-photo-technician-add-blood-tube-in-to-centrifuge-for-separate-serum-out-of-red-blood-cells-107027954.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382750" y="14869583"/>
          <a:ext cx="1566333" cy="1117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1800199</xdr:colOff>
      <xdr:row>18</xdr:row>
      <xdr:rowOff>1348149</xdr:rowOff>
    </xdr:to>
    <xdr:pic>
      <xdr:nvPicPr>
        <xdr:cNvPr id="11" name="Picture 2" descr="http://thumb1.shutterstock.com/display_pic_with_logo/92847/181103660/stock-photo-ancient-distiller-for-the-production-of-perfume-in-fragonard-factory-in-grasse-france-181103660.jpg"/>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3705417" y="16912167"/>
          <a:ext cx="1800199" cy="1348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1670094</xdr:colOff>
      <xdr:row>19</xdr:row>
      <xdr:rowOff>1187623</xdr:rowOff>
    </xdr:to>
    <xdr:pic>
      <xdr:nvPicPr>
        <xdr:cNvPr id="12" name="Picture 4" descr="http://thumb7.shutterstock.com/display_pic_with_logo/7475/330667085/stock-photo-hands-in-blue-gloves-opening-industrial-process-tank-330667085.jpg"/>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3705417" y="18880667"/>
          <a:ext cx="1670094" cy="1187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1553636</xdr:colOff>
      <xdr:row>20</xdr:row>
      <xdr:rowOff>1104808</xdr:rowOff>
    </xdr:to>
    <xdr:pic>
      <xdr:nvPicPr>
        <xdr:cNvPr id="13" name="Picture 6" descr="http://thumb9.shutterstock.com/display_pic_with_logo/1636229/347549066/stock-photo-laboratory-equipment-for-distillation-separating-the-component-substances-from-liquid-mixture-with-347549066.jpg"/>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705417" y="21071417"/>
          <a:ext cx="1553636" cy="1104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1330496</xdr:colOff>
      <xdr:row>21</xdr:row>
      <xdr:rowOff>943174</xdr:rowOff>
    </xdr:to>
    <xdr:pic>
      <xdr:nvPicPr>
        <xdr:cNvPr id="14" name="Picture 8" descr="http://thumb7.shutterstock.com/display_pic_with_logo/390130/343040879/stock-photo-pharmacy-and-chemistry-theme-female-scientific-researcher-putting-flask-with-liquid-solution-in-343040879.jpg"/>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3705417" y="23590250"/>
          <a:ext cx="1330496" cy="943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1589865</xdr:colOff>
      <xdr:row>22</xdr:row>
      <xdr:rowOff>1130572</xdr:rowOff>
    </xdr:to>
    <xdr:pic>
      <xdr:nvPicPr>
        <xdr:cNvPr id="15" name="Picture 2" descr="http://thumb7.shutterstock.com/display_pic_with_logo/484819/153095885/stock-photo-primary-sedimentation-basin-sewage-flowing-through-large-tanks-153095885.jp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3705417" y="26066750"/>
          <a:ext cx="1589865" cy="1130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1586357</xdr:colOff>
      <xdr:row>23</xdr:row>
      <xdr:rowOff>934772</xdr:rowOff>
    </xdr:to>
    <xdr:pic>
      <xdr:nvPicPr>
        <xdr:cNvPr id="16" name="Picture 4" descr="http://thumb101.shutterstock.com/display_pic_with_logo/815698/214900843/stock-photo-sifting-flour-with-flour-filter-214900843.jpg"/>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3705417" y="28469167"/>
          <a:ext cx="1586357" cy="934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1370012</xdr:colOff>
      <xdr:row>24</xdr:row>
      <xdr:rowOff>1086876</xdr:rowOff>
    </xdr:to>
    <xdr:pic>
      <xdr:nvPicPr>
        <xdr:cNvPr id="17" name="Picture 6" descr="http://thumb1.shutterstock.com/display_pic_with_logo/533533/340201178/stock-photo-magnet-with-iron-filings-showing-magnetic-field-pattern-340201178.jpg"/>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3705417" y="30215417"/>
          <a:ext cx="1370012" cy="1086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1221873</xdr:colOff>
      <xdr:row>25</xdr:row>
      <xdr:rowOff>871603</xdr:rowOff>
    </xdr:to>
    <xdr:pic>
      <xdr:nvPicPr>
        <xdr:cNvPr id="18" name="Picture 8" descr="http://thumb9.shutterstock.com/display_pic_with_logo/865450/300785516/stock-photo-close-up-dirty-car-air-conditioner-filter-300785516.jpg"/>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3705417" y="33041167"/>
          <a:ext cx="1221873" cy="871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179916</xdr:colOff>
      <xdr:row>25</xdr:row>
      <xdr:rowOff>2180165</xdr:rowOff>
    </xdr:from>
    <xdr:to>
      <xdr:col>9</xdr:col>
      <xdr:colOff>1672166</xdr:colOff>
      <xdr:row>26</xdr:row>
      <xdr:rowOff>2218678</xdr:rowOff>
    </xdr:to>
    <xdr:pic>
      <xdr:nvPicPr>
        <xdr:cNvPr id="19" name="Picture 10" descr="http://thumb7.shutterstock.com/display_pic_with_logo/3910421/387679555/stock-photo-centrifuge-for-human-blood-analysis-387679555.jpg"/>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885333" y="35221332"/>
          <a:ext cx="1492250" cy="234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529167</xdr:colOff>
      <xdr:row>27</xdr:row>
      <xdr:rowOff>222250</xdr:rowOff>
    </xdr:from>
    <xdr:to>
      <xdr:col>9</xdr:col>
      <xdr:colOff>2385148</xdr:colOff>
      <xdr:row>27</xdr:row>
      <xdr:rowOff>1542059</xdr:rowOff>
    </xdr:to>
    <xdr:pic>
      <xdr:nvPicPr>
        <xdr:cNvPr id="20" name="Picture 2" descr="http://thumb101.shutterstock.com/display_pic_with_logo/327382/154403153/stock-photo-caster-sugar-sifting-through-a-sieve-for-a-baking-154403153.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234584" y="37909500"/>
          <a:ext cx="1855981" cy="1319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783167</xdr:colOff>
      <xdr:row>28</xdr:row>
      <xdr:rowOff>52917</xdr:rowOff>
    </xdr:from>
    <xdr:to>
      <xdr:col>9</xdr:col>
      <xdr:colOff>2561167</xdr:colOff>
      <xdr:row>28</xdr:row>
      <xdr:rowOff>2009388</xdr:rowOff>
    </xdr:to>
    <xdr:pic>
      <xdr:nvPicPr>
        <xdr:cNvPr id="21" name="Picture 2" descr="http://thumb9.shutterstock.com/display_pic_with_logo/586726/106313156/stock-photo-magnet-and-nails-isolated-on-a-white-background-106313156.jpg"/>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4488584" y="39878000"/>
          <a:ext cx="1778000" cy="1956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81103660/stock-photo-ancient-distiller-for-the-production-of-perfume-in-fragonard-factory-in-grasse-france.html?src=su_EG7JmbwtLaALzODWnVA-1-59" TargetMode="External"/><Relationship Id="rId13" Type="http://schemas.openxmlformats.org/officeDocument/2006/relationships/hyperlink" Target="http://www.shutterstock.com/pic-214900843/stock-photo-sifting-flour-with-flour-filter.html?src=AF8l1ffwh47X3gIm3vylEA-1-5" TargetMode="External"/><Relationship Id="rId18" Type="http://schemas.openxmlformats.org/officeDocument/2006/relationships/drawing" Target="../drawings/drawing1.xml"/><Relationship Id="rId3" Type="http://schemas.openxmlformats.org/officeDocument/2006/relationships/hyperlink" Target="http://www.shutterstock.com/pic-20257159/stock-photo-illustration-of-a-science-experiment-with-beaker-and-water.html?src=8fUXKs1pWE3kNCU7q2gR3Q-1-10" TargetMode="External"/><Relationship Id="rId7" Type="http://schemas.openxmlformats.org/officeDocument/2006/relationships/hyperlink" Target="http://www.shutterstock.com/pic-107027954/stock-photo-technician-add-blood-tube-in-to-centrifuge-for-separate-serum-out-of-red-blood-cells.html?src=Anj0R3D5BH2RupsiNVtr2A-1-21" TargetMode="External"/><Relationship Id="rId12" Type="http://schemas.openxmlformats.org/officeDocument/2006/relationships/hyperlink" Target="http://www.shutterstock.com/pic-153095885/stock-photo-primary-sedimentation-basin-sewage-flowing-through-large-tanks.html?src=C2aYaWHbBA6IjESNSPfumw-1-3" TargetMode="External"/><Relationship Id="rId17" Type="http://schemas.openxmlformats.org/officeDocument/2006/relationships/printerSettings" Target="../printerSettings/printerSettings1.bin"/><Relationship Id="rId2" Type="http://schemas.openxmlformats.org/officeDocument/2006/relationships/hyperlink" Target="http://www.shutterstock.com/pic-240099112/stock-photo-laboratory-glass-burner-process-d-render-isolated-on-white.html?src=IXTZSaRhOXnl4d1s9Q9-xg-1-8" TargetMode="External"/><Relationship Id="rId16" Type="http://schemas.openxmlformats.org/officeDocument/2006/relationships/hyperlink" Target="http://www.shutterstock.com/pic-387679555/stock-photo-centrifuge-for-human-blood-analysis.html?src=cHdZncAkHlt7h3MHFYUy9Q-1-19" TargetMode="External"/><Relationship Id="rId1" Type="http://schemas.openxmlformats.org/officeDocument/2006/relationships/hyperlink" Target="http://www.shutterstock.com/pic-34839007/stock-photo-gloved-hand-mixing-beaker-of-orange-chemicals.html?src=pp-photo-110659763-lEBbbHAEEYjtTIgwa0mrtQ-7" TargetMode="External"/><Relationship Id="rId6" Type="http://schemas.openxmlformats.org/officeDocument/2006/relationships/hyperlink" Target="http://www.shutterstock.com/pic-218426092/stock-vector-lab-concept-filtration-removing-colloidal-suspension-muddiness-to-gain-clarity.html?src=pp-photo-222028024-mTSPHy_D0BbSU47-Ju_YMg-6" TargetMode="External"/><Relationship Id="rId11" Type="http://schemas.openxmlformats.org/officeDocument/2006/relationships/hyperlink" Target="http://www.shutterstock.com/pic-343040879/stock-photo-pharmacy-and-chemistry-theme-female-scientific-researcher-putting-flask-with-liquid-solution-in.html?src=CF_LdgkHUsBcxhPJvpuTvA-1-0" TargetMode="External"/><Relationship Id="rId5" Type="http://schemas.openxmlformats.org/officeDocument/2006/relationships/hyperlink" Target="http://www.shutterstock.com/pic-178604435/stock-photo-heterogeneous-mixture-water-oil-and-sand.html?src=9-i8uo9w29IMV7gip3k0lQ-1-0" TargetMode="External"/><Relationship Id="rId15" Type="http://schemas.openxmlformats.org/officeDocument/2006/relationships/hyperlink" Target="http://www.shutterstock.com/pic-300785516/stock-photo-close-up-dirty-car-air-conditioner-filter.html?src=0NJBOrCrdoY4QGb0aVhB-A-1-81" TargetMode="External"/><Relationship Id="rId10" Type="http://schemas.openxmlformats.org/officeDocument/2006/relationships/hyperlink" Target="http://www.shutterstock.com/pic-347549066/stock-photo-laboratory-equipment-for-distillation-separa-ting-the-component-substances-from-liquid-mixture-with.html?src=bFNBJF9g2yFjQxGGM9qbjA-1-15" TargetMode="External"/><Relationship Id="rId4" Type="http://schemas.openxmlformats.org/officeDocument/2006/relationships/hyperlink" Target="http://www.shutterstock.com/pic-313231010/stock-photo-separation-of-food-coloring-compounds-by-thin-layer-chromatography.html?src=Gahb7cLulTMbueix-Xb_Ww-1-1" TargetMode="External"/><Relationship Id="rId9" Type="http://schemas.openxmlformats.org/officeDocument/2006/relationships/hyperlink" Target="http://www.shutterstock.com/pic-330667085/stock-photo-hands-in-blue-gloves-opening-industrial-process-tank.html?src=XGveT0HoeYsArkwDVXCDnA-1-56" TargetMode="External"/><Relationship Id="rId14" Type="http://schemas.openxmlformats.org/officeDocument/2006/relationships/hyperlink" Target="http://www.shutterstock.com/pic-340201178/stock-photo-magnet-with-iron-filings-showing-magnetic-field-pattern.html?src=j7XWpiF_UyVUpP621WJAYg-1-9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28" activePane="bottomLeft" state="frozen"/>
      <selection pane="bottomLeft" activeCell="E28" sqref="E2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0"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123.75" customHeight="1" x14ac:dyDescent="0.25">
      <c r="A10" s="12" t="str">
        <f>IF(OR(B10&lt;&gt;"",J10&lt;&gt;""),"IMG01","")</f>
        <v>IMG01</v>
      </c>
      <c r="B10" s="62" t="s">
        <v>190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CN_10_09_REC_130_IMG01.jpg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196</v>
      </c>
      <c r="O10" s="2" t="str">
        <f>'Definición técnica de imagenes'!A12</f>
        <v>M12D</v>
      </c>
    </row>
    <row r="11" spans="1:16" s="11" customFormat="1" ht="118.5" customHeight="1" x14ac:dyDescent="0.25">
      <c r="A11" s="12" t="str">
        <f t="shared" ref="A11:A18" si="3">IF(OR(B11&lt;&gt;"",J11&lt;&gt;""),CONCATENATE(LEFT(A10,3),IF(MID(A10,4,2)+1&lt;10,CONCATENATE("0",MID(A10,4,2)+1))),"")</f>
        <v>IMG02</v>
      </c>
      <c r="B11" s="77">
        <v>34839007</v>
      </c>
      <c r="C11" s="20" t="str">
        <f t="shared" si="0"/>
        <v>Recurso F7</v>
      </c>
      <c r="D11" s="63" t="s">
        <v>191</v>
      </c>
      <c r="E11" s="63" t="s">
        <v>150</v>
      </c>
      <c r="F11" s="13" t="str">
        <f t="shared" ref="F11:F74" ca="1" si="4">IF(OR(B11&lt;&gt;"",J11&lt;&gt;""),CONCATENATE($C$7,"_",$A11,IF($G$4="Cuaderno de Estudio","_small",CONCATENATE(IF(I11="","","n"),IF(LEFT($G$5,1)="F",".jpg",".png")))),"")</f>
        <v>CN_10_09_REC_130_IMG02.jpg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196</v>
      </c>
      <c r="O11" s="2" t="str">
        <f>'Definición técnica de imagenes'!A13</f>
        <v>M101</v>
      </c>
    </row>
    <row r="12" spans="1:16" s="11" customFormat="1" ht="113.25" customHeight="1" x14ac:dyDescent="0.25">
      <c r="A12" s="12" t="str">
        <f t="shared" si="3"/>
        <v>IMG03</v>
      </c>
      <c r="B12" s="77">
        <v>240099112</v>
      </c>
      <c r="C12" s="20" t="str">
        <f t="shared" si="0"/>
        <v>Recurso F7</v>
      </c>
      <c r="D12" s="63" t="s">
        <v>191</v>
      </c>
      <c r="E12" s="63" t="s">
        <v>155</v>
      </c>
      <c r="F12" s="13" t="str">
        <f t="shared" ca="1" si="4"/>
        <v>CN_10_09_REC_130_IMG03n.jpg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CN_10_09_REC_130_IMG03a.jpg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196</v>
      </c>
      <c r="O12" s="2" t="str">
        <f>'Definición técnica de imagenes'!A18</f>
        <v>Diaporama F1</v>
      </c>
    </row>
    <row r="13" spans="1:16" s="11" customFormat="1" ht="117.75" customHeight="1" x14ac:dyDescent="0.25">
      <c r="A13" s="12" t="str">
        <f t="shared" si="3"/>
        <v>IMG04</v>
      </c>
      <c r="B13" s="62" t="s">
        <v>193</v>
      </c>
      <c r="C13" s="20" t="str">
        <f t="shared" si="0"/>
        <v>Recurso F7</v>
      </c>
      <c r="D13" s="63" t="s">
        <v>192</v>
      </c>
      <c r="E13" s="63" t="s">
        <v>155</v>
      </c>
      <c r="F13" s="13" t="str">
        <f t="shared" ca="1" si="4"/>
        <v>CN_10_09_REC_130_IMG04n.jpg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CN_10_09_REC_130_IMG04a.jpg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197</v>
      </c>
      <c r="O13" s="2" t="str">
        <f>'Definición técnica de imagenes'!A19</f>
        <v>F4</v>
      </c>
    </row>
    <row r="14" spans="1:16" s="11" customFormat="1" ht="121.5" customHeight="1" x14ac:dyDescent="0.25">
      <c r="A14" s="12" t="str">
        <f t="shared" si="3"/>
        <v>IMG05</v>
      </c>
      <c r="B14" s="77">
        <v>20257159</v>
      </c>
      <c r="C14" s="20" t="str">
        <f t="shared" si="0"/>
        <v>Recurso F7</v>
      </c>
      <c r="D14" s="63" t="s">
        <v>192</v>
      </c>
      <c r="E14" s="63" t="s">
        <v>155</v>
      </c>
      <c r="F14" s="13" t="str">
        <f t="shared" ca="1" si="4"/>
        <v>CN_10_09_REC_130_IMG05n.jpg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CN_10_09_REC_130_IMG05a.jpg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198</v>
      </c>
      <c r="O14" s="2" t="str">
        <f>'Definición técnica de imagenes'!A22</f>
        <v>F6</v>
      </c>
    </row>
    <row r="15" spans="1:16" s="11" customFormat="1" ht="99" customHeight="1" x14ac:dyDescent="0.25">
      <c r="A15" s="12" t="str">
        <f t="shared" si="3"/>
        <v>IMG06</v>
      </c>
      <c r="B15" s="77">
        <v>313231010</v>
      </c>
      <c r="C15" s="20" t="str">
        <f t="shared" si="0"/>
        <v>Recurso F7</v>
      </c>
      <c r="D15" s="63" t="s">
        <v>191</v>
      </c>
      <c r="E15" s="63" t="s">
        <v>155</v>
      </c>
      <c r="F15" s="13" t="str">
        <f t="shared" ca="1" si="4"/>
        <v>CN_10_09_REC_130_IMG06n.jpg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CN_10_09_REC_130_IMG06a.jpg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196</v>
      </c>
      <c r="O15" s="2" t="str">
        <f>'Definición técnica de imagenes'!A24</f>
        <v>F6B</v>
      </c>
    </row>
    <row r="16" spans="1:16" s="11" customFormat="1" ht="123" customHeight="1" x14ac:dyDescent="0.3">
      <c r="A16" s="12" t="str">
        <f t="shared" si="3"/>
        <v>IMG07</v>
      </c>
      <c r="B16" s="77">
        <v>178604435</v>
      </c>
      <c r="C16" s="20" t="str">
        <f t="shared" si="0"/>
        <v>Recurso F7</v>
      </c>
      <c r="D16" s="63" t="s">
        <v>191</v>
      </c>
      <c r="E16" s="63" t="s">
        <v>155</v>
      </c>
      <c r="F16" s="13" t="str">
        <f t="shared" ca="1" si="4"/>
        <v>CN_10_09_REC_130_IMG07n.jpg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CN_10_09_REC_130_IMG07a.jpg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196</v>
      </c>
      <c r="O16" s="2" t="str">
        <f>'Definición técnica de imagenes'!A25</f>
        <v>F7</v>
      </c>
    </row>
    <row r="17" spans="1:15" s="11" customFormat="1" ht="159" customHeight="1" x14ac:dyDescent="0.25">
      <c r="A17" s="12" t="str">
        <f t="shared" si="3"/>
        <v>IMG08</v>
      </c>
      <c r="B17" s="77">
        <v>218426092</v>
      </c>
      <c r="C17" s="20" t="str">
        <f t="shared" si="0"/>
        <v>Recurso F7</v>
      </c>
      <c r="D17" s="63" t="s">
        <v>191</v>
      </c>
      <c r="E17" s="63" t="s">
        <v>155</v>
      </c>
      <c r="F17" s="13" t="str">
        <f t="shared" ca="1" si="4"/>
        <v>CN_10_09_REC_130_IMG08n.jpg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CN_10_09_REC_130_IMG08a.jpg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186" customHeight="1" x14ac:dyDescent="0.25">
      <c r="A18" s="12" t="str">
        <f t="shared" si="3"/>
        <v>IMG09</v>
      </c>
      <c r="B18" s="77">
        <v>107027954</v>
      </c>
      <c r="C18" s="20" t="str">
        <f t="shared" si="0"/>
        <v>Recurso F7</v>
      </c>
      <c r="D18" s="63" t="s">
        <v>191</v>
      </c>
      <c r="E18" s="63" t="s">
        <v>155</v>
      </c>
      <c r="F18" s="13" t="str">
        <f t="shared" ca="1" si="4"/>
        <v>CN_10_09_REC_130_IMG09n.jpg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CN_10_09_REC_130_IMG09a.jpg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196</v>
      </c>
      <c r="O18" s="2" t="str">
        <f>'Definición técnica de imagenes'!A30</f>
        <v>F8</v>
      </c>
    </row>
    <row r="19" spans="1:15" s="11" customFormat="1" ht="155.25" customHeight="1" x14ac:dyDescent="0.25">
      <c r="A19" s="12" t="str">
        <f t="shared" ref="A19:A50" si="6">IF(OR(B19&lt;&gt;"",J19&lt;&gt;""),CONCATENATE(LEFT(A18,3),IF(MID(A18,4,2)+1&lt;10,CONCATENATE("0",MID(A18,4,2)+1),MID(A18,4,2)+1)),"")</f>
        <v>IMG10</v>
      </c>
      <c r="B19" s="77">
        <v>181103660</v>
      </c>
      <c r="C19" s="20" t="str">
        <f t="shared" si="0"/>
        <v>Recurso F7</v>
      </c>
      <c r="D19" s="63" t="s">
        <v>191</v>
      </c>
      <c r="E19" s="63" t="s">
        <v>150</v>
      </c>
      <c r="F19" s="13" t="str">
        <f t="shared" ca="1" si="4"/>
        <v>CN_10_09_REC_130_IMG10.jpg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6" t="s">
        <v>196</v>
      </c>
      <c r="O19" s="2" t="str">
        <f>'Definición técnica de imagenes'!A31</f>
        <v>F10</v>
      </c>
    </row>
    <row r="20" spans="1:15" s="11" customFormat="1" ht="172.5" customHeight="1" x14ac:dyDescent="0.25">
      <c r="A20" s="12" t="str">
        <f t="shared" si="6"/>
        <v>IMG11</v>
      </c>
      <c r="B20" s="77">
        <v>330667085</v>
      </c>
      <c r="C20" s="20" t="str">
        <f t="shared" si="0"/>
        <v>Recurso F7</v>
      </c>
      <c r="D20" s="63" t="s">
        <v>191</v>
      </c>
      <c r="E20" s="63" t="s">
        <v>150</v>
      </c>
      <c r="F20" s="13" t="str">
        <f t="shared" ca="1" si="4"/>
        <v>CN_10_09_REC_130_IMG11.jpg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196</v>
      </c>
      <c r="O20" s="2" t="str">
        <f>'Definición técnica de imagenes'!A32</f>
        <v>F10B</v>
      </c>
    </row>
    <row r="21" spans="1:15" s="11" customFormat="1" ht="198" customHeight="1" x14ac:dyDescent="0.25">
      <c r="A21" s="12" t="str">
        <f t="shared" si="6"/>
        <v>IMG12</v>
      </c>
      <c r="B21" s="77">
        <v>347549066</v>
      </c>
      <c r="C21" s="20" t="str">
        <f t="shared" si="0"/>
        <v>Recurso F7</v>
      </c>
      <c r="D21" s="63" t="s">
        <v>191</v>
      </c>
      <c r="E21" s="63" t="s">
        <v>150</v>
      </c>
      <c r="F21" s="13" t="str">
        <f t="shared" ca="1" si="4"/>
        <v>CN_10_09_REC_130_IMG12.jpg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t="s">
        <v>196</v>
      </c>
      <c r="O21" s="2" t="str">
        <f>'Definición técnica de imagenes'!A33</f>
        <v>F11</v>
      </c>
    </row>
    <row r="22" spans="1:15" s="11" customFormat="1" ht="195" customHeight="1" x14ac:dyDescent="0.25">
      <c r="A22" s="12" t="str">
        <f t="shared" si="6"/>
        <v>IMG13</v>
      </c>
      <c r="B22" s="78" t="s">
        <v>194</v>
      </c>
      <c r="C22" s="20" t="str">
        <f t="shared" si="0"/>
        <v>Recurso F7</v>
      </c>
      <c r="D22" s="63" t="s">
        <v>191</v>
      </c>
      <c r="E22" s="63" t="s">
        <v>150</v>
      </c>
      <c r="F22" s="13" t="str">
        <f t="shared" ca="1" si="4"/>
        <v>CN_10_09_REC_130_IMG13.jpg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6" t="s">
        <v>196</v>
      </c>
      <c r="O22" s="2" t="str">
        <f>'Definición técnica de imagenes'!A34</f>
        <v>F12</v>
      </c>
    </row>
    <row r="23" spans="1:15" s="11" customFormat="1" ht="189" customHeight="1" x14ac:dyDescent="0.25">
      <c r="A23" s="12" t="str">
        <f t="shared" si="6"/>
        <v>IMG14</v>
      </c>
      <c r="B23" s="77">
        <v>153095885</v>
      </c>
      <c r="C23" s="20" t="str">
        <f t="shared" si="0"/>
        <v>Recurso F7</v>
      </c>
      <c r="D23" s="63" t="s">
        <v>191</v>
      </c>
      <c r="E23" s="63" t="s">
        <v>150</v>
      </c>
      <c r="F23" s="13" t="str">
        <f t="shared" ca="1" si="4"/>
        <v>CN_10_09_REC_130_IMG14.jpg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6" t="s">
        <v>196</v>
      </c>
      <c r="O23" s="2" t="str">
        <f>'Definición técnica de imagenes'!A35</f>
        <v>F13</v>
      </c>
    </row>
    <row r="24" spans="1:15" s="11" customFormat="1" ht="137.25" customHeight="1" x14ac:dyDescent="0.25">
      <c r="A24" s="12" t="str">
        <f t="shared" si="6"/>
        <v>IMG15</v>
      </c>
      <c r="B24" s="77">
        <v>214900843</v>
      </c>
      <c r="C24" s="20" t="str">
        <f t="shared" si="0"/>
        <v>Recurso F7</v>
      </c>
      <c r="D24" s="63" t="s">
        <v>191</v>
      </c>
      <c r="E24" s="63" t="s">
        <v>150</v>
      </c>
      <c r="F24" s="13" t="str">
        <f t="shared" ca="1" si="4"/>
        <v>CN_10_09_REC_130_IMG15.jpg</v>
      </c>
      <c r="G24" s="13" t="str">
        <f ca="1">IF($F24&lt;&gt;"",IF($G$4="Recurso",VLOOKUP($E24,OFFSET('Definición técnica de imagenes'!$A$1,MATCH($G$5,'Definición técnica de imagenes'!$A$1:$A$104,0)-1,1,COUNTIF('Definición técnica de imagenes'!$A$3:$A$102,$G$5),5),5,FALSE),'Definición técnica de imagenes'!$F$16),"")</f>
        <v>350 x 230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6" t="s">
        <v>196</v>
      </c>
      <c r="O24" s="2" t="str">
        <f>'Definición técnica de imagenes'!A37</f>
        <v>F13B</v>
      </c>
    </row>
    <row r="25" spans="1:15" s="11" customFormat="1" ht="222.75" customHeight="1" x14ac:dyDescent="0.25">
      <c r="A25" s="12" t="str">
        <f t="shared" si="6"/>
        <v>IMG16</v>
      </c>
      <c r="B25" s="77">
        <v>340201178</v>
      </c>
      <c r="C25" s="20" t="str">
        <f t="shared" si="0"/>
        <v>Recurso F7</v>
      </c>
      <c r="D25" s="63" t="s">
        <v>191</v>
      </c>
      <c r="E25" s="63" t="s">
        <v>150</v>
      </c>
      <c r="F25" s="13" t="str">
        <f t="shared" ca="1" si="4"/>
        <v>CN_10_09_REC_130_IMG16.jpg</v>
      </c>
      <c r="G25" s="13" t="str">
        <f ca="1">IF($F25&lt;&gt;"",IF($G$4="Recurso",VLOOKUP($E25,OFFSET('Definición técnica de imagenes'!$A$1,MATCH($G$5,'Definición técnica de imagenes'!$A$1:$A$104,0)-1,1,COUNTIF('Definición técnica de imagenes'!$A$3:$A$102,$G$5),5),5,FALSE),'Definición técnica de imagenes'!$F$16),"")</f>
        <v>350 x 230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6" t="s">
        <v>196</v>
      </c>
    </row>
    <row r="26" spans="1:15" s="11" customFormat="1" ht="181.5" customHeight="1" x14ac:dyDescent="0.25">
      <c r="A26" s="12" t="str">
        <f t="shared" si="6"/>
        <v>IMG17</v>
      </c>
      <c r="B26" s="77" t="s">
        <v>195</v>
      </c>
      <c r="C26" s="20" t="str">
        <f t="shared" si="0"/>
        <v>Recurso F7</v>
      </c>
      <c r="D26" s="63" t="s">
        <v>191</v>
      </c>
      <c r="E26" s="63" t="s">
        <v>150</v>
      </c>
      <c r="F26" s="13" t="str">
        <f t="shared" ca="1" si="4"/>
        <v>CN_10_09_REC_130_IMG17.jpg</v>
      </c>
      <c r="G26" s="13" t="str">
        <f ca="1">IF($F26&lt;&gt;"",IF($G$4="Recurso",VLOOKUP($E26,OFFSET('Definición técnica de imagenes'!$A$1,MATCH($G$5,'Definición técnica de imagenes'!$A$1:$A$104,0)-1,1,COUNTIF('Definición técnica de imagenes'!$A$3:$A$102,$G$5),5),5,FALSE),'Definición técnica de imagenes'!$F$16),"")</f>
        <v>350 x 230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6" t="s">
        <v>196</v>
      </c>
    </row>
    <row r="27" spans="1:15" s="11" customFormat="1" ht="183.75" customHeight="1" x14ac:dyDescent="0.25">
      <c r="A27" s="12" t="str">
        <f t="shared" si="6"/>
        <v>IMG18</v>
      </c>
      <c r="B27" s="77">
        <v>387679555</v>
      </c>
      <c r="C27" s="20" t="str">
        <f t="shared" si="0"/>
        <v>Recurso F7</v>
      </c>
      <c r="D27" s="63" t="s">
        <v>191</v>
      </c>
      <c r="E27" s="63" t="s">
        <v>150</v>
      </c>
      <c r="F27" s="13" t="str">
        <f t="shared" ca="1" si="4"/>
        <v>CN_10_09_REC_130_IMG18.jpg</v>
      </c>
      <c r="G27" s="13" t="str">
        <f ca="1">IF($F27&lt;&gt;"",IF($G$4="Recurso",VLOOKUP($E27,OFFSET('Definición técnica de imagenes'!$A$1,MATCH($G$5,'Definición técnica de imagenes'!$A$1:$A$104,0)-1,1,COUNTIF('Definición técnica de imagenes'!$A$3:$A$102,$G$5),5),5,FALSE),'Definición técnica de imagenes'!$F$16),"")</f>
        <v>350 x 230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t="s">
        <v>196</v>
      </c>
      <c r="O27" s="2"/>
    </row>
    <row r="28" spans="1:15" s="11" customFormat="1" ht="168" customHeight="1" x14ac:dyDescent="0.25">
      <c r="A28" s="12" t="str">
        <f t="shared" si="6"/>
        <v>IMG19</v>
      </c>
      <c r="B28" s="62" t="s">
        <v>199</v>
      </c>
      <c r="C28" s="20" t="str">
        <f t="shared" si="0"/>
        <v>Recurso F7</v>
      </c>
      <c r="D28" s="63" t="s">
        <v>191</v>
      </c>
      <c r="E28" s="63" t="s">
        <v>155</v>
      </c>
      <c r="F28" s="13" t="str">
        <f t="shared" ca="1" si="4"/>
        <v>CN_10_09_REC_130_IMG19n.jpg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CN_10_09_REC_130_IMG19a.jpg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row>
    <row r="29" spans="1:15" s="11" customFormat="1" ht="189" customHeight="1" x14ac:dyDescent="0.25">
      <c r="A29" s="12" t="str">
        <f t="shared" si="6"/>
        <v>IMG20</v>
      </c>
      <c r="B29" s="62" t="s">
        <v>200</v>
      </c>
      <c r="C29" s="20" t="str">
        <f t="shared" si="0"/>
        <v>Recurso F7</v>
      </c>
      <c r="D29" s="63" t="s">
        <v>191</v>
      </c>
      <c r="E29" s="63" t="s">
        <v>155</v>
      </c>
      <c r="F29" s="13" t="str">
        <f t="shared" ca="1" si="4"/>
        <v>CN_10_09_REC_130_IMG20n.jpg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CN_10_09_REC_130_IMG20a.jpg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34839007/stock-photo-gloved-hand-mixing-beaker-of-orange-chemicals.html?src=pp-photo-110659763-lEBbbHAEEYjtTIgwa0mrtQ-7"/>
    <hyperlink ref="B12" r:id="rId2" display="http://www.shutterstock.com/pic-240099112/stock-photo-laboratory-glass-burner-process-d-render-isolated-on-white.html?src=IXTZSaRhOXnl4d1s9Q9-xg-1-8"/>
    <hyperlink ref="B14" r:id="rId3" display="http://www.shutterstock.com/pic-20257159/stock-photo-illustration-of-a-science-experiment-with-beaker-and-water.html?src=8fUXKs1pWE3kNCU7q2gR3Q-1-10"/>
    <hyperlink ref="B15" r:id="rId4" display="http://www.shutterstock.com/pic-313231010/stock-photo-separation-of-food-coloring-compounds-by-thin-layer-chromatography.html?src=Gahb7cLulTMbueix-Xb_Ww-1-1"/>
    <hyperlink ref="B16" r:id="rId5" display="http://www.shutterstock.com/pic-178604435/stock-photo-heterogeneous-mixture-water-oil-and-sand.html?src=9-i8uo9w29IMV7gip3k0lQ-1-0"/>
    <hyperlink ref="B17" r:id="rId6" display="http://www.shutterstock.com/pic-218426092/stock-vector-lab-concept-filtration-removing-colloidal-suspension-muddiness-to-gain-clarity.html?src=pp-photo-222028024-mTSPHy_D0BbSU47-Ju_YMg-6"/>
    <hyperlink ref="B18" r:id="rId7" display="http://www.shutterstock.com/pic-107027954/stock-photo-technician-add-blood-tube-in-to-centrifuge-for-separate-serum-out-of-red-blood-cells.html?src=Anj0R3D5BH2RupsiNVtr2A-1-21"/>
    <hyperlink ref="B19" r:id="rId8" display="http://www.shutterstock.com/pic-181103660/stock-photo-ancient-distiller-for-the-production-of-perfume-in-fragonard-factory-in-grasse-france.html?src=su_EG7JmbwtLaALzODWnVA-1-59"/>
    <hyperlink ref="B20" r:id="rId9" display="http://www.shutterstock.com/pic-330667085/stock-photo-hands-in-blue-gloves-opening-industrial-process-tank.html?src=XGveT0HoeYsArkwDVXCDnA-1-56"/>
    <hyperlink ref="B21" r:id="rId10" display="http://www.shutterstock.com/pic-347549066/stock-photo-laboratory-equipment-for-distillation-separa-ting-the-component-substances-from-liquid-mixture-with.html?src=bFNBJF9g2yFjQxGGM9qbjA-1-15"/>
    <hyperlink ref="B22" r:id="rId11" display="http://www.shutterstock.com/pic-343040879/stock-photo-pharmacy-and-chemistry-theme-female-scientific-researcher-putting-flask-with-liquid-solution-in.html?src=CF_LdgkHUsBcxhPJvpuTvA-1-0"/>
    <hyperlink ref="B23" r:id="rId12" display="http://www.shutterstock.com/pic-153095885/stock-photo-primary-sedimentation-basin-sewage-flowing-through-large-tanks.html?src=C2aYaWHbBA6IjESNSPfumw-1-3"/>
    <hyperlink ref="B24" r:id="rId13" display="http://www.shutterstock.com/pic-214900843/stock-photo-sifting-flour-with-flour-filter.html?src=AF8l1ffwh47X3gIm3vylEA-1-5"/>
    <hyperlink ref="B25" r:id="rId14" display="http://www.shutterstock.com/pic-340201178/stock-photo-magnet-with-iron-filings-showing-magnetic-field-pattern.html?src=j7XWpiF_UyVUpP621WJAYg-1-95"/>
    <hyperlink ref="B26" r:id="rId15" display="http://www.shutterstock.com/pic-300785516/stock-photo-close-up-dirty-car-air-conditioner-filter.html?src=0NJBOrCrdoY4QGb0aVhB-A-1-81"/>
    <hyperlink ref="B27" r:id="rId16" display="http://www.shutterstock.com/pic-387679555/stock-photo-centrifuge-for-human-blood-analysis.html?src=cHdZncAkHlt7h3MHFYUy9Q-1-19"/>
  </hyperlinks>
  <pageMargins left="0.75" right="0.75" top="1" bottom="1" header="0.5" footer="0.5"/>
  <pageSetup orientation="portrait" horizontalDpi="4294967292" verticalDpi="4294967292" r:id="rId17"/>
  <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2016-04-14T20:46:15Z</dcterms:modified>
</cp:coreProperties>
</file>