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6_03_CO\Recursos DMM\"/>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<sst xmlns="http://schemas.openxmlformats.org/spreadsheetml/2006/main" count="396" uniqueCount="200">
  <si>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</si>
  <si>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</si>
  <si>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</si>
  <si>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</si>
  <si>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</si>
  <si>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</si>
  <si>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</si>
  <si>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</si>
  <si>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</si>
  <si>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</si>
  <si>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</si>
  <si>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</si>
  <si>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</si>
  <si>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</si>
  <si>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</si>
  <si>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</si>
  <si>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</si>
  <si>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</si>
  <si>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</si>
  <si>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</si>
  <si>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</si>
  <si>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</si>
  <si>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</si>
  <si>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</si>
  <si>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</si>
  <si>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</si>
  <si>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</si>
  <si>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</si>
  <si>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</si>
  <si>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</si>
  <si>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</si>
  <si>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</si>
  <si>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</si>
  <si>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</si>
  <si>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</si>
  <si>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</si>
  <si>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</si>
  <si>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</si>
  <si>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</si>
  <si>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</si>
  <si>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</si>
  <si>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</si>
  <si>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</si>
  <si>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</si>
  <si>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</si>
  <si>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</si>
  <si>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</si>
  <si>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</si>
  <si>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</si>
  <si>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</si>
  <si>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</si>
  <si>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</si>
  <si>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</si>
  <si>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</si>
  <si>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</si>
  <si>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</si>
  <si>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</si>
  <si>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</si>
  <si>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</si>
  <si>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</si>
  <si>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</si>
  <si>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</si>
  <si>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</si>
  <si>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</si>
  <si>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</si>
  <si>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</si>
  <si>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</si>
  <si>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</si>
  <si>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</si>
  <si>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</si>
  <si>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</si>
  <si>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</si>
  <si>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</si>
  <si>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</si>
  <si>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</si>
  <si>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</si>
  <si>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</si>
  <si>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</si>
  <si>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</si>
  <si>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</si>
  <si>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</si>
  <si>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</si>
  <si>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</si>
  <si>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</si>
  <si>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</si>
  <si>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</si>
  <si>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</si>
  <si>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</si>
  <si>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</si>
  <si>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</si>
  <si>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</si>
  <si>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</si>
  <si>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</si>
  <si>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</si>
  <si>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</si>
  <si>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</si>
  <si>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</si>
  <si>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</si>
  <si>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</si>
  <si>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</si>
  <si>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</si>
  <si>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</si>
  <si>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</si>
  <si>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</si>
  <si>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</si>
  <si>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</si>
  <si>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</si>
  <si>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</si>
  <si>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</si>
  <si>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</si>
  <si>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</si>
  <si>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</si>
  <si>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</si>
  <si>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</si>
  <si>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</si>
  <si>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</si>
  <si>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</si>
  <si>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</si>
  <si>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</si>
  <si>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</si>
  <si>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</si>
  <si>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</si>
  <si>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</si>
  <si>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</si>
  <si>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</si>
  <si>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</si>
  <si>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</si>
  <si>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</si>
  <si>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</si>
  <si>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</si>
  <si>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</si>
  <si>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</si>
  <si>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</si>
  <si>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</si>
  <si>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</si>
  <si>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</si>
  <si>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</si>
  <si>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</si>
  <si>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</si>
  <si>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</si>
  <si>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</si>
  <si>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</si>
  <si>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</si>
  <si>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</si>
  <si>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</si>
  <si>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</si>
  <si>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</si>
  <si>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</si>
  <si>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</si>
  <si>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</si>
  <si>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</si>
  <si>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</si>
  <si>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</si>
  <si>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</si>
  <si>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</si>
  <si>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</si>
  <si>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</si>
  <si>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</si>
  <si>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</si>
  <si>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</si>
  <si>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</si>
  <si>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</si>
  <si>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</si>
  <si>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</si>
  <si>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</si>
  <si>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</si>
  <si>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</si>
  <si>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</si>
  <si>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</si>
  <si>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</si>
  <si>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</si>
  <si>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</si>
  <si>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</si>
  <si>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</si>
  <si>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</si>
  <si>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</si>
  <si>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</si>
  <si>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</si>
  <si>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</si>
  <si>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</si>
  <si>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</si>
  <si>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</si>
  <si>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</si>
  <si>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</si>
  <si>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</si>
  <si>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</si>
  <si>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</si>
  <si>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seres vivos</t>
  </si>
  <si>
    <t>Diego Molina</t>
  </si>
  <si>
    <t>Ilustración</t>
  </si>
  <si>
    <t>Célula bacteriana</t>
  </si>
  <si>
    <t xml:space="preserve">Se puede utilizar la misma imagen solicitada en el cuaderno de estudio (CN_06_03_CO_IMG08 ) </t>
  </si>
  <si>
    <t>Iluminar el flagelo</t>
  </si>
  <si>
    <t>Iluminar el ADN nucleoide (todo lo morado del interior)</t>
  </si>
  <si>
    <t>Iluminar la pared celular (Parte media gruesa amarillo)</t>
  </si>
  <si>
    <t>Iluminar la membrana celular (Borde interno amarillo delgado)</t>
  </si>
  <si>
    <t>Iluminar los ribosomas (esferas verdes al interior)</t>
  </si>
  <si>
    <t>Iluminar los pelos</t>
  </si>
  <si>
    <t>Iluminar la cápsula (parte amarilla más externo sin los pelos ni flagelo).                                                                                                        Para ejemplificar mejor la cásula y las dos partes siguientes, al lado de la imágen te puse un ejemplo (estó na va en la imágen final) para diferenciar la capsula de la pared y de la membrana.   El rojo representa la capsula, que es el borde más externo y es la que cubre totalmente la bacteria, el negro representa la pared celular y sería la parte más gruesa, y está en el medio, y la membrana, sería el azul y es la parte más interna y delgada.</t>
  </si>
  <si>
    <t>CN_06_03_REC110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</si>
</sst>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15874</xdr:colOff>
      <xdr:row>9</xdr:row>
      <xdr:rowOff>15873</xdr:rowOff>
    </xdr:from>
    <xdr:to>
      <xdr:col>10</xdr:col>
      <xdr:colOff>1748118</xdr:colOff>
      <xdr:row>9</xdr:row>
      <xdr:rowOff>1234372</xdr:rowOff>
    </xdr:to>
    <xdr:pic>
      <xdr:nvPicPr>
        <xdr:cNvPr id="2" name="Imagen 1"/>
        <xdr:cNvPicPr>
          <a:picLocks noChangeAspect="1"/>
        </xdr:cNvPicPr>
      </xdr:nvPicPr>
      <xdr:blipFill>
        <a:blip xmlns:r="http://schemas.openxmlformats.org/officeDocument/2006/relationships" r:embed="rId1"/>
        <a:stretch>
          <a:fillRect/>
        </a:stretch>
      </xdr:blipFill>
      <xdr:spPr>
        <a:xfrm>
          <a:off x="16376462" y="2167402"/>
          <a:ext cx="1732244" cy="1218499"/>
        </a:xfrm>
        <a:prstGeom prst="rect">
          <a:avLst/>
        </a:prstGeom>
      </xdr:spPr>
    </xdr:pic>
    <xdr:clientData/>
  </xdr:twoCellAnchor>
  <xdr:twoCellAnchor editAs="oneCell">
    <xdr:from>
      <xdr:col>10</xdr:col>
      <xdr:colOff>98061</xdr:colOff>
      <xdr:row>11</xdr:row>
      <xdr:rowOff>67236</xdr:rowOff>
    </xdr:from>
    <xdr:to>
      <xdr:col>10</xdr:col>
      <xdr:colOff>3072153</xdr:colOff>
      <xdr:row>11</xdr:row>
      <xdr:rowOff>2140324</xdr:rowOff>
    </xdr:to>
    <xdr:pic>
      <xdr:nvPicPr>
        <xdr:cNvPr id="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58649" y="4247030"/>
          <a:ext cx="2974092" cy="2073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85" zoomScaleNormal="85" zoomScalePageLayoutView="140" workbookViewId="0">
      <selection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5.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F8</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42272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F8</v>
      </c>
      <c r="F9" s="57" t="s">
        <v>61</v>
      </c>
      <c r="G9" s="57" t="s">
        <v>59</v>
      </c>
      <c r="H9" s="57" t="s">
        <v>60</v>
      </c>
      <c r="I9" s="57" t="s">
        <v>114</v>
      </c>
      <c r="J9" s="18" t="s">
        <v>6</v>
      </c>
      <c r="K9" s="19" t="s">
        <v>7</v>
      </c>
      <c r="O9" s="2" t="str">
        <f>'Definición técnica de imagenes'!A11</f>
        <v>M10B</v>
      </c>
    </row>
    <row r="10" spans="1:16" s="11" customFormat="1" ht="130.5" customHeight="1" x14ac:dyDescent="0.25">
      <c r="A10" s="12" t="str">
        <f>IF(OR(B10&lt;&gt;"",J10&lt;&gt;""),"IMG01","")</f>
        <v>IMG01</v>
      </c>
      <c r="B10" s="62">
        <v>145028542</v>
      </c>
      <c r="C10" s="20" t="str">
        <f t="shared" ref="C10:C41" si="0">IF(OR(B10&lt;&gt;"",J10&lt;&gt;""),IF($G$4="Recurso",CONCATENATE($G$4," ",$G$5),$G$4),"")</f>
        <v>Recurso F8</v>
      </c>
      <c r="D10" s="63" t="s">
        <v>189</v>
      </c>
      <c r="E10" s="63" t="s">
        <v>155</v>
      </c>
      <c r="F10" s="13" t="str">
        <f t="shared" ref="F10" ca="1" si="1">IF(OR(B10&lt;&gt;"",J10&lt;&gt;""),CONCATENATE($C$7,"_",$A10,IF($G$4="Cuaderno de Estudio","_small",CONCATENATE(IF(I10="","","n"),IF(LEFT($G$5,1)="F",".jpg",".png")))),"")</f>
        <v>CN_06_03_REC110_IMG01.jpg</v>
      </c>
      <c r="G10" s="13" t="str">
        <f ca="1">IF($F10&lt;&gt;"",IF($G$4="Recurso",VLOOKUP($E10,OFFSET('Definición técnica de imagenes'!$A$1,MATCH($G$5,'Definición técnica de imagenes'!$A$1:$A$104,0)-1,1,COUNTIF('Definición técnica de imagenes'!$A$3:$A$102,$G$5),5),5,FALSE),'Definición técnica de imagenes'!$F$16),"")</f>
        <v>643 x 450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t="s">
        <v>191</v>
      </c>
      <c r="O10" s="2" t="str">
        <f>'Definición técnica de imagenes'!A12</f>
        <v>M12D</v>
      </c>
    </row>
    <row r="11" spans="1:16" s="11" customFormat="1" ht="29.25" customHeight="1" x14ac:dyDescent="0.25">
      <c r="A11" s="12" t="str">
        <f t="shared" ref="A11:A18" si="3">IF(OR(B11&lt;&gt;"",J11&lt;&gt;""),CONCATENATE(LEFT(A10,3),IF(MID(A10,4,2)+1&lt;10,CONCATENATE("0",MID(A10,4,2)+1))),"")</f>
        <v>IMG02</v>
      </c>
      <c r="B11" s="62">
        <v>145028542</v>
      </c>
      <c r="C11" s="20" t="str">
        <f t="shared" si="0"/>
        <v>Recurso F8</v>
      </c>
      <c r="D11" s="63" t="s">
        <v>189</v>
      </c>
      <c r="E11" s="63" t="s">
        <v>155</v>
      </c>
      <c r="F11" s="13" t="str">
        <f t="shared" ref="F11:F74" ca="1" si="4">IF(OR(B11&lt;&gt;"",J11&lt;&gt;""),CONCATENATE($C$7,"_",$A11,IF($G$4="Cuaderno de Estudio","_small",CONCATENATE(IF(I11="","","n"),IF(LEFT($G$5,1)="F",".jpg",".png")))),"")</f>
        <v>CN_06_03_REC110_IMG02.jpg</v>
      </c>
      <c r="G11" s="13" t="str">
        <f ca="1">IF($F11&lt;&gt;"",IF($G$4="Recurso",VLOOKUP($E11,OFFSET('Definición técnica de imagenes'!$A$1,MATCH($G$5,'Definición técnica de imagenes'!$A$1:$A$104,0)-1,1,COUNTIF('Definición técnica de imagenes'!$A$3:$A$102,$G$5),5),5,FALSE),'Definición técnica de imagenes'!$F$16),"")</f>
        <v>643 x 450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190</v>
      </c>
      <c r="K11" s="65" t="s">
        <v>193</v>
      </c>
      <c r="O11" s="2" t="str">
        <f>'Definición técnica de imagenes'!A13</f>
        <v>M101</v>
      </c>
    </row>
    <row r="12" spans="1:16" s="11" customFormat="1" ht="300.75" customHeight="1" x14ac:dyDescent="0.25">
      <c r="A12" s="12" t="str">
        <f t="shared" si="3"/>
        <v>IMG03</v>
      </c>
      <c r="B12" s="62">
        <v>145028542</v>
      </c>
      <c r="C12" s="20" t="str">
        <f t="shared" si="0"/>
        <v>Recurso F8</v>
      </c>
      <c r="D12" s="63" t="s">
        <v>189</v>
      </c>
      <c r="E12" s="63" t="s">
        <v>155</v>
      </c>
      <c r="F12" s="13" t="str">
        <f t="shared" ca="1" si="4"/>
        <v>CN_06_03_REC110_IMG03.jpg</v>
      </c>
      <c r="G12" s="13" t="str">
        <f ca="1">IF($F12&lt;&gt;"",IF($G$4="Recurso",VLOOKUP($E12,OFFSET('Definición técnica de imagenes'!$A$1,MATCH($G$5,'Definición técnica de imagenes'!$A$1:$A$104,0)-1,1,COUNTIF('Definición técnica de imagenes'!$A$3:$A$102,$G$5),5),5,FALSE),'Definición técnica de imagenes'!$F$16),"")</f>
        <v>643 x 450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190</v>
      </c>
      <c r="K12" s="64" t="s">
        <v>198</v>
      </c>
      <c r="O12" s="2" t="str">
        <f>'Definición técnica de imagenes'!A18</f>
        <v>Diaporama F1</v>
      </c>
    </row>
    <row r="13" spans="1:16" s="11" customFormat="1" x14ac:dyDescent="0.25">
      <c r="A13" s="12" t="str">
        <f t="shared" si="3"/>
        <v>IMG04</v>
      </c>
      <c r="B13" s="62">
        <v>145028542</v>
      </c>
      <c r="C13" s="20" t="str">
        <f t="shared" si="0"/>
        <v>Recurso F8</v>
      </c>
      <c r="D13" s="63" t="s">
        <v>189</v>
      </c>
      <c r="E13" s="63" t="s">
        <v>155</v>
      </c>
      <c r="F13" s="13" t="str">
        <f t="shared" ca="1" si="4"/>
        <v>CN_06_03_REC110_IMG04.jpg</v>
      </c>
      <c r="G13" s="13" t="str">
        <f ca="1">IF($F13&lt;&gt;"",IF($G$4="Recurso",VLOOKUP($E13,OFFSET('Definición técnica de imagenes'!$A$1,MATCH($G$5,'Definición técnica de imagenes'!$A$1:$A$104,0)-1,1,COUNTIF('Definición técnica de imagenes'!$A$3:$A$102,$G$5),5),5,FALSE),'Definición técnica de imagenes'!$F$16),"")</f>
        <v>643 x 450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190</v>
      </c>
      <c r="K13" s="64" t="s">
        <v>194</v>
      </c>
      <c r="O13" s="2" t="str">
        <f>'Definición técnica de imagenes'!A19</f>
        <v>F4</v>
      </c>
    </row>
    <row r="14" spans="1:16" s="11" customFormat="1" x14ac:dyDescent="0.25">
      <c r="A14" s="12" t="str">
        <f t="shared" si="3"/>
        <v>IMG05</v>
      </c>
      <c r="B14" s="62">
        <v>145028542</v>
      </c>
      <c r="C14" s="20" t="str">
        <f t="shared" si="0"/>
        <v>Recurso F8</v>
      </c>
      <c r="D14" s="63" t="s">
        <v>189</v>
      </c>
      <c r="E14" s="63" t="s">
        <v>155</v>
      </c>
      <c r="F14" s="13" t="str">
        <f t="shared" ca="1" si="4"/>
        <v>CN_06_03_REC110_IMG05.jpg</v>
      </c>
      <c r="G14" s="13" t="str">
        <f ca="1">IF($F14&lt;&gt;"",IF($G$4="Recurso",VLOOKUP($E14,OFFSET('Definición técnica de imagenes'!$A$1,MATCH($G$5,'Definición técnica de imagenes'!$A$1:$A$104,0)-1,1,COUNTIF('Definición técnica de imagenes'!$A$3:$A$102,$G$5),5),5,FALSE),'Definición técnica de imagenes'!$F$16),"")</f>
        <v>643 x 450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t="s">
        <v>190</v>
      </c>
      <c r="K14" s="64" t="s">
        <v>195</v>
      </c>
      <c r="O14" s="2" t="str">
        <f>'Definición técnica de imagenes'!A22</f>
        <v>F6</v>
      </c>
    </row>
    <row r="15" spans="1:16" s="11" customFormat="1" x14ac:dyDescent="0.25">
      <c r="A15" s="12" t="str">
        <f t="shared" si="3"/>
        <v>IMG06</v>
      </c>
      <c r="B15" s="62">
        <v>145028542</v>
      </c>
      <c r="C15" s="20" t="str">
        <f t="shared" si="0"/>
        <v>Recurso F8</v>
      </c>
      <c r="D15" s="63" t="s">
        <v>189</v>
      </c>
      <c r="E15" s="63" t="s">
        <v>155</v>
      </c>
      <c r="F15" s="13" t="str">
        <f t="shared" ca="1" si="4"/>
        <v>CN_06_03_REC110_IMG06.jpg</v>
      </c>
      <c r="G15" s="13" t="str">
        <f ca="1">IF($F15&lt;&gt;"",IF($G$4="Recurso",VLOOKUP($E15,OFFSET('Definición técnica de imagenes'!$A$1,MATCH($G$5,'Definición técnica de imagenes'!$A$1:$A$104,0)-1,1,COUNTIF('Definición técnica de imagenes'!$A$3:$A$102,$G$5),5),5,FALSE),'Definición técnica de imagenes'!$F$16),"")</f>
        <v>643 x 450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t="s">
        <v>190</v>
      </c>
      <c r="K15" s="66" t="s">
        <v>196</v>
      </c>
      <c r="O15" s="2" t="str">
        <f>'Definición técnica de imagenes'!A24</f>
        <v>F6B</v>
      </c>
    </row>
    <row r="16" spans="1:16" s="11" customFormat="1" x14ac:dyDescent="0.25">
      <c r="A16" s="12" t="str">
        <f t="shared" si="3"/>
        <v>IMG07</v>
      </c>
      <c r="B16" s="62">
        <v>145028542</v>
      </c>
      <c r="C16" s="20" t="str">
        <f t="shared" si="0"/>
        <v>Recurso F8</v>
      </c>
      <c r="D16" s="63" t="s">
        <v>189</v>
      </c>
      <c r="E16" s="63" t="s">
        <v>155</v>
      </c>
      <c r="F16" s="13" t="str">
        <f t="shared" ca="1" si="4"/>
        <v>CN_06_03_REC110_IMG07.jpg</v>
      </c>
      <c r="G16" s="13" t="str">
        <f ca="1">IF($F16&lt;&gt;"",IF($G$4="Recurso",VLOOKUP($E16,OFFSET('Definición técnica de imagenes'!$A$1,MATCH($G$5,'Definición técnica de imagenes'!$A$1:$A$104,0)-1,1,COUNTIF('Definición técnica de imagenes'!$A$3:$A$102,$G$5),5),5,FALSE),'Definición técnica de imagenes'!$F$16),"")</f>
        <v>643 x 450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t="s">
        <v>190</v>
      </c>
      <c r="K16" s="66" t="s">
        <v>197</v>
      </c>
      <c r="O16" s="2" t="str">
        <f>'Definición técnica de imagenes'!A25</f>
        <v>F7</v>
      </c>
    </row>
    <row r="17" spans="1:15" s="11" customFormat="1" x14ac:dyDescent="0.25">
      <c r="A17" s="12" t="str">
        <f t="shared" si="3"/>
        <v>IMG08</v>
      </c>
      <c r="B17" s="62">
        <v>145028542</v>
      </c>
      <c r="C17" s="20" t="str">
        <f t="shared" si="0"/>
        <v>Recurso F8</v>
      </c>
      <c r="D17" s="63" t="s">
        <v>189</v>
      </c>
      <c r="E17" s="63" t="s">
        <v>155</v>
      </c>
      <c r="F17" s="13" t="str">
        <f t="shared" ca="1" si="4"/>
        <v>CN_06_03_REC110_IMG08.jpg</v>
      </c>
      <c r="G17" s="13" t="str">
        <f ca="1">IF($F17&lt;&gt;"",IF($G$4="Recurso",VLOOKUP($E17,OFFSET('Definición técnica de imagenes'!$A$1,MATCH($G$5,'Definición técnica de imagenes'!$A$1:$A$104,0)-1,1,COUNTIF('Definición técnica de imagenes'!$A$3:$A$102,$G$5),5),5,FALSE),'Definición técnica de imagenes'!$F$16),"")</f>
        <v>643 x 450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t="s">
        <v>190</v>
      </c>
      <c r="K17" s="66" t="s">
        <v>192</v>
      </c>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2015-09-26T00:46:03Z</dcterms:modified>
</cp:coreProperties>
</file>