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ropbox\RECURSOS_CN_10_16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H41" i="1"/>
  <c r="H40" i="1"/>
  <c r="H26" i="1"/>
  <c r="H25" i="1"/>
  <c r="H24" i="1"/>
  <c r="H23" i="1"/>
  <c r="H22" i="1"/>
  <c r="H18" i="1"/>
  <c r="H17" i="1"/>
  <c r="H15" i="1"/>
  <c r="H14" i="1"/>
  <c r="H13" i="1"/>
  <c r="H12" i="1"/>
  <c r="H11" i="1"/>
  <c r="K45" i="2"/>
  <c r="J21" i="2"/>
  <c r="D17" i="2" s="1"/>
  <c r="D18" i="2" s="1"/>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l="1"/>
  <c r="G16" i="1" s="1"/>
  <c r="H16" i="1"/>
  <c r="A17" i="1"/>
  <c r="F17" i="1" s="1"/>
  <c r="G17" i="1" s="1"/>
  <c r="A18" i="1" l="1"/>
  <c r="F18" i="1" s="1"/>
  <c r="G18" i="1" s="1"/>
  <c r="A19" i="1" l="1"/>
  <c r="F19" i="1" l="1"/>
  <c r="G19" i="1" s="1"/>
  <c r="H19" i="1"/>
  <c r="A20" i="1"/>
  <c r="F20" i="1" l="1"/>
  <c r="G20" i="1" s="1"/>
  <c r="H20" i="1"/>
  <c r="A21" i="1"/>
  <c r="F21" i="1" l="1"/>
  <c r="G21" i="1" s="1"/>
  <c r="H21" i="1"/>
  <c r="A22" i="1"/>
  <c r="F22" i="1" s="1"/>
  <c r="G22" i="1" s="1"/>
  <c r="A23" i="1" l="1"/>
  <c r="F23" i="1" s="1"/>
  <c r="G23" i="1" s="1"/>
  <c r="A24" i="1" l="1"/>
  <c r="F24" i="1" s="1"/>
  <c r="G24" i="1" s="1"/>
  <c r="A25" i="1" l="1"/>
  <c r="F25" i="1" s="1"/>
  <c r="G25" i="1" s="1"/>
  <c r="A26" i="1" l="1"/>
  <c r="F26" i="1" s="1"/>
  <c r="G26" i="1" s="1"/>
  <c r="A27" i="1" l="1"/>
  <c r="F27" i="1" l="1"/>
  <c r="G27" i="1" s="1"/>
  <c r="H27" i="1"/>
  <c r="A28" i="1"/>
  <c r="F28" i="1" l="1"/>
  <c r="G28" i="1" s="1"/>
  <c r="H28" i="1"/>
  <c r="A29" i="1"/>
  <c r="F29" i="1" l="1"/>
  <c r="G29" i="1" s="1"/>
  <c r="H29" i="1"/>
  <c r="A30" i="1"/>
  <c r="F30" i="1" l="1"/>
  <c r="G30" i="1" s="1"/>
  <c r="H30" i="1"/>
  <c r="A31" i="1"/>
  <c r="F31" i="1" l="1"/>
  <c r="G31" i="1" s="1"/>
  <c r="H31" i="1"/>
  <c r="A32" i="1"/>
  <c r="F32" i="1" l="1"/>
  <c r="G32" i="1" s="1"/>
  <c r="H32" i="1"/>
  <c r="A33" i="1"/>
  <c r="F33" i="1" l="1"/>
  <c r="G33" i="1" s="1"/>
  <c r="H33" i="1"/>
  <c r="A34" i="1"/>
  <c r="F34" i="1" l="1"/>
  <c r="G34" i="1" s="1"/>
  <c r="H34" i="1"/>
  <c r="A35" i="1"/>
  <c r="F35" i="1" l="1"/>
  <c r="G35" i="1" s="1"/>
  <c r="H35" i="1"/>
  <c r="A36" i="1"/>
  <c r="F36" i="1" l="1"/>
  <c r="G36" i="1" s="1"/>
  <c r="H36" i="1"/>
  <c r="A37" i="1"/>
  <c r="F37" i="1" l="1"/>
  <c r="G37" i="1" s="1"/>
  <c r="H37" i="1"/>
  <c r="A38" i="1"/>
  <c r="F38" i="1" l="1"/>
  <c r="G38" i="1" s="1"/>
  <c r="H38" i="1"/>
  <c r="A39" i="1"/>
  <c r="F39" i="1" l="1"/>
  <c r="G39" i="1" s="1"/>
  <c r="H39" i="1"/>
  <c r="A40" i="1"/>
  <c r="F40" i="1" s="1"/>
  <c r="G40" i="1" s="1"/>
  <c r="A41" i="1" l="1"/>
  <c r="F41" i="1" s="1"/>
  <c r="G41" i="1" s="1"/>
  <c r="A42" i="1" l="1"/>
  <c r="F42" i="1" l="1"/>
  <c r="G42" i="1" s="1"/>
  <c r="H42" i="1"/>
  <c r="A43" i="1"/>
  <c r="F43" i="1" l="1"/>
  <c r="G43" i="1" s="1"/>
  <c r="H43" i="1"/>
  <c r="A44" i="1"/>
  <c r="F44" i="1" l="1"/>
  <c r="G44" i="1" s="1"/>
  <c r="H44" i="1"/>
  <c r="A45" i="1"/>
  <c r="F45" i="1" l="1"/>
  <c r="G45" i="1" s="1"/>
  <c r="H45" i="1"/>
  <c r="A46" i="1"/>
  <c r="F46" i="1" l="1"/>
  <c r="G46" i="1" s="1"/>
  <c r="H46" i="1"/>
  <c r="A47" i="1"/>
  <c r="F47" i="1" l="1"/>
  <c r="G47" i="1" s="1"/>
  <c r="H47" i="1"/>
  <c r="A48" i="1"/>
  <c r="F48" i="1" l="1"/>
  <c r="G48" i="1" s="1"/>
  <c r="H48" i="1"/>
  <c r="A49" i="1"/>
  <c r="F49" i="1" l="1"/>
  <c r="G49" i="1" s="1"/>
  <c r="H49" i="1"/>
  <c r="A50" i="1"/>
  <c r="F50" i="1" l="1"/>
  <c r="G50" i="1" s="1"/>
  <c r="H50" i="1"/>
  <c r="A51" i="1"/>
  <c r="F51" i="1" l="1"/>
  <c r="G51" i="1" s="1"/>
  <c r="H51" i="1"/>
  <c r="A52" i="1"/>
  <c r="F52" i="1" l="1"/>
  <c r="G52" i="1" s="1"/>
  <c r="H52" i="1"/>
  <c r="A53" i="1"/>
  <c r="A54" i="1" l="1"/>
  <c r="A55" i="1" l="1"/>
  <c r="A56" i="1" l="1"/>
  <c r="A57" i="1" l="1"/>
  <c r="A58" i="1" l="1"/>
  <c r="A59" i="1" l="1"/>
  <c r="A60" i="1" l="1"/>
  <c r="A61" i="1" l="1"/>
  <c r="A62" i="1" l="1"/>
</calcChain>
</file>

<file path=xl/sharedStrings.xml><?xml version="1.0" encoding="utf-8"?>
<sst xmlns="http://schemas.openxmlformats.org/spreadsheetml/2006/main" count="492" uniqueCount="202">
  <si>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</si>
  <si>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</si>
  <si>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</si>
  <si>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</si>
  <si>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</si>
  <si>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</si>
  <si>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</si>
  <si>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</si>
  <si>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</si>
  <si>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</si>
  <si>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</si>
  <si>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</si>
  <si>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</si>
  <si>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</si>
  <si>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</si>
  <si>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</si>
  <si>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</si>
  <si>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</si>
  <si>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</si>
  <si>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</si>
  <si>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</si>
  <si>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</si>
  <si>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</si>
  <si>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</si>
  <si>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</si>
  <si>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</si>
  <si>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</si>
  <si>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</si>
  <si>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</si>
  <si>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</si>
  <si>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</si>
  <si>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</si>
  <si>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</si>
  <si>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</si>
  <si>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</si>
  <si>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</si>
  <si>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</si>
  <si>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</si>
  <si>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</si>
  <si>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</si>
  <si>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</si>
  <si>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</si>
  <si>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</si>
  <si>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</si>
  <si>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</si>
  <si>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</si>
  <si>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</si>
  <si>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</si>
  <si>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</si>
  <si>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</si>
  <si>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</si>
  <si>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</si>
  <si>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</si>
  <si>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</si>
  <si>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</si>
  <si>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</si>
  <si>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</si>
  <si>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</si>
  <si>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</si>
  <si>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</si>
  <si>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</si>
  <si>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</si>
  <si>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</si>
  <si>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</si>
  <si>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</si>
  <si>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</si>
  <si>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</si>
  <si>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</si>
  <si>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</si>
  <si>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</si>
  <si>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</si>
  <si>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</si>
  <si>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</si>
  <si>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</si>
  <si>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</si>
  <si>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</si>
  <si>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</si>
  <si>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</si>
  <si>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</si>
  <si>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</si>
  <si>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</si>
  <si>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</si>
  <si>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</si>
  <si>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</si>
  <si>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</si>
  <si>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</si>
  <si>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</si>
  <si>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</si>
  <si>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</si>
  <si>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</si>
  <si>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</si>
  <si>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</si>
  <si>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</si>
  <si>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</si>
  <si>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</si>
  <si>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</si>
  <si>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</si>
  <si>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</si>
  <si>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</si>
  <si>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</si>
  <si>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</si>
  <si>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</si>
  <si>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</si>
  <si>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</si>
  <si>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</si>
  <si>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</si>
  <si>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</si>
  <si>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</si>
  <si>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</si>
  <si>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</si>
  <si>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</si>
  <si>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</si>
  <si>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</si>
  <si>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</si>
  <si>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</si>
  <si>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</si>
  <si>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</si>
  <si>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</si>
  <si>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</si>
  <si>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</si>
  <si>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</si>
  <si>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</si>
  <si>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</si>
  <si>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</si>
  <si>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</si>
  <si>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</si>
  <si>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</si>
  <si>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</si>
  <si>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</si>
  <si>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</si>
  <si>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</si>
  <si>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</si>
  <si>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</si>
  <si>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</si>
  <si>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</si>
  <si>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</si>
  <si>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</si>
  <si>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</si>
  <si>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</si>
  <si>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</si>
  <si>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</si>
  <si>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</si>
  <si>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</si>
  <si>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</si>
  <si>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</si>
  <si>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</si>
  <si>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</si>
  <si>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</si>
  <si>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</si>
  <si>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</si>
  <si>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</si>
  <si>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</si>
  <si>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</si>
  <si>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</si>
  <si>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</si>
  <si>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</si>
  <si>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</si>
  <si>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</si>
  <si>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</si>
  <si>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</si>
  <si>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</si>
  <si>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</si>
  <si>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</si>
  <si>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</si>
  <si>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</si>
  <si>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</si>
  <si>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</si>
  <si>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</si>
  <si>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</si>
  <si>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</si>
  <si>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</si>
  <si>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</si>
  <si>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</si>
  <si>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</si>
  <si>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</si>
  <si>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</si>
  <si>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</si>
  <si>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</si>
  <si>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</si>
  <si>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</si>
  <si>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</si>
  <si>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</si>
  <si>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</si>
  <si>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</si>
  <si>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</si>
  <si>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</si>
  <si>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</si>
  <si>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Lyz Marcela Bernal</t>
  </si>
  <si>
    <t>La termodinámica, la cinética y el equilibrio químico</t>
  </si>
  <si>
    <t>CN_10_16_REC10</t>
  </si>
  <si>
    <t>Fotografía</t>
  </si>
  <si>
    <t xml:space="preserve">Ver descripción y obsrvaciones </t>
  </si>
  <si>
    <t>Ilustración</t>
  </si>
  <si>
    <t>Realizar ilustración igual a la imagen guía</t>
  </si>
  <si>
    <t>realizar ilustración igual a la imagen guía</t>
  </si>
  <si>
    <t>realizar  ilustración igual a la imagen guía.</t>
  </si>
  <si>
    <t>El código shutherstock real de la imagen  es   229428385</t>
  </si>
  <si>
    <t xml:space="preserve">348379433 Ver descripción y observaciones </t>
  </si>
  <si>
    <t xml:space="preserve">Realizar ajustes como se deja en la iamgen guía
</t>
  </si>
  <si>
    <t xml:space="preserve">351766562 Ver descripción y observaciones </t>
  </si>
  <si>
    <t>Por favor omitir código. realizar ilustración igual a la imagen guía</t>
  </si>
  <si>
    <t>realizar ilustración igual a la imagen guía, q,m, s, y T en itálica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</si>
</sst>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4" fillId="0" borderId="0" xfId="51" applyAlignment="1">
      <alignment horizontal="left" vertical="center" readingOrder="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jpeg"/><Relationship Id="rId3" Type="http://schemas.openxmlformats.org/officeDocument/2006/relationships/image" Target="../media/image3.jpeg"/><Relationship Id="rId21" Type="http://schemas.openxmlformats.org/officeDocument/2006/relationships/image" Target="../media/image21.jpeg"/><Relationship Id="rId34" Type="http://schemas.openxmlformats.org/officeDocument/2006/relationships/image" Target="../media/image34.jpeg"/><Relationship Id="rId42" Type="http://schemas.openxmlformats.org/officeDocument/2006/relationships/image" Target="../media/image42.png"/><Relationship Id="rId7" Type="http://schemas.openxmlformats.org/officeDocument/2006/relationships/image" Target="../media/image7.jpeg"/><Relationship Id="rId12" Type="http://schemas.openxmlformats.org/officeDocument/2006/relationships/image" Target="../media/image12.png"/><Relationship Id="rId17" Type="http://schemas.openxmlformats.org/officeDocument/2006/relationships/image" Target="../media/image17.jpeg"/><Relationship Id="rId25" Type="http://schemas.openxmlformats.org/officeDocument/2006/relationships/image" Target="../media/image25.gif"/><Relationship Id="rId33" Type="http://schemas.openxmlformats.org/officeDocument/2006/relationships/image" Target="../media/image33.jpeg"/><Relationship Id="rId38" Type="http://schemas.openxmlformats.org/officeDocument/2006/relationships/image" Target="../media/image38.png"/><Relationship Id="rId2" Type="http://schemas.openxmlformats.org/officeDocument/2006/relationships/image" Target="../media/image2.jpeg"/><Relationship Id="rId16" Type="http://schemas.openxmlformats.org/officeDocument/2006/relationships/image" Target="../media/image16.jpeg"/><Relationship Id="rId20" Type="http://schemas.openxmlformats.org/officeDocument/2006/relationships/image" Target="../media/image20.jpeg"/><Relationship Id="rId29" Type="http://schemas.openxmlformats.org/officeDocument/2006/relationships/image" Target="../media/image29.gif"/><Relationship Id="rId41" Type="http://schemas.openxmlformats.org/officeDocument/2006/relationships/image" Target="../media/image41.pn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gif"/><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jpeg"/><Relationship Id="rId5" Type="http://schemas.openxmlformats.org/officeDocument/2006/relationships/image" Target="../media/image5.png"/><Relationship Id="rId15" Type="http://schemas.openxmlformats.org/officeDocument/2006/relationships/image" Target="../media/image15.jpeg"/><Relationship Id="rId23" Type="http://schemas.openxmlformats.org/officeDocument/2006/relationships/image" Target="../media/image23.png"/><Relationship Id="rId28" Type="http://schemas.openxmlformats.org/officeDocument/2006/relationships/image" Target="../media/image28.jpeg"/><Relationship Id="rId36" Type="http://schemas.openxmlformats.org/officeDocument/2006/relationships/image" Target="../media/image36.gif"/><Relationship Id="rId10" Type="http://schemas.openxmlformats.org/officeDocument/2006/relationships/image" Target="../media/image10.jpeg"/><Relationship Id="rId19" Type="http://schemas.openxmlformats.org/officeDocument/2006/relationships/image" Target="../media/image19.jpeg"/><Relationship Id="rId31" Type="http://schemas.openxmlformats.org/officeDocument/2006/relationships/image" Target="../media/image31.pn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 Id="rId27" Type="http://schemas.openxmlformats.org/officeDocument/2006/relationships/image" Target="../media/image27.jpeg"/><Relationship Id="rId30" Type="http://schemas.openxmlformats.org/officeDocument/2006/relationships/image" Target="../media/image30.gif"/><Relationship Id="rId35" Type="http://schemas.openxmlformats.org/officeDocument/2006/relationships/image" Target="../media/image35.png"/><Relationship Id="rId43" Type="http://schemas.openxmlformats.org/officeDocument/2006/relationships/image" Target="../media/image43.png"/></Relationships>
</file>

<file path=xl/drawings/drawing1.xml><?xml version="1.0" encoding="utf-8"?>
<xdr:wsDr xmlns:xdr="http://schemas.openxmlformats.org/drawingml/2006/spreadsheetDrawing" xmlns:a="http://schemas.openxmlformats.org/drawingml/2006/main">
  <xdr:twoCellAnchor editAs="oneCell">
    <xdr:from>
      <xdr:col>9</xdr:col>
      <xdr:colOff>269875</xdr:colOff>
      <xdr:row>9</xdr:row>
      <xdr:rowOff>87312</xdr:rowOff>
    </xdr:from>
    <xdr:to>
      <xdr:col>9</xdr:col>
      <xdr:colOff>1570780</xdr:colOff>
      <xdr:row>9</xdr:row>
      <xdr:rowOff>1012400</xdr:rowOff>
    </xdr:to>
    <xdr:pic>
      <xdr:nvPicPr>
        <xdr:cNvPr id="2" name="Picture 2" descr="http://thumb9.shutterstock.com/display_pic_with_logo/2350925/431095936/stock-photo-holding-glowing-light-bulb-over-dark-sky-background-431095936.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85875" y="2206625"/>
          <a:ext cx="1300905" cy="9250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373063</xdr:colOff>
      <xdr:row>10</xdr:row>
      <xdr:rowOff>182563</xdr:rowOff>
    </xdr:from>
    <xdr:to>
      <xdr:col>9</xdr:col>
      <xdr:colOff>1796109</xdr:colOff>
      <xdr:row>10</xdr:row>
      <xdr:rowOff>1194507</xdr:rowOff>
    </xdr:to>
    <xdr:pic>
      <xdr:nvPicPr>
        <xdr:cNvPr id="3" name="Picture 4" descr="http://thumb7.shutterstock.com/display_pic_with_logo/349783/174080615/stock-photo-thermite-explosion-174080615.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89063" y="3357563"/>
          <a:ext cx="1423046" cy="10119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11</xdr:row>
      <xdr:rowOff>0</xdr:rowOff>
    </xdr:from>
    <xdr:to>
      <xdr:col>9</xdr:col>
      <xdr:colOff>1102234</xdr:colOff>
      <xdr:row>11</xdr:row>
      <xdr:rowOff>1126728</xdr:rowOff>
    </xdr:to>
    <xdr:pic>
      <xdr:nvPicPr>
        <xdr:cNvPr id="4" name="Picture 2" descr="http://thumb7.shutterstock.com/display_pic_with_logo/640141/135244469/stock-photo-thinking-woman-with-question-signs-and-light-idea-bulb-above-isolated-on-white-135244469.jp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716000" y="4540250"/>
          <a:ext cx="1102234" cy="1126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484188</xdr:colOff>
      <xdr:row>12</xdr:row>
      <xdr:rowOff>206375</xdr:rowOff>
    </xdr:from>
    <xdr:to>
      <xdr:col>9</xdr:col>
      <xdr:colOff>1671812</xdr:colOff>
      <xdr:row>12</xdr:row>
      <xdr:rowOff>1050908</xdr:rowOff>
    </xdr:to>
    <xdr:pic>
      <xdr:nvPicPr>
        <xdr:cNvPr id="5" name="Picture 4" descr="http://thumb101.shutterstock.com/display_pic_with_logo/1460672/251802013/stock-photo-high-voltage-post-or-high-voltage-tower-251802013.jpg"/>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4200188" y="6024563"/>
          <a:ext cx="1187624" cy="8445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317500</xdr:colOff>
      <xdr:row>13</xdr:row>
      <xdr:rowOff>39687</xdr:rowOff>
    </xdr:from>
    <xdr:to>
      <xdr:col>9</xdr:col>
      <xdr:colOff>1968863</xdr:colOff>
      <xdr:row>13</xdr:row>
      <xdr:rowOff>991960</xdr:rowOff>
    </xdr:to>
    <xdr:pic>
      <xdr:nvPicPr>
        <xdr:cNvPr id="6" name="Picture 5"/>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4033500" y="7175500"/>
          <a:ext cx="1651363" cy="952273"/>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14</xdr:row>
      <xdr:rowOff>0</xdr:rowOff>
    </xdr:from>
    <xdr:to>
      <xdr:col>9</xdr:col>
      <xdr:colOff>1620179</xdr:colOff>
      <xdr:row>14</xdr:row>
      <xdr:rowOff>1152128</xdr:rowOff>
    </xdr:to>
    <xdr:pic>
      <xdr:nvPicPr>
        <xdr:cNvPr id="7" name="Picture 7" descr="Low angle view of solar photovoltaic cell panels in bright sunlight.&#10; - stock photo"/>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3716000" y="8604250"/>
          <a:ext cx="1620179" cy="11521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277813</xdr:colOff>
      <xdr:row>15</xdr:row>
      <xdr:rowOff>0</xdr:rowOff>
    </xdr:from>
    <xdr:to>
      <xdr:col>9</xdr:col>
      <xdr:colOff>1436688</xdr:colOff>
      <xdr:row>15</xdr:row>
      <xdr:rowOff>1235083</xdr:rowOff>
    </xdr:to>
    <xdr:pic>
      <xdr:nvPicPr>
        <xdr:cNvPr id="8" name="Picture 2" descr="http://thumb9.shutterstock.com/display_pic_with_logo/1454597/180706052/stock-photo-invest-in-solar-energy-concept-sun-in-bulb-180706052.jpg"/>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993813" y="9937750"/>
          <a:ext cx="1158875" cy="12350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16</xdr:row>
      <xdr:rowOff>0</xdr:rowOff>
    </xdr:from>
    <xdr:to>
      <xdr:col>9</xdr:col>
      <xdr:colOff>1368152</xdr:colOff>
      <xdr:row>16</xdr:row>
      <xdr:rowOff>972909</xdr:rowOff>
    </xdr:to>
    <xdr:pic>
      <xdr:nvPicPr>
        <xdr:cNvPr id="9" name="Picture 2" descr="http://thumb7.shutterstock.com/display_pic_with_logo/138433/204096469/stock-photo-caucasian-female-hand-pressing-button-on-a-modern-electronic-thermostat-timer-on-wall-of-a-modern-204096469.jpg"/>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3716000" y="11255375"/>
          <a:ext cx="1368152" cy="9729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17</xdr:row>
      <xdr:rowOff>0</xdr:rowOff>
    </xdr:from>
    <xdr:to>
      <xdr:col>9</xdr:col>
      <xdr:colOff>1277642</xdr:colOff>
      <xdr:row>17</xdr:row>
      <xdr:rowOff>1426346</xdr:rowOff>
    </xdr:to>
    <xdr:pic>
      <xdr:nvPicPr>
        <xdr:cNvPr id="10" name="Picture 4" descr="http://thumb1.shutterstock.com/display_pic_with_logo/2703388/327369788/stock-vector-heater-with-wire-and-socket-isolated-on-white-background-vector-illustration-327369788.jpg"/>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716000" y="12604750"/>
          <a:ext cx="1277642" cy="14263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333375</xdr:colOff>
      <xdr:row>18</xdr:row>
      <xdr:rowOff>166688</xdr:rowOff>
    </xdr:from>
    <xdr:to>
      <xdr:col>9</xdr:col>
      <xdr:colOff>1960735</xdr:colOff>
      <xdr:row>18</xdr:row>
      <xdr:rowOff>1323922</xdr:rowOff>
    </xdr:to>
    <xdr:pic>
      <xdr:nvPicPr>
        <xdr:cNvPr id="11" name="Picture 4" descr="http://thumb9.shutterstock.com/display_pic_with_logo/638614/111186662/stock-photo-gas-burning-from-a-kitchen-gas-stove-111186662.jpg"/>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4049375" y="14208126"/>
          <a:ext cx="1627360" cy="11572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19</xdr:row>
      <xdr:rowOff>0</xdr:rowOff>
    </xdr:from>
    <xdr:to>
      <xdr:col>9</xdr:col>
      <xdr:colOff>2436813</xdr:colOff>
      <xdr:row>19</xdr:row>
      <xdr:rowOff>388938</xdr:rowOff>
    </xdr:to>
    <xdr:pic>
      <xdr:nvPicPr>
        <xdr:cNvPr id="12" name="3 Imagen" descr="C:\Users\Viviana\Downloads\1.gif"/>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716000" y="15462250"/>
          <a:ext cx="2436813" cy="388938"/>
        </a:xfrm>
        <a:prstGeom prst="rect">
          <a:avLst/>
        </a:prstGeom>
        <a:noFill/>
        <a:ln>
          <a:noFill/>
        </a:ln>
      </xdr:spPr>
    </xdr:pic>
    <xdr:clientData/>
  </xdr:twoCellAnchor>
  <xdr:twoCellAnchor editAs="oneCell">
    <xdr:from>
      <xdr:col>9</xdr:col>
      <xdr:colOff>166687</xdr:colOff>
      <xdr:row>20</xdr:row>
      <xdr:rowOff>31750</xdr:rowOff>
    </xdr:from>
    <xdr:to>
      <xdr:col>9</xdr:col>
      <xdr:colOff>2276475</xdr:colOff>
      <xdr:row>20</xdr:row>
      <xdr:rowOff>1217613</xdr:rowOff>
    </xdr:to>
    <xdr:pic>
      <xdr:nvPicPr>
        <xdr:cNvPr id="13" name="Picture 2"/>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3882687" y="16835438"/>
          <a:ext cx="2109788" cy="1185863"/>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21</xdr:row>
      <xdr:rowOff>0</xdr:rowOff>
    </xdr:from>
    <xdr:to>
      <xdr:col>9</xdr:col>
      <xdr:colOff>851958</xdr:colOff>
      <xdr:row>21</xdr:row>
      <xdr:rowOff>1109197</xdr:rowOff>
    </xdr:to>
    <xdr:pic>
      <xdr:nvPicPr>
        <xdr:cNvPr id="15" name="Picture 2" descr="http://thumb7.shutterstock.com/display_pic_with_logo/55550/55550,1302118767,1/stock-photo-attractive-young-smiling-woman-over-white-background-74736085.jpg"/>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13716000" y="18216563"/>
          <a:ext cx="851958" cy="11091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22</xdr:row>
      <xdr:rowOff>0</xdr:rowOff>
    </xdr:from>
    <xdr:to>
      <xdr:col>9</xdr:col>
      <xdr:colOff>1205594</xdr:colOff>
      <xdr:row>22</xdr:row>
      <xdr:rowOff>1259176</xdr:rowOff>
    </xdr:to>
    <xdr:pic>
      <xdr:nvPicPr>
        <xdr:cNvPr id="16" name="Picture 2" descr="http://thumb7.shutterstock.com/display_pic_with_logo/1600454/157826261/stock-photo-white-gas-boiler-157826261.jpg"/>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13716000" y="19446875"/>
          <a:ext cx="1205594" cy="12591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23</xdr:row>
      <xdr:rowOff>0</xdr:rowOff>
    </xdr:from>
    <xdr:to>
      <xdr:col>9</xdr:col>
      <xdr:colOff>1399405</xdr:colOff>
      <xdr:row>23</xdr:row>
      <xdr:rowOff>1138183</xdr:rowOff>
    </xdr:to>
    <xdr:pic>
      <xdr:nvPicPr>
        <xdr:cNvPr id="17" name="Picture 4" descr="http://thumb9.shutterstock.com/display_pic_with_logo/363469/248081236/stock-photo-thermometer-on-the-windowsill-on-the-background-of-the-summer-heat-248081236.jpg"/>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13716000" y="20907375"/>
          <a:ext cx="1399405" cy="11381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24</xdr:row>
      <xdr:rowOff>0</xdr:rowOff>
    </xdr:from>
    <xdr:to>
      <xdr:col>9</xdr:col>
      <xdr:colOff>1187413</xdr:colOff>
      <xdr:row>24</xdr:row>
      <xdr:rowOff>844383</xdr:rowOff>
    </xdr:to>
    <xdr:pic>
      <xdr:nvPicPr>
        <xdr:cNvPr id="18" name="Picture 6" descr="http://thumb1.shutterstock.com/display_pic_with_logo/1460672/337225508/stock-photo-hand-hold-electric-power-plug-and-inserting-into-power-wall-socket-337225508.jpg"/>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3716000" y="22201188"/>
          <a:ext cx="1187413" cy="8443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444500</xdr:colOff>
      <xdr:row>25</xdr:row>
      <xdr:rowOff>206375</xdr:rowOff>
    </xdr:from>
    <xdr:to>
      <xdr:col>9</xdr:col>
      <xdr:colOff>1880503</xdr:colOff>
      <xdr:row>25</xdr:row>
      <xdr:rowOff>1227533</xdr:rowOff>
    </xdr:to>
    <xdr:pic>
      <xdr:nvPicPr>
        <xdr:cNvPr id="19" name="Picture 8" descr="http://thumb7.shutterstock.com/display_pic_with_logo/320326/352935515/stock-photo-specialist-checks-the-central-heating-system-352935515.jpg"/>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4160500" y="23756938"/>
          <a:ext cx="1436003" cy="10211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341312</xdr:colOff>
      <xdr:row>36</xdr:row>
      <xdr:rowOff>47625</xdr:rowOff>
    </xdr:from>
    <xdr:to>
      <xdr:col>9</xdr:col>
      <xdr:colOff>1617430</xdr:colOff>
      <xdr:row>36</xdr:row>
      <xdr:rowOff>1082824</xdr:rowOff>
    </xdr:to>
    <xdr:pic>
      <xdr:nvPicPr>
        <xdr:cNvPr id="20" name="Picture 2" descr="http://laplace.us.es/wiki/images/7/7c/Signos-calor-trabajo.png"/>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4057312" y="38608000"/>
          <a:ext cx="1276118" cy="10351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28</xdr:row>
      <xdr:rowOff>0</xdr:rowOff>
    </xdr:from>
    <xdr:to>
      <xdr:col>9</xdr:col>
      <xdr:colOff>1621954</xdr:colOff>
      <xdr:row>28</xdr:row>
      <xdr:rowOff>1153390</xdr:rowOff>
    </xdr:to>
    <xdr:pic>
      <xdr:nvPicPr>
        <xdr:cNvPr id="22" name="Picture 2" descr="http://thumb101.shutterstock.com/display_pic_with_logo/706186/202064923/stock-photo-drinks-like-cola-beer-and-lemonade-in-cans-202064923.jpg"/>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3716000" y="27876500"/>
          <a:ext cx="1621954" cy="11533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29</xdr:row>
      <xdr:rowOff>0</xdr:rowOff>
    </xdr:from>
    <xdr:to>
      <xdr:col>9</xdr:col>
      <xdr:colOff>1555750</xdr:colOff>
      <xdr:row>29</xdr:row>
      <xdr:rowOff>1237686</xdr:rowOff>
    </xdr:to>
    <xdr:pic>
      <xdr:nvPicPr>
        <xdr:cNvPr id="23" name="Picture 2" descr="http://thumb101.shutterstock.com/display_pic_with_logo/911323/253811443/stock-photo-universe-filled-with-stars-nebula-and-galaxy-253811443.jpg"/>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3716000" y="29241750"/>
          <a:ext cx="1555750" cy="12376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30</xdr:row>
      <xdr:rowOff>0</xdr:rowOff>
    </xdr:from>
    <xdr:to>
      <xdr:col>9</xdr:col>
      <xdr:colOff>1751389</xdr:colOff>
      <xdr:row>30</xdr:row>
      <xdr:rowOff>1237648</xdr:rowOff>
    </xdr:to>
    <xdr:pic>
      <xdr:nvPicPr>
        <xdr:cNvPr id="24" name="Picture 2" descr="http://thumb101.shutterstock.com/display_pic_with_logo/751738/121354063/stock-photo-pump-panel-and-discharge-gauges-and-piston-valve-121354063.jpg"/>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3716000" y="30575250"/>
          <a:ext cx="1751389" cy="12376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31</xdr:row>
      <xdr:rowOff>0</xdr:rowOff>
    </xdr:from>
    <xdr:to>
      <xdr:col>9</xdr:col>
      <xdr:colOff>1303062</xdr:colOff>
      <xdr:row>31</xdr:row>
      <xdr:rowOff>1216191</xdr:rowOff>
    </xdr:to>
    <xdr:pic>
      <xdr:nvPicPr>
        <xdr:cNvPr id="25" name="Picture 2" descr="http://thumb7.shutterstock.com/display_pic_with_logo/1033249/315433685/stock-vector-vapor-pressure-315433685.jpg"/>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3716000" y="31869063"/>
          <a:ext cx="1303062" cy="12161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476250</xdr:colOff>
      <xdr:row>32</xdr:row>
      <xdr:rowOff>198438</xdr:rowOff>
    </xdr:from>
    <xdr:to>
      <xdr:col>9</xdr:col>
      <xdr:colOff>1657350</xdr:colOff>
      <xdr:row>32</xdr:row>
      <xdr:rowOff>989013</xdr:rowOff>
    </xdr:to>
    <xdr:pic>
      <xdr:nvPicPr>
        <xdr:cNvPr id="26" name="Picture 2"/>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14192250" y="33337501"/>
          <a:ext cx="1181100" cy="79057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444500</xdr:colOff>
      <xdr:row>34</xdr:row>
      <xdr:rowOff>111125</xdr:rowOff>
    </xdr:from>
    <xdr:to>
      <xdr:col>9</xdr:col>
      <xdr:colOff>2492192</xdr:colOff>
      <xdr:row>34</xdr:row>
      <xdr:rowOff>1225365</xdr:rowOff>
    </xdr:to>
    <xdr:pic>
      <xdr:nvPicPr>
        <xdr:cNvPr id="28" name="Picture 2" descr="https://lh4.googleusercontent.com/-Ti_Dm8CULmU/TW5neXtwIKI/AAAAAAAAABM/PiTuj_7WR20/s1600/20070822klpingtcn_28_Ees_SCO.png"/>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4160500" y="35869563"/>
          <a:ext cx="2047692" cy="11142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444499</xdr:colOff>
      <xdr:row>35</xdr:row>
      <xdr:rowOff>134938</xdr:rowOff>
    </xdr:from>
    <xdr:to>
      <xdr:col>9</xdr:col>
      <xdr:colOff>2217736</xdr:colOff>
      <xdr:row>35</xdr:row>
      <xdr:rowOff>468313</xdr:rowOff>
    </xdr:to>
    <xdr:pic>
      <xdr:nvPicPr>
        <xdr:cNvPr id="29" name="3 Imagen" descr="C:\Users\Viviana\Downloads\1.gif"/>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14160499" y="37306251"/>
          <a:ext cx="1773237" cy="333375"/>
        </a:xfrm>
        <a:prstGeom prst="rect">
          <a:avLst/>
        </a:prstGeom>
        <a:noFill/>
        <a:ln>
          <a:noFill/>
        </a:ln>
      </xdr:spPr>
    </xdr:pic>
    <xdr:clientData/>
  </xdr:twoCellAnchor>
  <xdr:twoCellAnchor editAs="oneCell">
    <xdr:from>
      <xdr:col>9</xdr:col>
      <xdr:colOff>349250</xdr:colOff>
      <xdr:row>37</xdr:row>
      <xdr:rowOff>39687</xdr:rowOff>
    </xdr:from>
    <xdr:to>
      <xdr:col>9</xdr:col>
      <xdr:colOff>1637143</xdr:colOff>
      <xdr:row>37</xdr:row>
      <xdr:rowOff>1263823</xdr:rowOff>
    </xdr:to>
    <xdr:pic>
      <xdr:nvPicPr>
        <xdr:cNvPr id="31" name="Picture 2"/>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4065250" y="39989125"/>
          <a:ext cx="1287893" cy="1224136"/>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166688</xdr:colOff>
      <xdr:row>39</xdr:row>
      <xdr:rowOff>71437</xdr:rowOff>
    </xdr:from>
    <xdr:to>
      <xdr:col>9</xdr:col>
      <xdr:colOff>1252861</xdr:colOff>
      <xdr:row>39</xdr:row>
      <xdr:rowOff>1205885</xdr:rowOff>
    </xdr:to>
    <xdr:pic>
      <xdr:nvPicPr>
        <xdr:cNvPr id="33" name="Picture 4" descr="Teenage girl wearing lab coat and doing a science experiment with green and blue liquid in tubes and tongs. - stock photo"/>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13882688" y="42743437"/>
          <a:ext cx="1086173" cy="11344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150812</xdr:colOff>
      <xdr:row>40</xdr:row>
      <xdr:rowOff>55562</xdr:rowOff>
    </xdr:from>
    <xdr:to>
      <xdr:col>9</xdr:col>
      <xdr:colOff>820543</xdr:colOff>
      <xdr:row>40</xdr:row>
      <xdr:rowOff>1104808</xdr:rowOff>
    </xdr:to>
    <xdr:pic>
      <xdr:nvPicPr>
        <xdr:cNvPr id="34" name="Picture 6" descr="http://thumb9.shutterstock.com/display_pic_with_logo/106408/115789702/stock-photo-hot-tea-115789702.jpg"/>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3866812" y="44045187"/>
          <a:ext cx="669731" cy="10492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41</xdr:row>
      <xdr:rowOff>0</xdr:rowOff>
    </xdr:from>
    <xdr:to>
      <xdr:col>9</xdr:col>
      <xdr:colOff>2227848</xdr:colOff>
      <xdr:row>41</xdr:row>
      <xdr:rowOff>214630</xdr:rowOff>
    </xdr:to>
    <xdr:pic>
      <xdr:nvPicPr>
        <xdr:cNvPr id="35" name="3 Imagen" descr="C:\Users\Viviana\Downloads\1.gif"/>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13716000" y="45283438"/>
          <a:ext cx="2227848" cy="214630"/>
        </a:xfrm>
        <a:prstGeom prst="rect">
          <a:avLst/>
        </a:prstGeom>
        <a:noFill/>
        <a:ln>
          <a:noFill/>
        </a:ln>
      </xdr:spPr>
    </xdr:pic>
    <xdr:clientData/>
  </xdr:twoCellAnchor>
  <xdr:twoCellAnchor editAs="oneCell">
    <xdr:from>
      <xdr:col>9</xdr:col>
      <xdr:colOff>0</xdr:colOff>
      <xdr:row>42</xdr:row>
      <xdr:rowOff>0</xdr:rowOff>
    </xdr:from>
    <xdr:to>
      <xdr:col>9</xdr:col>
      <xdr:colOff>2376264</xdr:colOff>
      <xdr:row>42</xdr:row>
      <xdr:rowOff>298109</xdr:rowOff>
    </xdr:to>
    <xdr:pic>
      <xdr:nvPicPr>
        <xdr:cNvPr id="36" name="3 Imagen" descr="C:\Users\Viviana\Downloads\1.gif"/>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3716000" y="46561375"/>
          <a:ext cx="2376264" cy="298109"/>
        </a:xfrm>
        <a:prstGeom prst="rect">
          <a:avLst/>
        </a:prstGeom>
        <a:noFill/>
        <a:ln>
          <a:noFill/>
        </a:ln>
      </xdr:spPr>
    </xdr:pic>
    <xdr:clientData/>
  </xdr:twoCellAnchor>
  <xdr:twoCellAnchor editAs="oneCell">
    <xdr:from>
      <xdr:col>9</xdr:col>
      <xdr:colOff>0</xdr:colOff>
      <xdr:row>43</xdr:row>
      <xdr:rowOff>0</xdr:rowOff>
    </xdr:from>
    <xdr:to>
      <xdr:col>9</xdr:col>
      <xdr:colOff>2579027</xdr:colOff>
      <xdr:row>43</xdr:row>
      <xdr:rowOff>402175</xdr:rowOff>
    </xdr:to>
    <xdr:pic>
      <xdr:nvPicPr>
        <xdr:cNvPr id="37" name="Picture 2"/>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13716000" y="47759938"/>
          <a:ext cx="2579027" cy="40217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206375</xdr:colOff>
      <xdr:row>45</xdr:row>
      <xdr:rowOff>190500</xdr:rowOff>
    </xdr:from>
    <xdr:to>
      <xdr:col>9</xdr:col>
      <xdr:colOff>2385715</xdr:colOff>
      <xdr:row>45</xdr:row>
      <xdr:rowOff>769746</xdr:rowOff>
    </xdr:to>
    <xdr:pic>
      <xdr:nvPicPr>
        <xdr:cNvPr id="39" name="Picture 2"/>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3922375" y="50323750"/>
          <a:ext cx="2179340" cy="579246"/>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46</xdr:row>
      <xdr:rowOff>0</xdr:rowOff>
    </xdr:from>
    <xdr:to>
      <xdr:col>9</xdr:col>
      <xdr:colOff>1025214</xdr:colOff>
      <xdr:row>46</xdr:row>
      <xdr:rowOff>1224136</xdr:rowOff>
    </xdr:to>
    <xdr:pic>
      <xdr:nvPicPr>
        <xdr:cNvPr id="40" name="Picture 2" descr="http://mlm-s2-p.mlstatic.com/calorimetro-doble-con-pared-de-resistencia-electrica-3258-MLM4089994287_042013-F.jpg"/>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13716000" y="51427063"/>
          <a:ext cx="1025214" cy="12241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47</xdr:row>
      <xdr:rowOff>0</xdr:rowOff>
    </xdr:from>
    <xdr:to>
      <xdr:col>9</xdr:col>
      <xdr:colOff>1263789</xdr:colOff>
      <xdr:row>47</xdr:row>
      <xdr:rowOff>1294682</xdr:rowOff>
    </xdr:to>
    <xdr:pic>
      <xdr:nvPicPr>
        <xdr:cNvPr id="41" name="Picture 2" descr="http://thumb101.shutterstock.com/display_pic_with_logo/363469/296713667/stock-photo-kettle-boiling-on-a-gas-stove-in-the-kitchen-focus-on-a-spout-296713667.jpg"/>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716000" y="52705000"/>
          <a:ext cx="1263789" cy="12946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48</xdr:row>
      <xdr:rowOff>0</xdr:rowOff>
    </xdr:from>
    <xdr:to>
      <xdr:col>9</xdr:col>
      <xdr:colOff>2009775</xdr:colOff>
      <xdr:row>48</xdr:row>
      <xdr:rowOff>857250</xdr:rowOff>
    </xdr:to>
    <xdr:pic>
      <xdr:nvPicPr>
        <xdr:cNvPr id="42" name="Picture 2"/>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13716000" y="54094063"/>
          <a:ext cx="2009775" cy="857250"/>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49</xdr:row>
      <xdr:rowOff>0</xdr:rowOff>
    </xdr:from>
    <xdr:to>
      <xdr:col>9</xdr:col>
      <xdr:colOff>2015902</xdr:colOff>
      <xdr:row>49</xdr:row>
      <xdr:rowOff>133350</xdr:rowOff>
    </xdr:to>
    <xdr:pic>
      <xdr:nvPicPr>
        <xdr:cNvPr id="43" name="3 Imagen" descr="C:\Users\LyzMarcela\Desktop\Edición Planeta\CN_10_16_CO\Con correcciones\Fórmulas\CN_10_16_formula10.gif"/>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13716000" y="55340250"/>
          <a:ext cx="2015902" cy="133350"/>
        </a:xfrm>
        <a:prstGeom prst="rect">
          <a:avLst/>
        </a:prstGeom>
        <a:noFill/>
        <a:ln>
          <a:noFill/>
        </a:ln>
      </xdr:spPr>
    </xdr:pic>
    <xdr:clientData/>
  </xdr:twoCellAnchor>
  <xdr:twoCellAnchor editAs="oneCell">
    <xdr:from>
      <xdr:col>9</xdr:col>
      <xdr:colOff>0</xdr:colOff>
      <xdr:row>50</xdr:row>
      <xdr:rowOff>0</xdr:rowOff>
    </xdr:from>
    <xdr:to>
      <xdr:col>9</xdr:col>
      <xdr:colOff>1508770</xdr:colOff>
      <xdr:row>50</xdr:row>
      <xdr:rowOff>709251</xdr:rowOff>
    </xdr:to>
    <xdr:pic>
      <xdr:nvPicPr>
        <xdr:cNvPr id="44" name="Picture 2"/>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13716000" y="56499125"/>
          <a:ext cx="1508770" cy="709251"/>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51</xdr:row>
      <xdr:rowOff>0</xdr:rowOff>
    </xdr:from>
    <xdr:to>
      <xdr:col>9</xdr:col>
      <xdr:colOff>1609726</xdr:colOff>
      <xdr:row>51</xdr:row>
      <xdr:rowOff>766763</xdr:rowOff>
    </xdr:to>
    <xdr:pic>
      <xdr:nvPicPr>
        <xdr:cNvPr id="45" name="Picture 2"/>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13716000" y="57650063"/>
          <a:ext cx="1609726" cy="766763"/>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27</xdr:row>
      <xdr:rowOff>0</xdr:rowOff>
    </xdr:from>
    <xdr:to>
      <xdr:col>9</xdr:col>
      <xdr:colOff>1645205</xdr:colOff>
      <xdr:row>27</xdr:row>
      <xdr:rowOff>1166268</xdr:rowOff>
    </xdr:to>
    <xdr:pic>
      <xdr:nvPicPr>
        <xdr:cNvPr id="46" name="Picture 2" descr="Retro car parked in old European city street - stock photo"/>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13716000" y="26550938"/>
          <a:ext cx="1645205" cy="11662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328996</xdr:colOff>
      <xdr:row>26</xdr:row>
      <xdr:rowOff>253999</xdr:rowOff>
    </xdr:from>
    <xdr:to>
      <xdr:col>9</xdr:col>
      <xdr:colOff>2246613</xdr:colOff>
      <xdr:row>26</xdr:row>
      <xdr:rowOff>1257000</xdr:rowOff>
    </xdr:to>
    <xdr:pic>
      <xdr:nvPicPr>
        <xdr:cNvPr id="47" name="Picture 2" descr="http://i1.ytimg.com/vi/piuKKixl-38/mqdefault.jpg"/>
        <xdr:cNvPicPr>
          <a:picLocks noChangeAspect="1" noChangeArrowheads="1"/>
        </xdr:cNvPicPr>
      </xdr:nvPicPr>
      <xdr:blipFill rotWithShape="1">
        <a:blip xmlns:r="http://schemas.openxmlformats.org/officeDocument/2006/relationships" r:embed="rId40">
          <a:extLst>
            <a:ext uri="{28A0092B-C50C-407E-A947-70E740481C1C}">
              <a14:useLocalDpi xmlns:a14="http://schemas.microsoft.com/office/drawing/2010/main" val="0"/>
            </a:ext>
          </a:extLst>
        </a:blip>
        <a:srcRect t="16772"/>
        <a:stretch/>
      </xdr:blipFill>
      <xdr:spPr bwMode="auto">
        <a:xfrm>
          <a:off x="14044996" y="25328562"/>
          <a:ext cx="1917617" cy="1003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642938</xdr:colOff>
      <xdr:row>33</xdr:row>
      <xdr:rowOff>83221</xdr:rowOff>
    </xdr:from>
    <xdr:to>
      <xdr:col>9</xdr:col>
      <xdr:colOff>2038779</xdr:colOff>
      <xdr:row>33</xdr:row>
      <xdr:rowOff>936574</xdr:rowOff>
    </xdr:to>
    <xdr:pic>
      <xdr:nvPicPr>
        <xdr:cNvPr id="49" name="Imagen 48"/>
        <xdr:cNvPicPr>
          <a:picLocks noChangeAspect="1"/>
        </xdr:cNvPicPr>
      </xdr:nvPicPr>
      <xdr:blipFill>
        <a:blip xmlns:r="http://schemas.openxmlformats.org/officeDocument/2006/relationships" r:embed="rId41"/>
        <a:stretch>
          <a:fillRect/>
        </a:stretch>
      </xdr:blipFill>
      <xdr:spPr>
        <a:xfrm>
          <a:off x="14358938" y="34547846"/>
          <a:ext cx="1395841" cy="853353"/>
        </a:xfrm>
        <a:prstGeom prst="rect">
          <a:avLst/>
        </a:prstGeom>
      </xdr:spPr>
    </xdr:pic>
    <xdr:clientData/>
  </xdr:twoCellAnchor>
  <xdr:twoCellAnchor editAs="oneCell">
    <xdr:from>
      <xdr:col>9</xdr:col>
      <xdr:colOff>412750</xdr:colOff>
      <xdr:row>38</xdr:row>
      <xdr:rowOff>79375</xdr:rowOff>
    </xdr:from>
    <xdr:to>
      <xdr:col>9</xdr:col>
      <xdr:colOff>2027752</xdr:colOff>
      <xdr:row>38</xdr:row>
      <xdr:rowOff>639618</xdr:rowOff>
    </xdr:to>
    <xdr:pic>
      <xdr:nvPicPr>
        <xdr:cNvPr id="50" name="Imagen 49"/>
        <xdr:cNvPicPr>
          <a:picLocks noChangeAspect="1"/>
        </xdr:cNvPicPr>
      </xdr:nvPicPr>
      <xdr:blipFill>
        <a:blip xmlns:r="http://schemas.openxmlformats.org/officeDocument/2006/relationships" r:embed="rId42"/>
        <a:stretch>
          <a:fillRect/>
        </a:stretch>
      </xdr:blipFill>
      <xdr:spPr>
        <a:xfrm>
          <a:off x="14128750" y="41457563"/>
          <a:ext cx="1615002" cy="560243"/>
        </a:xfrm>
        <a:prstGeom prst="rect">
          <a:avLst/>
        </a:prstGeom>
      </xdr:spPr>
    </xdr:pic>
    <xdr:clientData/>
  </xdr:twoCellAnchor>
  <xdr:twoCellAnchor editAs="oneCell">
    <xdr:from>
      <xdr:col>9</xdr:col>
      <xdr:colOff>307110</xdr:colOff>
      <xdr:row>44</xdr:row>
      <xdr:rowOff>39688</xdr:rowOff>
    </xdr:from>
    <xdr:to>
      <xdr:col>9</xdr:col>
      <xdr:colOff>1811091</xdr:colOff>
      <xdr:row>44</xdr:row>
      <xdr:rowOff>1041028</xdr:rowOff>
    </xdr:to>
    <xdr:pic>
      <xdr:nvPicPr>
        <xdr:cNvPr id="51" name="Imagen 50"/>
        <xdr:cNvPicPr>
          <a:picLocks noChangeAspect="1"/>
        </xdr:cNvPicPr>
      </xdr:nvPicPr>
      <xdr:blipFill>
        <a:blip xmlns:r="http://schemas.openxmlformats.org/officeDocument/2006/relationships" r:embed="rId43"/>
        <a:stretch>
          <a:fillRect/>
        </a:stretch>
      </xdr:blipFill>
      <xdr:spPr>
        <a:xfrm>
          <a:off x="14023110" y="48902938"/>
          <a:ext cx="1503981" cy="10013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shutterstock.com/pic-327369788/stock-vector-heater-with-wire-and-socket-isolated-on-white-background-vector-illustration.html?src=8KkrZOoh-BpMHqrB_7rgaQ-1-52" TargetMode="External"/><Relationship Id="rId13" Type="http://schemas.openxmlformats.org/officeDocument/2006/relationships/hyperlink" Target="http://www.shutterstock.com/pic-337225508/stock-photo-hand-hold-electric-power-plug-and-inserting-into-power-wall-socket.html?src=xh4JAuGH2zs-v3BGG-ArSw-1-62" TargetMode="External"/><Relationship Id="rId18" Type="http://schemas.openxmlformats.org/officeDocument/2006/relationships/hyperlink" Target="http://www.shutterstock.com/pic-121354063/stock-photo-pump-panel-and-discharge-gauges-and-piston-valve.html?src=n4N6UIWLspMCn3Vpck-KNA-1-1" TargetMode="External"/><Relationship Id="rId3" Type="http://schemas.openxmlformats.org/officeDocument/2006/relationships/hyperlink" Target="http://www.shutterstock.com/pic-135244469/stock-photo-thinking-woman-with-question-signs-and-light-idea-bulb-above-isolated-on-white.html?src=eaX4x7NjPEpv7_6nr0as4A-1-68" TargetMode="External"/><Relationship Id="rId21" Type="http://schemas.openxmlformats.org/officeDocument/2006/relationships/hyperlink" Target="http://www.shutterstock.com/pic-249920506/stock-photo-teenage-girl-wearing-lab-coat-and-doing-a-science-experiment-with-green-and-blue-liquid-in-tubes.html?src=jH52mzFAeU2t75caqmDr-g-1-18" TargetMode="External"/><Relationship Id="rId7" Type="http://schemas.openxmlformats.org/officeDocument/2006/relationships/hyperlink" Target="http://www.shutterstock.com/pic-204096469/stock-photo-caucasian-female-hand-pressing-button-on-a-modern-electronic-thermostat-timer-on-wall-of-a-modern.html?src=pp-photo-207296536-8KkrZOoh-BpMHqrB_7rgaQ-4" TargetMode="External"/><Relationship Id="rId12" Type="http://schemas.openxmlformats.org/officeDocument/2006/relationships/hyperlink" Target="http://www.shutterstock.com/pic-248081236/stock-photo-thermometer-on-the-windowsill-on-the-background-of-the-summer-heat.html?src=BQ6HGnMMInsyyulIOBAjeA-1-43" TargetMode="External"/><Relationship Id="rId17" Type="http://schemas.openxmlformats.org/officeDocument/2006/relationships/hyperlink" Target="http://www.shutterstock.com/pic-253811443/stock-photo-universe-filled-with-stars-nebula-and-galaxy.html?src=fEyC3BM1gPYnBSan3TvmBw-1-0" TargetMode="External"/><Relationship Id="rId25" Type="http://schemas.openxmlformats.org/officeDocument/2006/relationships/drawing" Target="../drawings/drawing1.xml"/><Relationship Id="rId2" Type="http://schemas.openxmlformats.org/officeDocument/2006/relationships/hyperlink" Target="http://www.shutterstock.com/pic-174080615/stock-photo-thermite-explosion.html?src=bEwNuLx3RT_5Y1IZGMyUFA-1-36" TargetMode="External"/><Relationship Id="rId16" Type="http://schemas.openxmlformats.org/officeDocument/2006/relationships/hyperlink" Target="http://www.shutterstock.com/pic-202064923/stock-photo-drinks-like-cola-beer-and-lemonade-in-cans.html?src=JKDDHbTL2JhycrXhoVcyRQ-1-4" TargetMode="External"/><Relationship Id="rId20" Type="http://schemas.openxmlformats.org/officeDocument/2006/relationships/hyperlink" Target="http://www.shutterstock.com/pic-15122191/stock-photo-overheated-car.html?src=4aRcGivwClVv5geAQSQ8cw-1-92" TargetMode="External"/><Relationship Id="rId1" Type="http://schemas.openxmlformats.org/officeDocument/2006/relationships/hyperlink" Target="http://www.shutterstock.com/pic-431095936/stock-photo-holding-glowing-light-bulb-over-dark-sky-background.html?src=pp-photo-286847534-bEwNuLx3RT_5Y1IZGMyUFA-7" TargetMode="External"/><Relationship Id="rId6" Type="http://schemas.openxmlformats.org/officeDocument/2006/relationships/hyperlink" Target="http://www.shutterstock.com/pic-180706052/stock-photo-invest-in-solar-energy-concept-sun-in-bulb.html?src=WHcySp_wg8v1StadC6q74Q-1-21" TargetMode="External"/><Relationship Id="rId11" Type="http://schemas.openxmlformats.org/officeDocument/2006/relationships/hyperlink" Target="http://www.shutterstock.com/pic-157826261/stock-photo-white-gas-boiler.html?src=7oNUPn9IRe_l8qmJyvT2GA-1-17" TargetMode="External"/><Relationship Id="rId24" Type="http://schemas.openxmlformats.org/officeDocument/2006/relationships/printerSettings" Target="../printerSettings/printerSettings1.bin"/><Relationship Id="rId5" Type="http://schemas.openxmlformats.org/officeDocument/2006/relationships/hyperlink" Target="http://www.shutterstock.com/pic-386025355/stock-photo-low-angle-view-of-solar-photovoltaic-cell-panels-in-bright-sunlight.html?src=WHcySp_wg8v1StadC6q74Q-1-1" TargetMode="External"/><Relationship Id="rId15" Type="http://schemas.openxmlformats.org/officeDocument/2006/relationships/hyperlink" Target="http://www.shutterstock.com/pic-159101753/stock-photo-fuel-nozzle-with-hose-isolated-on-white-background.html?src=GFl3dZJm6-NIDlFICS-Rmg-1-65" TargetMode="External"/><Relationship Id="rId23" Type="http://schemas.openxmlformats.org/officeDocument/2006/relationships/hyperlink" Target="http://www.shutterstock.com/pic-296713667/stock-photo-kettle-boiling-on-a-gas-stove-in-the-kitchen-focus-on-a-spout.html?src=GtV6OOKwJ60pOKvCnNOd0w-1-55" TargetMode="External"/><Relationship Id="rId10" Type="http://schemas.openxmlformats.org/officeDocument/2006/relationships/hyperlink" Target="http://www.shutterstock.com/pic-74736085/stock-photo-attractive-young-smiling-woman-over-white-background.html?src=M_Rx6owREM2qZXtkU71TUw-1-6" TargetMode="External"/><Relationship Id="rId19" Type="http://schemas.openxmlformats.org/officeDocument/2006/relationships/hyperlink" Target="http://www.shutterstock.com/pic-315433685/stock-vector-vapor-pressure.html?src=n4N6UIWLspMCn3Vpck-KNA-1-47" TargetMode="External"/><Relationship Id="rId4" Type="http://schemas.openxmlformats.org/officeDocument/2006/relationships/hyperlink" Target="http://www.shutterstock.com/pic-251802013/stock-photo-high-voltage-post-or-high-voltage-tower.html?src=xh4JAuGH2zs-v3BGG-ArSw-1-1" TargetMode="External"/><Relationship Id="rId9" Type="http://schemas.openxmlformats.org/officeDocument/2006/relationships/hyperlink" Target="http://www.shutterstock.com/pic-111186662/stock-photo-gas-burning-from-a-kitchen-gas-stove.html?src=gnwmfb9xcZK941FNAl3XVw-1-4" TargetMode="External"/><Relationship Id="rId14" Type="http://schemas.openxmlformats.org/officeDocument/2006/relationships/hyperlink" Target="http://www.shutterstock.com/pic-352935515/stock-photo-specialist-checks-the-central-heating-system.html?src=25sSbWZbye8nvqWllcnR8A-1-84" TargetMode="External"/><Relationship Id="rId22" Type="http://schemas.openxmlformats.org/officeDocument/2006/relationships/hyperlink" Target="http://www.shutterstock.com/pic-115789702/stock-photo-hot-tea.html?src=ZnQvu4WoBxc-0-yijpAfCw-1-9"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52" activePane="bottomLeft" state="frozen"/>
      <selection pane="bottomLeft" activeCell="J52" sqref="J5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F7B</v>
      </c>
    </row>
    <row r="2" spans="1:16" ht="15.75" x14ac:dyDescent="0.25">
      <c r="A2" s="1"/>
      <c r="B2" s="3" t="s">
        <v>121</v>
      </c>
      <c r="C2" s="86" t="s">
        <v>22</v>
      </c>
      <c r="D2" s="87"/>
      <c r="F2" s="79" t="s">
        <v>0</v>
      </c>
      <c r="G2" s="80"/>
      <c r="H2" s="58"/>
      <c r="I2" s="58"/>
      <c r="J2" s="14"/>
      <c r="L2" s="2" t="s">
        <v>153</v>
      </c>
      <c r="M2" s="2" t="str">
        <f ca="1">IF($N2&lt;COUNTIF('Definición técnica de imagenes'!$A$3:$A$102,$G$5),OFFSET('Definición técnica de imagenes'!$A$1,MATCH($G$5,'Definición técnica de imagenes'!$A$1:$A$104,0)-1+$N2,1,1,1),"")</f>
        <v>Inicio (apaisado)</v>
      </c>
      <c r="N2" s="2">
        <v>0</v>
      </c>
      <c r="O2" s="2" t="str">
        <f>'Definición técnica de imagenes'!A3</f>
        <v>M3A</v>
      </c>
    </row>
    <row r="3" spans="1:16" ht="15.75" x14ac:dyDescent="0.25">
      <c r="A3" s="1"/>
      <c r="B3" s="4" t="s">
        <v>8</v>
      </c>
      <c r="C3" s="88">
        <v>10</v>
      </c>
      <c r="D3" s="89"/>
      <c r="F3" s="81"/>
      <c r="G3" s="82"/>
      <c r="H3" s="58"/>
      <c r="I3" s="38"/>
      <c r="J3" s="14"/>
      <c r="L3" s="2" t="s">
        <v>154</v>
      </c>
      <c r="M3" s="2" t="str">
        <f ca="1">IF($N3&lt;COUNTIF('Definición técnica de imagenes'!$A$3:$A$102,$G$5),OFFSET('Definición técnica de imagenes'!$A$1,MATCH($G$5,'Definición técnica de imagenes'!$A$1:$A$104,0)-1+$N3,1,1,1),"")</f>
        <v>Inicio (cuadrado)</v>
      </c>
      <c r="N3" s="2">
        <v>1</v>
      </c>
      <c r="O3" s="2" t="str">
        <f>'Definición técnica de imagenes'!A4</f>
        <v>M5A</v>
      </c>
    </row>
    <row r="4" spans="1:16" ht="16.5" x14ac:dyDescent="0.3">
      <c r="A4" s="1"/>
      <c r="B4" s="4" t="s">
        <v>54</v>
      </c>
      <c r="C4" s="88" t="s">
        <v>188</v>
      </c>
      <c r="D4" s="89"/>
      <c r="E4" s="5"/>
      <c r="F4" s="37" t="s">
        <v>55</v>
      </c>
      <c r="G4" s="61" t="s">
        <v>56</v>
      </c>
      <c r="H4" s="58"/>
      <c r="I4" s="38"/>
      <c r="J4" s="14"/>
      <c r="K4" s="14"/>
      <c r="M4" s="2" t="str">
        <f ca="1">IF($N4&lt;COUNTIF('Definición técnica de imagenes'!$A$3:$A$102,$G$5),OFFSET('Definición técnica de imagenes'!$A$1,MATCH($G$5,'Definición técnica de imagenes'!$A$1:$A$104,0)-1+$N4,1,1,1),"")</f>
        <v>Contenido</v>
      </c>
      <c r="N4" s="2">
        <v>2</v>
      </c>
      <c r="O4" s="2" t="str">
        <f>'Definición técnica de imagenes'!A5</f>
        <v>M6A</v>
      </c>
    </row>
    <row r="5" spans="1:16" ht="17.25" thickBot="1" x14ac:dyDescent="0.35">
      <c r="A5" s="1"/>
      <c r="B5" s="6" t="s">
        <v>1</v>
      </c>
      <c r="C5" s="90" t="s">
        <v>187</v>
      </c>
      <c r="D5" s="91"/>
      <c r="E5" s="5"/>
      <c r="F5" s="37" t="str">
        <f>IF(G4="Recurso","Motor del recurso","")</f>
        <v>Motor del recurso</v>
      </c>
      <c r="G5" s="61" t="s">
        <v>138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F7B</v>
      </c>
      <c r="F9" s="57" t="s">
        <v>61</v>
      </c>
      <c r="G9" s="57" t="s">
        <v>59</v>
      </c>
      <c r="H9" s="57" t="s">
        <v>60</v>
      </c>
      <c r="I9" s="57" t="s">
        <v>114</v>
      </c>
      <c r="J9" s="18" t="s">
        <v>6</v>
      </c>
      <c r="K9" s="19" t="s">
        <v>7</v>
      </c>
      <c r="O9" s="2" t="str">
        <f>'Definición técnica de imagenes'!A11</f>
        <v>M10B</v>
      </c>
    </row>
    <row r="10" spans="1:16" s="11" customFormat="1" ht="83.25" customHeight="1" x14ac:dyDescent="0.25">
      <c r="A10" s="12" t="str">
        <f>IF(OR(B10&lt;&gt;"",J10&lt;&gt;""),"IMG01","")</f>
        <v>IMG01</v>
      </c>
      <c r="B10" s="78">
        <v>431095936</v>
      </c>
      <c r="C10" s="20" t="str">
        <f t="shared" ref="C10:C41" si="0">IF(OR(B10&lt;&gt;"",J10&lt;&gt;""),IF($G$4="Recurso",CONCATENATE($G$4," ",$G$5),$G$4),"")</f>
        <v>Recurso F7B</v>
      </c>
      <c r="D10" s="63" t="s">
        <v>190</v>
      </c>
      <c r="E10" s="63" t="s">
        <v>166</v>
      </c>
      <c r="F10" s="13" t="str">
        <f t="shared" ref="F10" ca="1" si="1">IF(OR(B10&lt;&gt;"",J10&lt;&gt;""),CONCATENATE($C$7,"_",$A10,IF($G$4="Cuaderno de Estudio","_small",CONCATENATE(IF(I10="","","n"),IF(LEFT($G$5,1)="F",".jpg",".png")))),"")</f>
        <v>CN_10_16_REC10_IMG01.jpg</v>
      </c>
      <c r="G10" s="13" t="str">
        <f ca="1">IF($F10&lt;&gt;"",IF($G$4="Recurso",VLOOKUP($E10,OFFSET('Definición técnica de imagenes'!$A$1,MATCH($G$5,'Definición técnica de imagenes'!$A$1:$A$104,0)-1,1,COUNTIF('Definición técnica de imagenes'!$A$3:$A$102,$G$5),5),5,FALSE),'Definición técnica de imagenes'!$F$16),"")</f>
        <v>350 x 350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107.25" customHeight="1" x14ac:dyDescent="0.25">
      <c r="A11" s="12" t="str">
        <f t="shared" ref="A11:A18" si="3">IF(OR(B11&lt;&gt;"",J11&lt;&gt;""),CONCATENATE(LEFT(A10,3),IF(MID(A10,4,2)+1&lt;10,CONCATENATE("0",MID(A10,4,2)+1))),"")</f>
        <v>IMG02</v>
      </c>
      <c r="B11" s="78">
        <v>174080615</v>
      </c>
      <c r="C11" s="20" t="str">
        <f t="shared" si="0"/>
        <v>Recurso F7B</v>
      </c>
      <c r="D11" s="63" t="s">
        <v>190</v>
      </c>
      <c r="E11" s="63" t="s">
        <v>166</v>
      </c>
      <c r="F11" s="13" t="str">
        <f t="shared" ref="F11:F74" ca="1" si="4">IF(OR(B11&lt;&gt;"",J11&lt;&gt;""),CONCATENATE($C$7,"_",$A11,IF($G$4="Cuaderno de Estudio","_small",CONCATENATE(IF(I11="","","n"),IF(LEFT($G$5,1)="F",".jpg",".png")))),"")</f>
        <v>CN_10_16_REC10_IMG02.jpg</v>
      </c>
      <c r="G11" s="13" t="str">
        <f ca="1">IF($F11&lt;&gt;"",IF($G$4="Recurso",VLOOKUP($E11,OFFSET('Definición técnica de imagenes'!$A$1,MATCH($G$5,'Definición técnica de imagenes'!$A$1:$A$104,0)-1,1,COUNTIF('Definición técnica de imagenes'!$A$3:$A$102,$G$5),5),5,FALSE),'Definición técnica de imagenes'!$F$16),"")</f>
        <v>350 x 350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100.5" customHeight="1" x14ac:dyDescent="0.25">
      <c r="A12" s="12" t="str">
        <f t="shared" si="3"/>
        <v>IMG03</v>
      </c>
      <c r="B12" s="78">
        <v>135244469</v>
      </c>
      <c r="C12" s="20" t="str">
        <f t="shared" si="0"/>
        <v>Recurso F7B</v>
      </c>
      <c r="D12" s="63" t="s">
        <v>190</v>
      </c>
      <c r="E12" s="63" t="s">
        <v>166</v>
      </c>
      <c r="F12" s="13" t="str">
        <f t="shared" ca="1" si="4"/>
        <v>CN_10_16_REC10_IMG03.jpg</v>
      </c>
      <c r="G12" s="13" t="str">
        <f ca="1">IF($F12&lt;&gt;"",IF($G$4="Recurso",VLOOKUP($E12,OFFSET('Definición técnica de imagenes'!$A$1,MATCH($G$5,'Definición técnica de imagenes'!$A$1:$A$104,0)-1,1,COUNTIF('Definición técnica de imagenes'!$A$3:$A$102,$G$5),5),5,FALSE),'Definición técnica de imagenes'!$F$16),"")</f>
        <v>350 x 350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103.5" customHeight="1" x14ac:dyDescent="0.25">
      <c r="A13" s="12" t="str">
        <f t="shared" si="3"/>
        <v>IMG04</v>
      </c>
      <c r="B13" s="78">
        <v>251802013</v>
      </c>
      <c r="C13" s="20" t="str">
        <f t="shared" si="0"/>
        <v>Recurso F7B</v>
      </c>
      <c r="D13" s="63" t="s">
        <v>190</v>
      </c>
      <c r="E13" s="63" t="s">
        <v>166</v>
      </c>
      <c r="F13" s="13" t="str">
        <f t="shared" ca="1" si="4"/>
        <v>CN_10_16_REC10_IMG04.jpg</v>
      </c>
      <c r="G13" s="13" t="str">
        <f ca="1">IF($F13&lt;&gt;"",IF($G$4="Recurso",VLOOKUP($E13,OFFSET('Definición técnica de imagenes'!$A$1,MATCH($G$5,'Definición técnica de imagenes'!$A$1:$A$104,0)-1,1,COUNTIF('Definición técnica de imagenes'!$A$3:$A$102,$G$5),5),5,FALSE),'Definición técnica de imagenes'!$F$16),"")</f>
        <v>350 x 350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115.5" customHeight="1" x14ac:dyDescent="0.25">
      <c r="A14" s="12" t="str">
        <f t="shared" si="3"/>
        <v>IMG05</v>
      </c>
      <c r="B14" s="62" t="s">
        <v>197</v>
      </c>
      <c r="C14" s="20" t="str">
        <f t="shared" si="0"/>
        <v>Recurso F7B</v>
      </c>
      <c r="D14" s="63" t="s">
        <v>192</v>
      </c>
      <c r="E14" s="63" t="s">
        <v>166</v>
      </c>
      <c r="F14" s="13" t="str">
        <f t="shared" ca="1" si="4"/>
        <v>CN_10_16_REC10_IMG05.jpg</v>
      </c>
      <c r="G14" s="13" t="str">
        <f ca="1">IF($F14&lt;&gt;"",IF($G$4="Recurso",VLOOKUP($E14,OFFSET('Definición técnica de imagenes'!$A$1,MATCH($G$5,'Definición técnica de imagenes'!$A$1:$A$104,0)-1,1,COUNTIF('Definición técnica de imagenes'!$A$3:$A$102,$G$5),5),5,FALSE),'Definición técnica de imagenes'!$F$16),"")</f>
        <v>350 x 350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t="s">
        <v>198</v>
      </c>
      <c r="O14" s="2" t="str">
        <f>'Definición técnica de imagenes'!A22</f>
        <v>F6</v>
      </c>
    </row>
    <row r="15" spans="1:16" s="11" customFormat="1" ht="105" customHeight="1" x14ac:dyDescent="0.25">
      <c r="A15" s="12" t="str">
        <f t="shared" si="3"/>
        <v>IMG06</v>
      </c>
      <c r="B15" s="78">
        <v>386025355</v>
      </c>
      <c r="C15" s="20" t="str">
        <f t="shared" si="0"/>
        <v>Recurso F7B</v>
      </c>
      <c r="D15" s="63" t="s">
        <v>190</v>
      </c>
      <c r="E15" s="63" t="s">
        <v>166</v>
      </c>
      <c r="F15" s="13" t="str">
        <f t="shared" ca="1" si="4"/>
        <v>CN_10_16_REC10_IMG06.jpg</v>
      </c>
      <c r="G15" s="13" t="str">
        <f ca="1">IF($F15&lt;&gt;"",IF($G$4="Recurso",VLOOKUP($E15,OFFSET('Definición técnica de imagenes'!$A$1,MATCH($G$5,'Definición técnica de imagenes'!$A$1:$A$104,0)-1,1,COUNTIF('Definición técnica de imagenes'!$A$3:$A$102,$G$5),5),5,FALSE),'Definición técnica de imagenes'!$F$16),"")</f>
        <v>350 x 350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03.5" customHeight="1" x14ac:dyDescent="0.3">
      <c r="A16" s="12" t="str">
        <f t="shared" si="3"/>
        <v>IMG07</v>
      </c>
      <c r="B16" s="78">
        <v>180706052</v>
      </c>
      <c r="C16" s="20" t="str">
        <f t="shared" si="0"/>
        <v>Recurso F7B</v>
      </c>
      <c r="D16" s="63" t="s">
        <v>190</v>
      </c>
      <c r="E16" s="63" t="s">
        <v>155</v>
      </c>
      <c r="F16" s="13" t="str">
        <f t="shared" ca="1" si="4"/>
        <v>CN_10_16_REC10_IMG07n.jpg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CN_10_16_REC10_IMG07a.jpg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s="68"/>
      <c r="O16" s="2" t="str">
        <f>'Definición técnica de imagenes'!A25</f>
        <v>F7</v>
      </c>
    </row>
    <row r="17" spans="1:15" s="11" customFormat="1" ht="106.5" customHeight="1" x14ac:dyDescent="0.25">
      <c r="A17" s="12" t="str">
        <f t="shared" si="3"/>
        <v>IMG08</v>
      </c>
      <c r="B17" s="78">
        <v>204096469</v>
      </c>
      <c r="C17" s="20" t="str">
        <f t="shared" si="0"/>
        <v>Recurso F7B</v>
      </c>
      <c r="D17" s="63" t="s">
        <v>190</v>
      </c>
      <c r="E17" s="63" t="s">
        <v>166</v>
      </c>
      <c r="F17" s="13" t="str">
        <f t="shared" ca="1" si="4"/>
        <v>CN_10_16_REC10_IMG08.jpg</v>
      </c>
      <c r="G17" s="13" t="str">
        <f ca="1">IF($F17&lt;&gt;"",IF($G$4="Recurso",VLOOKUP($E17,OFFSET('Definición técnica de imagenes'!$A$1,MATCH($G$5,'Definición técnica de imagenes'!$A$1:$A$104,0)-1,1,COUNTIF('Definición técnica de imagenes'!$A$3:$A$102,$G$5),5),5,FALSE),'Definición técnica de imagenes'!$F$16),"")</f>
        <v>350 x 350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13.25" customHeight="1" x14ac:dyDescent="0.25">
      <c r="A18" s="12" t="str">
        <f t="shared" si="3"/>
        <v>IMG09</v>
      </c>
      <c r="B18" s="78">
        <v>327369788</v>
      </c>
      <c r="C18" s="20" t="str">
        <f t="shared" si="0"/>
        <v>Recurso F7B</v>
      </c>
      <c r="D18" s="63" t="s">
        <v>190</v>
      </c>
      <c r="E18" s="63" t="s">
        <v>166</v>
      </c>
      <c r="F18" s="13" t="str">
        <f t="shared" ca="1" si="4"/>
        <v>CN_10_16_REC10_IMG09.jpg</v>
      </c>
      <c r="G18" s="13" t="str">
        <f ca="1">IF($F18&lt;&gt;"",IF($G$4="Recurso",VLOOKUP($E18,OFFSET('Definición técnica de imagenes'!$A$1,MATCH($G$5,'Definición técnica de imagenes'!$A$1:$A$104,0)-1,1,COUNTIF('Definición técnica de imagenes'!$A$3:$A$102,$G$5),5),5,FALSE),'Definición técnica de imagenes'!$F$16),"")</f>
        <v>350 x 350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11.75" customHeight="1" x14ac:dyDescent="0.3">
      <c r="A19" s="12" t="str">
        <f t="shared" ref="A19:A50" si="6">IF(OR(B19&lt;&gt;"",J19&lt;&gt;""),CONCATENATE(LEFT(A18,3),IF(MID(A18,4,2)+1&lt;10,CONCATENATE("0",MID(A18,4,2)+1),MID(A18,4,2)+1)),"")</f>
        <v>IMG10</v>
      </c>
      <c r="B19" s="78">
        <v>111186662</v>
      </c>
      <c r="C19" s="20" t="str">
        <f t="shared" si="0"/>
        <v>Recurso F7B</v>
      </c>
      <c r="D19" s="63" t="s">
        <v>190</v>
      </c>
      <c r="E19" s="63" t="s">
        <v>155</v>
      </c>
      <c r="F19" s="13" t="str">
        <f t="shared" ca="1" si="4"/>
        <v>CN_10_16_REC10_IMG10n.jpg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CN_10_16_REC10_IMG10a.jpg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c r="K19" s="68"/>
      <c r="O19" s="2" t="str">
        <f>'Definición técnica de imagenes'!A31</f>
        <v>F10</v>
      </c>
    </row>
    <row r="20" spans="1:15" s="11" customFormat="1" ht="105.75" customHeight="1" x14ac:dyDescent="0.25">
      <c r="A20" s="12" t="str">
        <f t="shared" si="6"/>
        <v>IMG11</v>
      </c>
      <c r="B20" s="62" t="s">
        <v>191</v>
      </c>
      <c r="C20" s="20" t="str">
        <f t="shared" si="0"/>
        <v>Recurso F7B</v>
      </c>
      <c r="D20" s="63" t="s">
        <v>192</v>
      </c>
      <c r="E20" s="63" t="s">
        <v>155</v>
      </c>
      <c r="F20" s="13" t="str">
        <f t="shared" ca="1" si="4"/>
        <v>CN_10_16_REC10_IMG11n.jpg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CN_10_16_REC10_IMG11a.jpg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c r="K20" s="66" t="s">
        <v>193</v>
      </c>
      <c r="O20" s="2" t="str">
        <f>'Definición técnica de imagenes'!A32</f>
        <v>F10B</v>
      </c>
    </row>
    <row r="21" spans="1:15" s="11" customFormat="1" ht="111" customHeight="1" x14ac:dyDescent="0.25">
      <c r="A21" s="12" t="str">
        <f t="shared" si="6"/>
        <v>IMG12</v>
      </c>
      <c r="B21" s="62" t="s">
        <v>199</v>
      </c>
      <c r="C21" s="20" t="str">
        <f t="shared" si="0"/>
        <v>Recurso F7B</v>
      </c>
      <c r="D21" s="63" t="s">
        <v>192</v>
      </c>
      <c r="E21" s="63" t="s">
        <v>155</v>
      </c>
      <c r="F21" s="13" t="str">
        <f t="shared" ca="1" si="4"/>
        <v>CN_10_16_REC10_IMG12n.jpg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CN_10_16_REC10_IMG12a.jpg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c r="K21" s="64" t="s">
        <v>198</v>
      </c>
      <c r="O21" s="2" t="str">
        <f>'Definición técnica de imagenes'!A33</f>
        <v>F11</v>
      </c>
    </row>
    <row r="22" spans="1:15" s="11" customFormat="1" ht="96.75" customHeight="1" x14ac:dyDescent="0.25">
      <c r="A22" s="12" t="str">
        <f t="shared" si="6"/>
        <v>IMG13</v>
      </c>
      <c r="B22" s="78">
        <v>74736085</v>
      </c>
      <c r="C22" s="20" t="str">
        <f t="shared" si="0"/>
        <v>Recurso F7B</v>
      </c>
      <c r="D22" s="63" t="s">
        <v>190</v>
      </c>
      <c r="E22" s="63" t="s">
        <v>166</v>
      </c>
      <c r="F22" s="13" t="str">
        <f t="shared" ca="1" si="4"/>
        <v>CN_10_16_REC10_IMG13.jpg</v>
      </c>
      <c r="G22" s="13" t="str">
        <f ca="1">IF($F22&lt;&gt;"",IF($G$4="Recurso",VLOOKUP($E22,OFFSET('Definición técnica de imagenes'!$A$1,MATCH($G$5,'Definición técnica de imagenes'!$A$1:$A$104,0)-1,1,COUNTIF('Definición técnica de imagenes'!$A$3:$A$102,$G$5),5),5,FALSE),'Definición técnica de imagenes'!$F$16),"")</f>
        <v>350 x 350 px</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14.75" customHeight="1" x14ac:dyDescent="0.25">
      <c r="A23" s="12" t="str">
        <f t="shared" si="6"/>
        <v>IMG14</v>
      </c>
      <c r="B23" s="78">
        <v>157826261</v>
      </c>
      <c r="C23" s="20" t="str">
        <f t="shared" si="0"/>
        <v>Recurso F7B</v>
      </c>
      <c r="D23" s="63" t="s">
        <v>190</v>
      </c>
      <c r="E23" s="63" t="s">
        <v>166</v>
      </c>
      <c r="F23" s="13" t="str">
        <f t="shared" ca="1" si="4"/>
        <v>CN_10_16_REC10_IMG14.jpg</v>
      </c>
      <c r="G23" s="13" t="str">
        <f ca="1">IF($F23&lt;&gt;"",IF($G$4="Recurso",VLOOKUP($E23,OFFSET('Definición técnica de imagenes'!$A$1,MATCH($G$5,'Definición técnica de imagenes'!$A$1:$A$104,0)-1,1,COUNTIF('Definición técnica de imagenes'!$A$3:$A$102,$G$5),5),5,FALSE),'Definición técnica de imagenes'!$F$16),"")</f>
        <v>350 x 350 px</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02" customHeight="1" x14ac:dyDescent="0.25">
      <c r="A24" s="12" t="str">
        <f t="shared" si="6"/>
        <v>IMG15</v>
      </c>
      <c r="B24" s="78">
        <v>248081236</v>
      </c>
      <c r="C24" s="20" t="str">
        <f t="shared" si="0"/>
        <v>Recurso F7B</v>
      </c>
      <c r="D24" s="63" t="s">
        <v>190</v>
      </c>
      <c r="E24" s="63" t="s">
        <v>166</v>
      </c>
      <c r="F24" s="13" t="str">
        <f t="shared" ca="1" si="4"/>
        <v>CN_10_16_REC10_IMG15.jpg</v>
      </c>
      <c r="G24" s="13" t="str">
        <f ca="1">IF($F24&lt;&gt;"",IF($G$4="Recurso",VLOOKUP($E24,OFFSET('Definición técnica de imagenes'!$A$1,MATCH($G$5,'Definición técnica de imagenes'!$A$1:$A$104,0)-1,1,COUNTIF('Definición técnica de imagenes'!$A$3:$A$102,$G$5),5),5,FALSE),'Definición técnica de imagenes'!$F$16),"")</f>
        <v>350 x 350 px</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06.5" customHeight="1" x14ac:dyDescent="0.25">
      <c r="A25" s="12" t="str">
        <f t="shared" si="6"/>
        <v>IMG16</v>
      </c>
      <c r="B25" s="78">
        <v>337225508</v>
      </c>
      <c r="C25" s="20" t="str">
        <f t="shared" si="0"/>
        <v>Recurso F7B</v>
      </c>
      <c r="D25" s="63" t="s">
        <v>190</v>
      </c>
      <c r="E25" s="63" t="s">
        <v>166</v>
      </c>
      <c r="F25" s="13" t="str">
        <f t="shared" ca="1" si="4"/>
        <v>CN_10_16_REC10_IMG16.jpg</v>
      </c>
      <c r="G25" s="13" t="str">
        <f ca="1">IF($F25&lt;&gt;"",IF($G$4="Recurso",VLOOKUP($E25,OFFSET('Definición técnica de imagenes'!$A$1,MATCH($G$5,'Definición técnica de imagenes'!$A$1:$A$104,0)-1,1,COUNTIF('Definición técnica de imagenes'!$A$3:$A$102,$G$5),5),5,FALSE),'Definición técnica de imagenes'!$F$16),"")</f>
        <v>350 x 350 px</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20" customHeight="1" x14ac:dyDescent="0.25">
      <c r="A26" s="12" t="str">
        <f t="shared" si="6"/>
        <v>IMG17</v>
      </c>
      <c r="B26" s="78">
        <v>352935515</v>
      </c>
      <c r="C26" s="20" t="str">
        <f t="shared" si="0"/>
        <v>Recurso F7B</v>
      </c>
      <c r="D26" s="63" t="s">
        <v>190</v>
      </c>
      <c r="E26" s="63" t="s">
        <v>166</v>
      </c>
      <c r="F26" s="13" t="str">
        <f t="shared" ca="1" si="4"/>
        <v>CN_10_16_REC10_IMG17.jpg</v>
      </c>
      <c r="G26" s="13" t="str">
        <f ca="1">IF($F26&lt;&gt;"",IF($G$4="Recurso",VLOOKUP($E26,OFFSET('Definición técnica de imagenes'!$A$1,MATCH($G$5,'Definición técnica de imagenes'!$A$1:$A$104,0)-1,1,COUNTIF('Definición técnica de imagenes'!$A$3:$A$102,$G$5),5),5,FALSE),'Definición técnica de imagenes'!$F$16),"")</f>
        <v>350 x 350 px</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16.25" customHeight="1" x14ac:dyDescent="0.25">
      <c r="A27" s="12" t="str">
        <f t="shared" si="6"/>
        <v>IMG18</v>
      </c>
      <c r="B27" s="62" t="s">
        <v>191</v>
      </c>
      <c r="C27" s="20" t="str">
        <f t="shared" si="0"/>
        <v>Recurso F7B</v>
      </c>
      <c r="D27" s="63" t="s">
        <v>192</v>
      </c>
      <c r="E27" s="63" t="s">
        <v>155</v>
      </c>
      <c r="F27" s="13" t="str">
        <f t="shared" ca="1" si="4"/>
        <v>CN_10_16_REC10_IMG18n.jpg</v>
      </c>
      <c r="G27" s="13" t="str">
        <f ca="1">IF($F27&lt;&gt;"",IF($G$4="Recurso",VLOOKUP($E27,OFFSET('Definición técnica de imagenes'!$A$1,MATCH($G$5,'Definición técnica de imagenes'!$A$1:$A$104,0)-1,1,COUNTIF('Definición técnica de imagenes'!$A$3:$A$102,$G$5),5),5,FALSE),'Definición técnica de imagenes'!$F$16),"")</f>
        <v>320 x 480 px</v>
      </c>
      <c r="H27" s="13" t="str">
        <f t="shared" ca="1" si="5"/>
        <v>CN_10_16_REC10_IMG18a.jpg</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458 px</v>
      </c>
      <c r="J27" s="64"/>
      <c r="K27" s="64" t="s">
        <v>194</v>
      </c>
      <c r="O27" s="2"/>
    </row>
    <row r="28" spans="1:15" s="11" customFormat="1" ht="104.25" customHeight="1" x14ac:dyDescent="0.25">
      <c r="A28" s="12" t="str">
        <f t="shared" si="6"/>
        <v>IMG19</v>
      </c>
      <c r="B28" s="78">
        <v>159101753</v>
      </c>
      <c r="C28" s="20" t="str">
        <f t="shared" si="0"/>
        <v>Recurso F7B</v>
      </c>
      <c r="D28" s="63" t="s">
        <v>190</v>
      </c>
      <c r="E28" s="63" t="s">
        <v>155</v>
      </c>
      <c r="F28" s="13" t="str">
        <f t="shared" ca="1" si="4"/>
        <v>CN_10_16_REC10_IMG19n.jpg</v>
      </c>
      <c r="G28" s="13" t="str">
        <f ca="1">IF($F28&lt;&gt;"",IF($G$4="Recurso",VLOOKUP($E28,OFFSET('Definición técnica de imagenes'!$A$1,MATCH($G$5,'Definición técnica de imagenes'!$A$1:$A$104,0)-1,1,COUNTIF('Definición técnica de imagenes'!$A$3:$A$102,$G$5),5),5,FALSE),'Definición técnica de imagenes'!$F$16),"")</f>
        <v>320 x 480 px</v>
      </c>
      <c r="H28" s="13" t="str">
        <f t="shared" ca="1" si="5"/>
        <v>CN_10_16_REC10_IMG19a.jpg</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458 px</v>
      </c>
      <c r="J28" s="64"/>
      <c r="K28" s="64" t="s">
        <v>196</v>
      </c>
    </row>
    <row r="29" spans="1:15" s="11" customFormat="1" ht="107.25" customHeight="1" x14ac:dyDescent="0.25">
      <c r="A29" s="12" t="str">
        <f t="shared" si="6"/>
        <v>IMG20</v>
      </c>
      <c r="B29" s="78">
        <v>202064923</v>
      </c>
      <c r="C29" s="20" t="str">
        <f t="shared" si="0"/>
        <v>Recurso F7B</v>
      </c>
      <c r="D29" s="63" t="s">
        <v>190</v>
      </c>
      <c r="E29" s="63" t="s">
        <v>155</v>
      </c>
      <c r="F29" s="13" t="str">
        <f t="shared" ca="1" si="4"/>
        <v>CN_10_16_REC10_IMG20n.jpg</v>
      </c>
      <c r="G29" s="13" t="str">
        <f ca="1">IF($F29&lt;&gt;"",IF($G$4="Recurso",VLOOKUP($E29,OFFSET('Definición técnica de imagenes'!$A$1,MATCH($G$5,'Definición técnica de imagenes'!$A$1:$A$104,0)-1,1,COUNTIF('Definición técnica de imagenes'!$A$3:$A$102,$G$5),5),5,FALSE),'Definición técnica de imagenes'!$F$16),"")</f>
        <v>320 x 480 px</v>
      </c>
      <c r="H29" s="13" t="str">
        <f t="shared" ca="1" si="5"/>
        <v>CN_10_16_REC10_IMG20a.jpg</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458 px</v>
      </c>
      <c r="J29" s="64"/>
      <c r="K29" s="64"/>
    </row>
    <row r="30" spans="1:15" s="11" customFormat="1" ht="105" customHeight="1" x14ac:dyDescent="0.25">
      <c r="A30" s="12" t="str">
        <f t="shared" si="6"/>
        <v>IMG21</v>
      </c>
      <c r="B30" s="78">
        <v>253811443</v>
      </c>
      <c r="C30" s="20" t="str">
        <f t="shared" si="0"/>
        <v>Recurso F7B</v>
      </c>
      <c r="D30" s="63" t="s">
        <v>190</v>
      </c>
      <c r="E30" s="63" t="s">
        <v>155</v>
      </c>
      <c r="F30" s="13" t="str">
        <f t="shared" ca="1" si="4"/>
        <v>CN_10_16_REC10_IMG21n.jpg</v>
      </c>
      <c r="G30" s="13" t="str">
        <f ca="1">IF($F30&lt;&gt;"",IF($G$4="Recurso",VLOOKUP($E30,OFFSET('Definición técnica de imagenes'!$A$1,MATCH($G$5,'Definición técnica de imagenes'!$A$1:$A$104,0)-1,1,COUNTIF('Definición técnica de imagenes'!$A$3:$A$102,$G$5),5),5,FALSE),'Definición técnica de imagenes'!$F$16),"")</f>
        <v>320 x 480 px</v>
      </c>
      <c r="H30" s="13" t="str">
        <f t="shared" ca="1" si="5"/>
        <v>CN_10_16_REC10_IMG21a.jpg</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458 px</v>
      </c>
      <c r="J30" s="64"/>
      <c r="K30" s="64"/>
    </row>
    <row r="31" spans="1:15" s="11" customFormat="1" ht="102" customHeight="1" x14ac:dyDescent="0.25">
      <c r="A31" s="12" t="str">
        <f t="shared" si="6"/>
        <v>IMG22</v>
      </c>
      <c r="B31" s="78">
        <v>121354063</v>
      </c>
      <c r="C31" s="20" t="str">
        <f t="shared" si="0"/>
        <v>Recurso F7B</v>
      </c>
      <c r="D31" s="63" t="s">
        <v>190</v>
      </c>
      <c r="E31" s="63" t="s">
        <v>155</v>
      </c>
      <c r="F31" s="13" t="str">
        <f t="shared" ca="1" si="4"/>
        <v>CN_10_16_REC10_IMG22n.jpg</v>
      </c>
      <c r="G31" s="13" t="str">
        <f ca="1">IF($F31&lt;&gt;"",IF($G$4="Recurso",VLOOKUP($E31,OFFSET('Definición técnica de imagenes'!$A$1,MATCH($G$5,'Definición técnica de imagenes'!$A$1:$A$104,0)-1,1,COUNTIF('Definición técnica de imagenes'!$A$3:$A$102,$G$5),5),5,FALSE),'Definición técnica de imagenes'!$F$16),"")</f>
        <v>320 x 480 px</v>
      </c>
      <c r="H31" s="13" t="str">
        <f t="shared" ca="1" si="5"/>
        <v>CN_10_16_REC10_IMG22a.jpg</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458 px</v>
      </c>
      <c r="J31" s="64"/>
      <c r="K31" s="64"/>
    </row>
    <row r="32" spans="1:15" s="11" customFormat="1" ht="99.75" customHeight="1" x14ac:dyDescent="0.25">
      <c r="A32" s="12" t="str">
        <f t="shared" si="6"/>
        <v>IMG23</v>
      </c>
      <c r="B32" s="78">
        <v>315433685</v>
      </c>
      <c r="C32" s="20" t="str">
        <f t="shared" si="0"/>
        <v>Recurso F7B</v>
      </c>
      <c r="D32" s="63" t="s">
        <v>190</v>
      </c>
      <c r="E32" s="63" t="s">
        <v>155</v>
      </c>
      <c r="F32" s="13" t="str">
        <f t="shared" ca="1" si="4"/>
        <v>CN_10_16_REC10_IMG23n.jpg</v>
      </c>
      <c r="G32" s="13" t="str">
        <f ca="1">IF($F32&lt;&gt;"",IF($G$4="Recurso",VLOOKUP($E32,OFFSET('Definición técnica de imagenes'!$A$1,MATCH($G$5,'Definición técnica de imagenes'!$A$1:$A$104,0)-1,1,COUNTIF('Definición técnica de imagenes'!$A$3:$A$102,$G$5),5),5,FALSE),'Definición técnica de imagenes'!$F$16),"")</f>
        <v>320 x 480 px</v>
      </c>
      <c r="H32" s="13" t="str">
        <f t="shared" ca="1" si="5"/>
        <v>CN_10_16_REC10_IMG23a.jpg</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800 x 458 px</v>
      </c>
      <c r="J32" s="64"/>
      <c r="K32" s="64"/>
    </row>
    <row r="33" spans="1:15" s="11" customFormat="1" ht="104.25" customHeight="1" x14ac:dyDescent="0.25">
      <c r="A33" s="12" t="str">
        <f t="shared" si="6"/>
        <v>IMG24</v>
      </c>
      <c r="B33" s="62" t="s">
        <v>191</v>
      </c>
      <c r="C33" s="20" t="str">
        <f t="shared" si="0"/>
        <v>Recurso F7B</v>
      </c>
      <c r="D33" s="63" t="s">
        <v>192</v>
      </c>
      <c r="E33" s="63" t="s">
        <v>155</v>
      </c>
      <c r="F33" s="13" t="str">
        <f t="shared" ca="1" si="4"/>
        <v>CN_10_16_REC10_IMG24n.jpg</v>
      </c>
      <c r="G33" s="13" t="str">
        <f ca="1">IF($F33&lt;&gt;"",IF($G$4="Recurso",VLOOKUP($E33,OFFSET('Definición técnica de imagenes'!$A$1,MATCH($G$5,'Definición técnica de imagenes'!$A$1:$A$104,0)-1,1,COUNTIF('Definición técnica de imagenes'!$A$3:$A$102,$G$5),5),5,FALSE),'Definición técnica de imagenes'!$F$16),"")</f>
        <v>320 x 480 px</v>
      </c>
      <c r="H33" s="13" t="str">
        <f t="shared" ca="1" si="5"/>
        <v>CN_10_16_REC10_IMG24a.jpg</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800 x 458 px</v>
      </c>
      <c r="J33" s="64"/>
      <c r="K33" s="64" t="s">
        <v>194</v>
      </c>
    </row>
    <row r="34" spans="1:15" s="11" customFormat="1" ht="102" customHeight="1" x14ac:dyDescent="0.25">
      <c r="A34" s="12" t="str">
        <f t="shared" si="6"/>
        <v>IMG25</v>
      </c>
      <c r="B34" s="62" t="s">
        <v>191</v>
      </c>
      <c r="C34" s="20" t="str">
        <f t="shared" si="0"/>
        <v>Recurso F7B</v>
      </c>
      <c r="D34" s="63" t="s">
        <v>192</v>
      </c>
      <c r="E34" s="63" t="s">
        <v>155</v>
      </c>
      <c r="F34" s="13" t="str">
        <f t="shared" ca="1" si="4"/>
        <v>CN_10_16_REC10_IMG25n.jpg</v>
      </c>
      <c r="G34" s="13" t="str">
        <f ca="1">IF($F34&lt;&gt;"",IF($G$4="Recurso",VLOOKUP($E34,OFFSET('Definición técnica de imagenes'!$A$1,MATCH($G$5,'Definición técnica de imagenes'!$A$1:$A$104,0)-1,1,COUNTIF('Definición técnica de imagenes'!$A$3:$A$102,$G$5),5),5,FALSE),'Definición técnica de imagenes'!$F$16),"")</f>
        <v>320 x 480 px</v>
      </c>
      <c r="H34" s="13" t="str">
        <f t="shared" ca="1" si="5"/>
        <v>CN_10_16_REC10_IMG25a.jpg</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800 x 458 px</v>
      </c>
      <c r="J34" s="64"/>
      <c r="K34" s="64" t="s">
        <v>194</v>
      </c>
      <c r="O34" s="2"/>
    </row>
    <row r="35" spans="1:15" s="11" customFormat="1" ht="111" customHeight="1" x14ac:dyDescent="0.25">
      <c r="A35" s="12" t="str">
        <f t="shared" si="6"/>
        <v>IMG26</v>
      </c>
      <c r="B35" s="62" t="s">
        <v>191</v>
      </c>
      <c r="C35" s="20" t="str">
        <f t="shared" si="0"/>
        <v>Recurso F7B</v>
      </c>
      <c r="D35" s="63" t="s">
        <v>192</v>
      </c>
      <c r="E35" s="63" t="s">
        <v>155</v>
      </c>
      <c r="F35" s="13" t="str">
        <f t="shared" ca="1" si="4"/>
        <v>CN_10_16_REC10_IMG26n.jpg</v>
      </c>
      <c r="G35" s="13" t="str">
        <f ca="1">IF($F35&lt;&gt;"",IF($G$4="Recurso",VLOOKUP($E35,OFFSET('Definición técnica de imagenes'!$A$1,MATCH($G$5,'Definición técnica de imagenes'!$A$1:$A$104,0)-1,1,COUNTIF('Definición técnica de imagenes'!$A$3:$A$102,$G$5),5),5,FALSE),'Definición técnica de imagenes'!$F$16),"")</f>
        <v>320 x 480 px</v>
      </c>
      <c r="H35" s="13" t="str">
        <f t="shared" ca="1" si="5"/>
        <v>CN_10_16_REC10_IMG26a.jpg</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800 x 458 px</v>
      </c>
      <c r="J35" s="63"/>
      <c r="K35" s="65" t="s">
        <v>194</v>
      </c>
      <c r="O35" s="2"/>
    </row>
    <row r="36" spans="1:15" s="11" customFormat="1" ht="109.5" customHeight="1" x14ac:dyDescent="0.25">
      <c r="A36" s="12" t="str">
        <f t="shared" si="6"/>
        <v>IMG27</v>
      </c>
      <c r="B36" s="62" t="s">
        <v>191</v>
      </c>
      <c r="C36" s="20" t="str">
        <f t="shared" si="0"/>
        <v>Recurso F7B</v>
      </c>
      <c r="D36" s="63" t="s">
        <v>192</v>
      </c>
      <c r="E36" s="63" t="s">
        <v>155</v>
      </c>
      <c r="F36" s="13" t="str">
        <f t="shared" ca="1" si="4"/>
        <v>CN_10_16_REC10_IMG27n.jpg</v>
      </c>
      <c r="G36" s="13" t="str">
        <f ca="1">IF($F36&lt;&gt;"",IF($G$4="Recurso",VLOOKUP($E36,OFFSET('Definición técnica de imagenes'!$A$1,MATCH($G$5,'Definición técnica de imagenes'!$A$1:$A$104,0)-1,1,COUNTIF('Definición técnica de imagenes'!$A$3:$A$102,$G$5),5),5,FALSE),'Definición técnica de imagenes'!$F$16),"")</f>
        <v>320 x 480 px</v>
      </c>
      <c r="H36" s="13" t="str">
        <f t="shared" ca="1" si="5"/>
        <v>CN_10_16_REC10_IMG27a.jpg</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800 x 458 px</v>
      </c>
      <c r="J36" s="63"/>
      <c r="K36" s="65" t="s">
        <v>194</v>
      </c>
      <c r="O36" s="2"/>
    </row>
    <row r="37" spans="1:15" s="11" customFormat="1" ht="109.5" customHeight="1" x14ac:dyDescent="0.25">
      <c r="A37" s="12" t="str">
        <f t="shared" si="6"/>
        <v>IMG28</v>
      </c>
      <c r="B37" s="78">
        <v>15122191</v>
      </c>
      <c r="C37" s="20" t="str">
        <f t="shared" si="0"/>
        <v>Recurso F7B</v>
      </c>
      <c r="D37" s="63" t="s">
        <v>190</v>
      </c>
      <c r="E37" s="63" t="s">
        <v>155</v>
      </c>
      <c r="F37" s="13" t="str">
        <f t="shared" ca="1" si="4"/>
        <v>CN_10_16_REC10_IMG28n.jpg</v>
      </c>
      <c r="G37" s="13" t="str">
        <f ca="1">IF($F37&lt;&gt;"",IF($G$4="Recurso",VLOOKUP($E37,OFFSET('Definición técnica de imagenes'!$A$1,MATCH($G$5,'Definición técnica de imagenes'!$A$1:$A$104,0)-1,1,COUNTIF('Definición técnica de imagenes'!$A$3:$A$102,$G$5),5),5,FALSE),'Definición técnica de imagenes'!$F$16),"")</f>
        <v>320 x 480 px</v>
      </c>
      <c r="H37" s="13" t="str">
        <f t="shared" ca="1" si="5"/>
        <v>CN_10_16_REC10_IMG28a.jpg</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800 x 458 px</v>
      </c>
      <c r="J37" s="70"/>
      <c r="K37" s="65" t="s">
        <v>200</v>
      </c>
    </row>
    <row r="38" spans="1:15" s="11" customFormat="1" ht="112.5" customHeight="1" x14ac:dyDescent="0.25">
      <c r="A38" s="12" t="str">
        <f t="shared" si="6"/>
        <v>IMG29</v>
      </c>
      <c r="B38" s="62" t="s">
        <v>191</v>
      </c>
      <c r="C38" s="20" t="str">
        <f t="shared" si="0"/>
        <v>Recurso F7B</v>
      </c>
      <c r="D38" s="63" t="s">
        <v>192</v>
      </c>
      <c r="E38" s="63" t="s">
        <v>155</v>
      </c>
      <c r="F38" s="13" t="str">
        <f t="shared" ca="1" si="4"/>
        <v>CN_10_16_REC10_IMG29n.jpg</v>
      </c>
      <c r="G38" s="13" t="str">
        <f ca="1">IF($F38&lt;&gt;"",IF($G$4="Recurso",VLOOKUP($E38,OFFSET('Definición técnica de imagenes'!$A$1,MATCH($G$5,'Definición técnica de imagenes'!$A$1:$A$104,0)-1,1,COUNTIF('Definición técnica de imagenes'!$A$3:$A$102,$G$5),5),5,FALSE),'Definición técnica de imagenes'!$F$16),"")</f>
        <v>320 x 480 px</v>
      </c>
      <c r="H38" s="13" t="str">
        <f t="shared" ca="1" si="5"/>
        <v>CN_10_16_REC10_IMG29a.jpg</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800 x 458 px</v>
      </c>
      <c r="J38" s="71"/>
      <c r="K38" s="65" t="s">
        <v>194</v>
      </c>
    </row>
    <row r="39" spans="1:15" s="11" customFormat="1" ht="102" customHeight="1" x14ac:dyDescent="0.25">
      <c r="A39" s="12" t="str">
        <f t="shared" si="6"/>
        <v>IMG30</v>
      </c>
      <c r="B39" s="62" t="s">
        <v>191</v>
      </c>
      <c r="C39" s="20" t="str">
        <f t="shared" si="0"/>
        <v>Recurso F7B</v>
      </c>
      <c r="D39" s="63" t="s">
        <v>192</v>
      </c>
      <c r="E39" s="63" t="s">
        <v>155</v>
      </c>
      <c r="F39" s="13" t="str">
        <f t="shared" ca="1" si="4"/>
        <v>CN_10_16_REC10_IMG30n.jpg</v>
      </c>
      <c r="G39" s="13" t="str">
        <f ca="1">IF($F39&lt;&gt;"",IF($G$4="Recurso",VLOOKUP($E39,OFFSET('Definición técnica de imagenes'!$A$1,MATCH($G$5,'Definición técnica de imagenes'!$A$1:$A$104,0)-1,1,COUNTIF('Definición técnica de imagenes'!$A$3:$A$102,$G$5),5),5,FALSE),'Definición técnica de imagenes'!$F$16),"")</f>
        <v>320 x 480 px</v>
      </c>
      <c r="H39" s="13" t="str">
        <f t="shared" ca="1" si="5"/>
        <v>CN_10_16_REC10_IMG30a.jpg</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800 x 458 px</v>
      </c>
      <c r="J39" s="63"/>
      <c r="K39" s="65" t="s">
        <v>194</v>
      </c>
    </row>
    <row r="40" spans="1:15" s="11" customFormat="1" ht="103.5" customHeight="1" x14ac:dyDescent="0.25">
      <c r="A40" s="12" t="str">
        <f t="shared" si="6"/>
        <v>IMG31</v>
      </c>
      <c r="B40" s="78">
        <v>249920506</v>
      </c>
      <c r="C40" s="20" t="str">
        <f t="shared" si="0"/>
        <v>Recurso F7B</v>
      </c>
      <c r="D40" s="63" t="s">
        <v>192</v>
      </c>
      <c r="E40" s="63" t="s">
        <v>166</v>
      </c>
      <c r="F40" s="13" t="str">
        <f t="shared" ca="1" si="4"/>
        <v>CN_10_16_REC10_IMG31.jpg</v>
      </c>
      <c r="G40" s="13" t="str">
        <f ca="1">IF($F40&lt;&gt;"",IF($G$4="Recurso",VLOOKUP($E40,OFFSET('Definición técnica de imagenes'!$A$1,MATCH($G$5,'Definición técnica de imagenes'!$A$1:$A$104,0)-1,1,COUNTIF('Definición técnica de imagenes'!$A$3:$A$102,$G$5),5),5,FALSE),'Definición técnica de imagenes'!$F$16),"")</f>
        <v>350 x 350 px</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02" customHeight="1" x14ac:dyDescent="0.25">
      <c r="A41" s="12" t="str">
        <f t="shared" si="6"/>
        <v>IMG32</v>
      </c>
      <c r="B41" s="78">
        <v>115789702</v>
      </c>
      <c r="C41" s="20" t="str">
        <f t="shared" si="0"/>
        <v>Recurso F7B</v>
      </c>
      <c r="D41" s="63" t="s">
        <v>190</v>
      </c>
      <c r="E41" s="63" t="s">
        <v>166</v>
      </c>
      <c r="F41" s="13" t="str">
        <f t="shared" ca="1" si="4"/>
        <v>CN_10_16_REC10_IMG32.jpg</v>
      </c>
      <c r="G41" s="13" t="str">
        <f ca="1">IF($F41&lt;&gt;"",IF($G$4="Recurso",VLOOKUP($E41,OFFSET('Definición técnica de imagenes'!$A$1,MATCH($G$5,'Definición técnica de imagenes'!$A$1:$A$104,0)-1,1,COUNTIF('Definición técnica de imagenes'!$A$3:$A$102,$G$5),5),5,FALSE),'Definición técnica de imagenes'!$F$16),"")</f>
        <v>350 x 350 px</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00.5" customHeight="1" x14ac:dyDescent="0.25">
      <c r="A42" s="12" t="str">
        <f t="shared" si="6"/>
        <v>IMG33</v>
      </c>
      <c r="B42" s="62" t="s">
        <v>191</v>
      </c>
      <c r="C42" s="20" t="str">
        <f t="shared" ref="C42:C73" si="7">IF(OR(B42&lt;&gt;"",J42&lt;&gt;""),IF($G$4="Recurso",CONCATENATE($G$4," ",$G$5),$G$4),"")</f>
        <v>Recurso F7B</v>
      </c>
      <c r="D42" s="63" t="s">
        <v>192</v>
      </c>
      <c r="E42" s="63" t="s">
        <v>155</v>
      </c>
      <c r="F42" s="13" t="str">
        <f t="shared" ca="1" si="4"/>
        <v>CN_10_16_REC10_IMG33n.jpg</v>
      </c>
      <c r="G42" s="13" t="str">
        <f ca="1">IF($F42&lt;&gt;"",IF($G$4="Recurso",VLOOKUP($E42,OFFSET('Definición técnica de imagenes'!$A$1,MATCH($G$5,'Definición técnica de imagenes'!$A$1:$A$104,0)-1,1,COUNTIF('Definición técnica de imagenes'!$A$3:$A$102,$G$5),5),5,FALSE),'Definición técnica de imagenes'!$F$16),"")</f>
        <v>320 x 480 px</v>
      </c>
      <c r="H42" s="13" t="str">
        <f t="shared" ca="1" si="5"/>
        <v>CN_10_16_REC10_IMG33a.jpg</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800 x 458 px</v>
      </c>
      <c r="J42" s="63"/>
      <c r="K42" s="65" t="s">
        <v>195</v>
      </c>
    </row>
    <row r="43" spans="1:15" s="11" customFormat="1" ht="94.5" customHeight="1" x14ac:dyDescent="0.25">
      <c r="A43" s="12" t="str">
        <f t="shared" si="6"/>
        <v>IMG34</v>
      </c>
      <c r="B43" s="62" t="s">
        <v>191</v>
      </c>
      <c r="C43" s="20" t="str">
        <f t="shared" si="7"/>
        <v>Recurso F7B</v>
      </c>
      <c r="D43" s="63" t="s">
        <v>192</v>
      </c>
      <c r="E43" s="63" t="s">
        <v>155</v>
      </c>
      <c r="F43" s="13" t="str">
        <f t="shared" ca="1" si="4"/>
        <v>CN_10_16_REC10_IMG34n.jpg</v>
      </c>
      <c r="G43" s="13" t="str">
        <f ca="1">IF($F43&lt;&gt;"",IF($G$4="Recurso",VLOOKUP($E43,OFFSET('Definición técnica de imagenes'!$A$1,MATCH($G$5,'Definición técnica de imagenes'!$A$1:$A$104,0)-1,1,COUNTIF('Definición técnica de imagenes'!$A$3:$A$102,$G$5),5),5,FALSE),'Definición técnica de imagenes'!$F$16),"")</f>
        <v>320 x 480 px</v>
      </c>
      <c r="H43" s="13" t="str">
        <f t="shared" ca="1" si="5"/>
        <v>CN_10_16_REC10_IMG34a.jpg</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800 x 458 px</v>
      </c>
      <c r="J43" s="63"/>
      <c r="K43" s="65" t="s">
        <v>195</v>
      </c>
    </row>
    <row r="44" spans="1:15" s="11" customFormat="1" ht="87" customHeight="1" x14ac:dyDescent="0.25">
      <c r="A44" s="12" t="str">
        <f t="shared" si="6"/>
        <v>IMG35</v>
      </c>
      <c r="B44" s="62" t="s">
        <v>191</v>
      </c>
      <c r="C44" s="20" t="str">
        <f t="shared" si="7"/>
        <v>Recurso F7B</v>
      </c>
      <c r="D44" s="63" t="s">
        <v>192</v>
      </c>
      <c r="E44" s="63" t="s">
        <v>155</v>
      </c>
      <c r="F44" s="13" t="str">
        <f t="shared" ca="1" si="4"/>
        <v>CN_10_16_REC10_IMG35n.jpg</v>
      </c>
      <c r="G44" s="13" t="str">
        <f ca="1">IF($F44&lt;&gt;"",IF($G$4="Recurso",VLOOKUP($E44,OFFSET('Definición técnica de imagenes'!$A$1,MATCH($G$5,'Definición técnica de imagenes'!$A$1:$A$104,0)-1,1,COUNTIF('Definición técnica de imagenes'!$A$3:$A$102,$G$5),5),5,FALSE),'Definición técnica de imagenes'!$F$16),"")</f>
        <v>320 x 480 px</v>
      </c>
      <c r="H44" s="13" t="str">
        <f t="shared" ca="1" si="5"/>
        <v>CN_10_16_REC10_IMG35a.jpg</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800 x 458 px</v>
      </c>
      <c r="J44" s="63"/>
      <c r="K44" s="65" t="s">
        <v>195</v>
      </c>
    </row>
    <row r="45" spans="1:15" s="11" customFormat="1" ht="99.75" customHeight="1" x14ac:dyDescent="0.25">
      <c r="A45" s="12" t="str">
        <f t="shared" si="6"/>
        <v>IMG36</v>
      </c>
      <c r="B45" s="62" t="s">
        <v>191</v>
      </c>
      <c r="C45" s="20" t="str">
        <f t="shared" si="7"/>
        <v>Recurso F7B</v>
      </c>
      <c r="D45" s="63" t="s">
        <v>192</v>
      </c>
      <c r="E45" s="63" t="s">
        <v>155</v>
      </c>
      <c r="F45" s="13" t="str">
        <f t="shared" ca="1" si="4"/>
        <v>CN_10_16_REC10_IMG36n.jpg</v>
      </c>
      <c r="G45" s="13" t="str">
        <f ca="1">IF($F45&lt;&gt;"",IF($G$4="Recurso",VLOOKUP($E45,OFFSET('Definición técnica de imagenes'!$A$1,MATCH($G$5,'Definición técnica de imagenes'!$A$1:$A$104,0)-1,1,COUNTIF('Definición técnica de imagenes'!$A$3:$A$102,$G$5),5),5,FALSE),'Definición técnica de imagenes'!$F$16),"")</f>
        <v>320 x 480 px</v>
      </c>
      <c r="H45" s="13" t="str">
        <f t="shared" ca="1" si="5"/>
        <v>CN_10_16_REC10_IMG36a.jpg</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800 x 458 px</v>
      </c>
      <c r="J45" s="63"/>
      <c r="K45" s="65" t="s">
        <v>195</v>
      </c>
    </row>
    <row r="46" spans="1:15" s="11" customFormat="1" ht="102" customHeight="1" x14ac:dyDescent="0.25">
      <c r="A46" s="12" t="str">
        <f t="shared" si="6"/>
        <v>IMG37</v>
      </c>
      <c r="B46" s="62" t="s">
        <v>191</v>
      </c>
      <c r="C46" s="20" t="str">
        <f t="shared" si="7"/>
        <v>Recurso F7B</v>
      </c>
      <c r="D46" s="63" t="s">
        <v>192</v>
      </c>
      <c r="E46" s="63" t="s">
        <v>155</v>
      </c>
      <c r="F46" s="13" t="str">
        <f t="shared" ca="1" si="4"/>
        <v>CN_10_16_REC10_IMG37n.jpg</v>
      </c>
      <c r="G46" s="13" t="str">
        <f ca="1">IF($F46&lt;&gt;"",IF($G$4="Recurso",VLOOKUP($E46,OFFSET('Definición técnica de imagenes'!$A$1,MATCH($G$5,'Definición técnica de imagenes'!$A$1:$A$104,0)-1,1,COUNTIF('Definición técnica de imagenes'!$A$3:$A$102,$G$5),5),5,FALSE),'Definición técnica de imagenes'!$F$16),"")</f>
        <v>320 x 480 px</v>
      </c>
      <c r="H46" s="13" t="str">
        <f t="shared" ca="1" si="5"/>
        <v>CN_10_16_REC10_IMG37a.jpg</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800 x 458 px</v>
      </c>
      <c r="J46" s="63"/>
      <c r="K46" s="65" t="s">
        <v>195</v>
      </c>
    </row>
    <row r="47" spans="1:15" s="11" customFormat="1" ht="100.5" customHeight="1" x14ac:dyDescent="0.25">
      <c r="A47" s="12" t="str">
        <f t="shared" si="6"/>
        <v>IMG38</v>
      </c>
      <c r="B47" s="62" t="s">
        <v>191</v>
      </c>
      <c r="C47" s="20" t="str">
        <f t="shared" si="7"/>
        <v>Recurso F7B</v>
      </c>
      <c r="D47" s="63" t="s">
        <v>192</v>
      </c>
      <c r="E47" s="63" t="s">
        <v>155</v>
      </c>
      <c r="F47" s="13" t="str">
        <f t="shared" ca="1" si="4"/>
        <v>CN_10_16_REC10_IMG38n.jpg</v>
      </c>
      <c r="G47" s="13" t="str">
        <f ca="1">IF($F47&lt;&gt;"",IF($G$4="Recurso",VLOOKUP($E47,OFFSET('Definición técnica de imagenes'!$A$1,MATCH($G$5,'Definición técnica de imagenes'!$A$1:$A$104,0)-1,1,COUNTIF('Definición técnica de imagenes'!$A$3:$A$102,$G$5),5),5,FALSE),'Definición técnica de imagenes'!$F$16),"")</f>
        <v>320 x 480 px</v>
      </c>
      <c r="H47" s="13" t="str">
        <f t="shared" ca="1" si="5"/>
        <v>CN_10_16_REC10_IMG38a.jpg</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800 x 458 px</v>
      </c>
      <c r="J47" s="63"/>
      <c r="K47" s="65" t="s">
        <v>195</v>
      </c>
    </row>
    <row r="48" spans="1:15" s="11" customFormat="1" ht="109.5" customHeight="1" x14ac:dyDescent="0.25">
      <c r="A48" s="12" t="str">
        <f t="shared" si="6"/>
        <v>IMG39</v>
      </c>
      <c r="B48" s="78">
        <v>296713667</v>
      </c>
      <c r="C48" s="20" t="str">
        <f t="shared" si="7"/>
        <v>Recurso F7B</v>
      </c>
      <c r="D48" s="63" t="s">
        <v>190</v>
      </c>
      <c r="E48" s="63" t="s">
        <v>155</v>
      </c>
      <c r="F48" s="13" t="str">
        <f t="shared" ca="1" si="4"/>
        <v>CN_10_16_REC10_IMG39n.jpg</v>
      </c>
      <c r="G48" s="13" t="str">
        <f ca="1">IF($F48&lt;&gt;"",IF($G$4="Recurso",VLOOKUP($E48,OFFSET('Definición técnica de imagenes'!$A$1,MATCH($G$5,'Definición técnica de imagenes'!$A$1:$A$104,0)-1,1,COUNTIF('Definición técnica de imagenes'!$A$3:$A$102,$G$5),5),5,FALSE),'Definición técnica de imagenes'!$F$16),"")</f>
        <v>320 x 480 px</v>
      </c>
      <c r="H48" s="13" t="str">
        <f t="shared" ca="1" si="5"/>
        <v>CN_10_16_REC10_IMG39a.jpg</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800 x 458 px</v>
      </c>
      <c r="J48" s="63"/>
      <c r="K48" s="65"/>
    </row>
    <row r="49" spans="1:11" s="11" customFormat="1" ht="98.25" customHeight="1" x14ac:dyDescent="0.25">
      <c r="A49" s="12" t="str">
        <f t="shared" si="6"/>
        <v>IMG40</v>
      </c>
      <c r="B49" s="62" t="s">
        <v>191</v>
      </c>
      <c r="C49" s="20" t="str">
        <f t="shared" si="7"/>
        <v>Recurso F7B</v>
      </c>
      <c r="D49" s="63" t="s">
        <v>192</v>
      </c>
      <c r="E49" s="63" t="s">
        <v>155</v>
      </c>
      <c r="F49" s="13" t="str">
        <f t="shared" ca="1" si="4"/>
        <v>CN_10_16_REC10_IMG40n.jpg</v>
      </c>
      <c r="G49" s="13" t="str">
        <f ca="1">IF($F49&lt;&gt;"",IF($G$4="Recurso",VLOOKUP($E49,OFFSET('Definición técnica de imagenes'!$A$1,MATCH($G$5,'Definición técnica de imagenes'!$A$1:$A$104,0)-1,1,COUNTIF('Definición técnica de imagenes'!$A$3:$A$102,$G$5),5),5,FALSE),'Definición técnica de imagenes'!$F$16),"")</f>
        <v>320 x 480 px</v>
      </c>
      <c r="H49" s="13" t="str">
        <f t="shared" ca="1" si="5"/>
        <v>CN_10_16_REC10_IMG40a.jpg</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800 x 458 px</v>
      </c>
      <c r="J49" s="63"/>
      <c r="K49" s="65" t="s">
        <v>194</v>
      </c>
    </row>
    <row r="50" spans="1:11" s="11" customFormat="1" ht="91.5" customHeight="1" x14ac:dyDescent="0.25">
      <c r="A50" s="12" t="str">
        <f t="shared" si="6"/>
        <v>IMG41</v>
      </c>
      <c r="B50" s="62" t="s">
        <v>191</v>
      </c>
      <c r="C50" s="20" t="str">
        <f t="shared" si="7"/>
        <v>Recurso F7B</v>
      </c>
      <c r="D50" s="63" t="s">
        <v>192</v>
      </c>
      <c r="E50" s="63" t="s">
        <v>155</v>
      </c>
      <c r="F50" s="13" t="str">
        <f t="shared" ca="1" si="4"/>
        <v>CN_10_16_REC10_IMG41n.jpg</v>
      </c>
      <c r="G50" s="13" t="str">
        <f ca="1">IF($F50&lt;&gt;"",IF($G$4="Recurso",VLOOKUP($E50,OFFSET('Definición técnica de imagenes'!$A$1,MATCH($G$5,'Definición técnica de imagenes'!$A$1:$A$104,0)-1,1,COUNTIF('Definición técnica de imagenes'!$A$3:$A$102,$G$5),5),5,FALSE),'Definición técnica de imagenes'!$F$16),"")</f>
        <v>320 x 480 px</v>
      </c>
      <c r="H50" s="13" t="str">
        <f t="shared" ca="1" si="5"/>
        <v>CN_10_16_REC10_IMG41a.jpg</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800 x 458 px</v>
      </c>
      <c r="J50" s="63"/>
      <c r="K50" s="65" t="s">
        <v>194</v>
      </c>
    </row>
    <row r="51" spans="1:11" s="11" customFormat="1" ht="90.75" customHeight="1" x14ac:dyDescent="0.25">
      <c r="A51" s="12" t="str">
        <f t="shared" ref="A51:A82" si="8">IF(OR(B51&lt;&gt;"",J51&lt;&gt;""),CONCATENATE(LEFT(A50,3),IF(MID(A50,4,2)+1&lt;10,CONCATENATE("0",MID(A50,4,2)+1),MID(A50,4,2)+1)),"")</f>
        <v>IMG42</v>
      </c>
      <c r="B51" s="62" t="s">
        <v>191</v>
      </c>
      <c r="C51" s="20" t="str">
        <f t="shared" si="7"/>
        <v>Recurso F7B</v>
      </c>
      <c r="D51" s="63" t="s">
        <v>192</v>
      </c>
      <c r="E51" s="63" t="s">
        <v>155</v>
      </c>
      <c r="F51" s="13" t="str">
        <f t="shared" ca="1" si="4"/>
        <v>CN_10_16_REC10_IMG42n.jpg</v>
      </c>
      <c r="G51" s="13" t="str">
        <f ca="1">IF($F51&lt;&gt;"",IF($G$4="Recurso",VLOOKUP($E51,OFFSET('Definición técnica de imagenes'!$A$1,MATCH($G$5,'Definición técnica de imagenes'!$A$1:$A$104,0)-1,1,COUNTIF('Definición técnica de imagenes'!$A$3:$A$102,$G$5),5),5,FALSE),'Definición técnica de imagenes'!$F$16),"")</f>
        <v>320 x 480 px</v>
      </c>
      <c r="H51" s="13" t="str">
        <f t="shared" ca="1" si="5"/>
        <v>CN_10_16_REC10_IMG42a.jpg</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800 x 458 px</v>
      </c>
      <c r="J51" s="63"/>
      <c r="K51" s="65" t="s">
        <v>201</v>
      </c>
    </row>
    <row r="52" spans="1:11" s="11" customFormat="1" ht="99.75" customHeight="1" x14ac:dyDescent="0.25">
      <c r="A52" s="12" t="str">
        <f t="shared" si="8"/>
        <v>IMG43</v>
      </c>
      <c r="B52" s="62" t="s">
        <v>191</v>
      </c>
      <c r="C52" s="20" t="str">
        <f t="shared" si="7"/>
        <v>Recurso F7B</v>
      </c>
      <c r="D52" s="63" t="s">
        <v>192</v>
      </c>
      <c r="E52" s="63" t="s">
        <v>155</v>
      </c>
      <c r="F52" s="13" t="str">
        <f t="shared" ca="1" si="4"/>
        <v>CN_10_16_REC10_IMG43n.jpg</v>
      </c>
      <c r="G52" s="13" t="str">
        <f ca="1">IF($F52&lt;&gt;"",IF($G$4="Recurso",VLOOKUP($E52,OFFSET('Definición técnica de imagenes'!$A$1,MATCH($G$5,'Definición técnica de imagenes'!$A$1:$A$104,0)-1,1,COUNTIF('Definición técnica de imagenes'!$A$3:$A$102,$G$5),5),5,FALSE),'Definición técnica de imagenes'!$F$16),"")</f>
        <v>320 x 480 px</v>
      </c>
      <c r="H52" s="13" t="str">
        <f t="shared" ca="1" si="5"/>
        <v>CN_10_16_REC10_IMG43a.jpg</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800 x 458 px</v>
      </c>
      <c r="J52" s="63"/>
      <c r="K52" s="65" t="s">
        <v>194</v>
      </c>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shutterstock.com/pic-431095936/stock-photo-holding-glowing-light-bulb-over-dark-sky-background.html?src=pp-photo-286847534-bEwNuLx3RT_5Y1IZGMyUFA-7"/>
    <hyperlink ref="B11" r:id="rId2" display="http://www.shutterstock.com/pic-174080615/stock-photo-thermite-explosion.html?src=bEwNuLx3RT_5Y1IZGMyUFA-1-36"/>
    <hyperlink ref="B12" r:id="rId3" display="http://www.shutterstock.com/pic-135244469/stock-photo-thinking-woman-with-question-signs-and-light-idea-bulb-above-isolated-on-white.html?src=eaX4x7NjPEpv7_6nr0as4A-1-68"/>
    <hyperlink ref="B13" r:id="rId4" display="http://www.shutterstock.com/pic-251802013/stock-photo-high-voltage-post-or-high-voltage-tower.html?src=xh4JAuGH2zs-v3BGG-ArSw-1-1"/>
    <hyperlink ref="B15" r:id="rId5" display="http://www.shutterstock.com/pic-386025355/stock-photo-low-angle-view-of-solar-photovoltaic-cell-panels-in-bright-sunlight.html?src=WHcySp_wg8v1StadC6q74Q-1-1"/>
    <hyperlink ref="B16" r:id="rId6" display="http://www.shutterstock.com/pic-180706052/stock-photo-invest-in-solar-energy-concept-sun-in-bulb.html?src=WHcySp_wg8v1StadC6q74Q-1-21"/>
    <hyperlink ref="B17" r:id="rId7" display="http://www.shutterstock.com/pic-204096469/stock-photo-caucasian-female-hand-pressing-button-on-a-modern-electronic-thermostat-timer-on-wall-of-a-modern.html?src=pp-photo-207296536-8KkrZOoh-BpMHqrB_7rgaQ-4"/>
    <hyperlink ref="B18" r:id="rId8" display="http://www.shutterstock.com/pic-327369788/stock-vector-heater-with-wire-and-socket-isolated-on-white-background-vector-illustration.html?src=8KkrZOoh-BpMHqrB_7rgaQ-1-52"/>
    <hyperlink ref="B19" r:id="rId9" display="http://www.shutterstock.com/pic-111186662/stock-photo-gas-burning-from-a-kitchen-gas-stove.html?src=gnwmfb9xcZK941FNAl3XVw-1-4"/>
    <hyperlink ref="B22" r:id="rId10" display="http://www.shutterstock.com/pic-74736085/stock-photo-attractive-young-smiling-woman-over-white-background.html?src=M_Rx6owREM2qZXtkU71TUw-1-6"/>
    <hyperlink ref="B23" r:id="rId11" display="http://www.shutterstock.com/pic-157826261/stock-photo-white-gas-boiler.html?src=7oNUPn9IRe_l8qmJyvT2GA-1-17"/>
    <hyperlink ref="B24" r:id="rId12" display="http://www.shutterstock.com/pic-248081236/stock-photo-thermometer-on-the-windowsill-on-the-background-of-the-summer-heat.html?src=BQ6HGnMMInsyyulIOBAjeA-1-43"/>
    <hyperlink ref="B25" r:id="rId13" display="http://www.shutterstock.com/pic-337225508/stock-photo-hand-hold-electric-power-plug-and-inserting-into-power-wall-socket.html?src=xh4JAuGH2zs-v3BGG-ArSw-1-62"/>
    <hyperlink ref="B26" r:id="rId14" display="http://www.shutterstock.com/pic-352935515/stock-photo-specialist-checks-the-central-heating-system.html?src=25sSbWZbye8nvqWllcnR8A-1-84"/>
    <hyperlink ref="B28" r:id="rId15" display="http://www.shutterstock.com/pic-159101753/stock-photo-fuel-nozzle-with-hose-isolated-on-white-background.html?src=GFl3dZJm6-NIDlFICS-Rmg-1-65"/>
    <hyperlink ref="B29" r:id="rId16" display="http://www.shutterstock.com/pic-202064923/stock-photo-drinks-like-cola-beer-and-lemonade-in-cans.html?src=JKDDHbTL2JhycrXhoVcyRQ-1-4"/>
    <hyperlink ref="B30" r:id="rId17" display="http://www.shutterstock.com/pic-253811443/stock-photo-universe-filled-with-stars-nebula-and-galaxy.html?src=fEyC3BM1gPYnBSan3TvmBw-1-0"/>
    <hyperlink ref="B31" r:id="rId18" display="http://www.shutterstock.com/pic-121354063/stock-photo-pump-panel-and-discharge-gauges-and-piston-valve.html?src=n4N6UIWLspMCn3Vpck-KNA-1-1"/>
    <hyperlink ref="B32" r:id="rId19" display="http://www.shutterstock.com/pic-315433685/stock-vector-vapor-pressure.html?src=n4N6UIWLspMCn3Vpck-KNA-1-47"/>
    <hyperlink ref="B37" r:id="rId20" display="http://www.shutterstock.com/pic-15122191/stock-photo-overheated-car.html?src=4aRcGivwClVv5geAQSQ8cw-1-92"/>
    <hyperlink ref="B40" r:id="rId21" display="http://www.shutterstock.com/pic-249920506/stock-photo-teenage-girl-wearing-lab-coat-and-doing-a-science-experiment-with-green-and-blue-liquid-in-tubes.html?src=jH52mzFAeU2t75caqmDr-g-1-18"/>
    <hyperlink ref="B41" r:id="rId22" display="http://www.shutterstock.com/pic-115789702/stock-photo-hot-tea.html?src=ZnQvu4WoBxc-0-yijpAfCw-1-9"/>
    <hyperlink ref="B48" r:id="rId23" display="http://www.shutterstock.com/pic-296713667/stock-photo-kettle-boiling-on-a-gas-stove-in-the-kitchen-focus-on-a-spout.html?src=GtV6OOKwJ60pOKvCnNOd0w-1-55"/>
  </hyperlinks>
  <pageMargins left="0.75" right="0.75" top="1" bottom="1" header="0.5" footer="0.5"/>
  <pageSetup orientation="portrait" horizontalDpi="4294967292" verticalDpi="4294967292" r:id="rId24"/>
  <drawing r:id="rId2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2016-07-08T20:42:45Z</dcterms:modified>
</cp:coreProperties>
</file>