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autoCompressPictures="0"/>
  <mc:AlternateContent xmlns:mc="http://schemas.openxmlformats.org/markup-compatibility/2006">
    <mc:Choice Requires="x15">
      <x15ac:absPath xmlns:x15ac="http://schemas.microsoft.com/office/spreadsheetml/2010/11/ac" url="C:\Users\Miguel\Desktop\Procesar Andrés\Revisar\Para enviar\"/>
    </mc:Choice>
  </mc:AlternateContent>
  <workbookProtection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H30" i="1" s="1"/>
  <c r="I31" i="1"/>
  <c r="H31" i="1" s="1"/>
  <c r="I32" i="1"/>
  <c r="H32" i="1" s="1"/>
  <c r="I33" i="1"/>
  <c r="H33" i="1" s="1"/>
  <c r="I34" i="1"/>
  <c r="H34" i="1" s="1"/>
  <c r="I35" i="1"/>
  <c r="H35" i="1" s="1"/>
  <c r="I36" i="1"/>
  <c r="H36" i="1" s="1"/>
  <c r="I37" i="1"/>
  <c r="H37" i="1" s="1"/>
  <c r="I38" i="1"/>
  <c r="H38" i="1" s="1"/>
  <c r="I39" i="1"/>
  <c r="H39" i="1" s="1"/>
  <c r="I40" i="1"/>
  <c r="H40" i="1" s="1"/>
  <c r="I41" i="1"/>
  <c r="H41" i="1" s="1"/>
  <c r="I42" i="1"/>
  <c r="H42" i="1" s="1"/>
  <c r="I43" i="1"/>
  <c r="H43" i="1" s="1"/>
  <c r="I44" i="1"/>
  <c r="H44" i="1" s="1"/>
  <c r="I45" i="1"/>
  <c r="H45" i="1" s="1"/>
  <c r="I46" i="1"/>
  <c r="H46" i="1" s="1"/>
  <c r="I47" i="1"/>
  <c r="H47" i="1" s="1"/>
  <c r="I48" i="1"/>
  <c r="H48" i="1" s="1"/>
  <c r="I49" i="1"/>
  <c r="H49" i="1" s="1"/>
  <c r="I50" i="1"/>
  <c r="H50" i="1" s="1"/>
  <c r="I51" i="1"/>
  <c r="H51" i="1" s="1"/>
  <c r="I52" i="1"/>
  <c r="H52" i="1" s="1"/>
  <c r="I53" i="1"/>
  <c r="H53" i="1" s="1"/>
  <c r="F53" i="1"/>
  <c r="G53" i="1" s="1"/>
  <c r="I54" i="1"/>
  <c r="H54" i="1" s="1"/>
  <c r="F54" i="1"/>
  <c r="G54" i="1" s="1"/>
  <c r="I55" i="1"/>
  <c r="H55" i="1" s="1"/>
  <c r="I56" i="1"/>
  <c r="H56" i="1" s="1"/>
  <c r="F56" i="1"/>
  <c r="G56" i="1" s="1"/>
  <c r="I57" i="1"/>
  <c r="H57" i="1" s="1"/>
  <c r="I58" i="1"/>
  <c r="H58" i="1" s="1"/>
  <c r="F58" i="1"/>
  <c r="G58" i="1" s="1"/>
  <c r="I59" i="1"/>
  <c r="H59" i="1" s="1"/>
  <c r="I60" i="1"/>
  <c r="H60" i="1" s="1"/>
  <c r="F60" i="1"/>
  <c r="G60" i="1" s="1"/>
  <c r="I61" i="1"/>
  <c r="H61" i="1" s="1"/>
  <c r="I62" i="1"/>
  <c r="H62" i="1" s="1"/>
  <c r="F62" i="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F61" i="1"/>
  <c r="G61" i="1" s="1"/>
  <c r="F59" i="1"/>
  <c r="G59" i="1" s="1"/>
  <c r="F57" i="1"/>
  <c r="G57" i="1" s="1"/>
  <c r="F55" i="1"/>
  <c r="G55" i="1" s="1"/>
  <c r="F52" i="1"/>
  <c r="G52" i="1" s="1"/>
  <c r="F51" i="1"/>
  <c r="G51" i="1" s="1"/>
  <c r="F50" i="1"/>
  <c r="G50" i="1" s="1"/>
  <c r="F49" i="1"/>
  <c r="G49" i="1" s="1"/>
  <c r="F48" i="1"/>
  <c r="G48" i="1" s="1"/>
  <c r="F47" i="1"/>
  <c r="G47" i="1" s="1"/>
  <c r="F46" i="1"/>
  <c r="G46" i="1" s="1"/>
  <c r="F45" i="1"/>
  <c r="G45" i="1" s="1"/>
  <c r="F44" i="1"/>
  <c r="G44" i="1" s="1"/>
  <c r="F43" i="1"/>
  <c r="G43" i="1" s="1"/>
  <c r="F42" i="1"/>
  <c r="G42" i="1" s="1"/>
  <c r="F41" i="1"/>
  <c r="G41" i="1" s="1"/>
  <c r="F40" i="1"/>
  <c r="G40" i="1" s="1"/>
  <c r="F39" i="1"/>
  <c r="G39" i="1" s="1"/>
  <c r="F38" i="1"/>
  <c r="G38" i="1" s="1"/>
  <c r="F37" i="1"/>
  <c r="G37" i="1" s="1"/>
  <c r="F36" i="1"/>
  <c r="G36" i="1" s="1"/>
  <c r="F35" i="1"/>
  <c r="G35" i="1" s="1"/>
  <c r="F34" i="1"/>
  <c r="G34" i="1" s="1"/>
  <c r="F33" i="1"/>
  <c r="G33" i="1" s="1"/>
  <c r="F32" i="1"/>
  <c r="G32" i="1" s="1"/>
  <c r="F31" i="1"/>
  <c r="G31" i="1" s="1"/>
  <c r="F30" i="1"/>
  <c r="G30" i="1" s="1"/>
  <c r="K45" i="2"/>
  <c r="J21" i="2"/>
  <c r="I21" i="2"/>
  <c r="D17" i="2"/>
  <c r="D18" i="2"/>
  <c r="H21"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A13" i="1" s="1"/>
  <c r="A14" i="1" s="1"/>
  <c r="A15" i="1" s="1"/>
  <c r="A16" i="1" s="1"/>
  <c r="A17" i="1" s="1"/>
  <c r="A18" i="1" s="1"/>
  <c r="A19" i="1" s="1"/>
  <c r="A20" i="1" s="1"/>
  <c r="A21" i="1" s="1"/>
  <c r="A22" i="1" s="1"/>
  <c r="A23" i="1" s="1"/>
  <c r="A24" i="1" s="1"/>
  <c r="A25" i="1" s="1"/>
  <c r="A26" i="1" s="1"/>
  <c r="A27" i="1" s="1"/>
  <c r="A28" i="1" s="1"/>
  <c r="A29" i="1" s="1"/>
  <c r="M8" i="1"/>
  <c r="M7" i="1"/>
  <c r="M6" i="1"/>
  <c r="M5" i="1"/>
  <c r="F5" i="1"/>
  <c r="M4" i="1"/>
  <c r="M3" i="1"/>
  <c r="M2" i="1"/>
  <c r="M1" i="1"/>
  <c r="E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F29" i="1" l="1"/>
  <c r="G29" i="1" s="1"/>
  <c r="H29" i="1"/>
  <c r="H28" i="1"/>
  <c r="H27" i="1"/>
  <c r="H26" i="1"/>
  <c r="H25" i="1"/>
  <c r="H22" i="1"/>
  <c r="H18" i="1"/>
  <c r="H14" i="1"/>
  <c r="H10" i="1"/>
  <c r="H21" i="1"/>
  <c r="H17" i="1"/>
  <c r="H13" i="1"/>
  <c r="H24" i="1"/>
  <c r="H20" i="1"/>
  <c r="H16" i="1"/>
  <c r="H23" i="1"/>
  <c r="H19" i="1"/>
  <c r="F28" i="1"/>
  <c r="G28" i="1" s="1"/>
  <c r="F26" i="1"/>
  <c r="G26" i="1" s="1"/>
  <c r="F27" i="1"/>
  <c r="G27" i="1" s="1"/>
  <c r="F25" i="1"/>
  <c r="G25" i="1" s="1"/>
  <c r="F24" i="1"/>
  <c r="G24" i="1" s="1"/>
  <c r="F21" i="1"/>
  <c r="G21" i="1" s="1"/>
  <c r="F17" i="1"/>
  <c r="G17" i="1" s="1"/>
  <c r="F23" i="1"/>
  <c r="G23" i="1" s="1"/>
  <c r="F22" i="1"/>
  <c r="G22" i="1" s="1"/>
  <c r="F20" i="1"/>
  <c r="G20" i="1" s="1"/>
  <c r="F18" i="1"/>
  <c r="G18" i="1" s="1"/>
  <c r="F19" i="1"/>
  <c r="G19" i="1" s="1"/>
  <c r="F11" i="1"/>
  <c r="G11" i="1" s="1"/>
  <c r="F12" i="1"/>
  <c r="G12" i="1" s="1"/>
  <c r="F15" i="1"/>
  <c r="G15" i="1" s="1"/>
  <c r="F16" i="1"/>
  <c r="G16" i="1" s="1"/>
  <c r="F14" i="1"/>
  <c r="G14" i="1" s="1"/>
  <c r="F10" i="1"/>
  <c r="G10" i="1" s="1"/>
  <c r="F13" i="1"/>
  <c r="G13" i="1" s="1"/>
  <c r="H12" i="1"/>
  <c r="H15" i="1"/>
  <c r="H11" i="1"/>
</calcChain>
</file>

<file path=xl/sharedStrings.xml><?xml version="1.0" encoding="utf-8"?>
<sst xmlns="http://schemas.openxmlformats.org/spreadsheetml/2006/main" count="459" uniqueCount="234">
  <si>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</si>
  <si>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</si>
  <si>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</si>
  <si>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</si>
  <si>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</si>
  <si>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</si>
  <si>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</si>
  <si>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</si>
  <si>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</si>
  <si>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</si>
  <si>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</si>
  <si>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</si>
  <si>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</si>
  <si>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</si>
  <si>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</si>
  <si>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</si>
  <si>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</si>
  <si>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</si>
  <si>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</si>
  <si>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</si>
  <si>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</si>
  <si>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</si>
  <si>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</si>
  <si>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</si>
  <si>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</si>
  <si>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</si>
  <si>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</si>
  <si>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</si>
  <si>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</si>
  <si>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</si>
  <si>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</si>
  <si>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</si>
  <si>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</si>
  <si>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</si>
  <si>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</si>
  <si>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</si>
  <si>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</si>
  <si>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</si>
  <si>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</si>
  <si>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</si>
  <si>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</si>
  <si>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</si>
  <si>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</si>
  <si>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</si>
  <si>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</si>
  <si>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</si>
  <si>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</si>
  <si>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</si>
  <si>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</si>
  <si>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</si>
  <si>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</si>
  <si>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</si>
  <si>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</si>
  <si>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</si>
  <si>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</si>
  <si>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</si>
  <si>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</si>
  <si>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</si>
  <si>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</si>
  <si>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</si>
  <si>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</si>
  <si>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</si>
  <si>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</si>
  <si>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</si>
  <si>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</si>
  <si>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</si>
  <si>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</si>
  <si>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</si>
  <si>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</si>
  <si>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</si>
  <si>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</si>
  <si>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</si>
  <si>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</si>
  <si>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</si>
  <si>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</si>
  <si>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</si>
  <si>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</si>
  <si>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</si>
  <si>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</si>
  <si>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</si>
  <si>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</si>
  <si>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</si>
  <si>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</si>
  <si>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</si>
  <si>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</si>
  <si>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</si>
  <si>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</si>
  <si>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</si>
  <si>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</si>
  <si>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</si>
  <si>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</si>
  <si>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</si>
  <si>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</si>
  <si>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</si>
  <si>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</si>
  <si>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</si>
  <si>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</si>
  <si>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</si>
  <si>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</si>
  <si>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</si>
  <si>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</si>
  <si>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</si>
  <si>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</si>
  <si>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</si>
  <si>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</si>
  <si>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</si>
  <si>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</si>
  <si>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</si>
  <si>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</si>
  <si>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</si>
  <si>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</si>
  <si>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</si>
  <si>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</si>
  <si>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</si>
  <si>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</si>
  <si>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</si>
  <si>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</si>
  <si>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</si>
  <si>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</si>
  <si>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</si>
  <si>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</si>
  <si>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</si>
  <si>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</si>
  <si>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</si>
  <si>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</si>
  <si>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</si>
  <si>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</si>
  <si>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</si>
  <si>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</si>
  <si>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</si>
  <si>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</si>
  <si>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</si>
  <si>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</si>
  <si>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</si>
  <si>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</si>
  <si>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</si>
  <si>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</si>
  <si>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</si>
  <si>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</si>
  <si>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</si>
  <si>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</si>
  <si>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</si>
  <si>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</si>
  <si>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</si>
  <si>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</si>
  <si>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</si>
  <si>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</si>
  <si>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</si>
  <si>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</si>
  <si>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</si>
  <si>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</si>
  <si>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</si>
  <si>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</si>
  <si>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</si>
  <si>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</si>
  <si>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</si>
  <si>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</si>
  <si>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</si>
  <si>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</si>
  <si>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</si>
  <si>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</si>
  <si>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</si>
  <si>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</si>
  <si>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</si>
  <si>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</si>
  <si>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</si>
  <si>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</si>
  <si>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</si>
  <si>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</si>
  <si>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</si>
  <si>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</si>
  <si>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</si>
  <si>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</si>
  <si>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</si>
  <si>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</si>
  <si>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</si>
  <si>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</si>
  <si>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</si>
  <si>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</si>
  <si>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</si>
  <si>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</si>
  <si>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</si>
  <si>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</si>
  <si>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</si>
  <si>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</si>
  <si>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</si>
  <si>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</si>
  <si>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material hereditario y su expresión</t>
  </si>
  <si>
    <t>Miguel Aljure</t>
  </si>
  <si>
    <t>http://vcell.ndsu.nodak.edu/animations/translation/elongation.htm</t>
  </si>
  <si>
    <t>Ilustración</t>
  </si>
  <si>
    <t>http://vcell.ndsu.nodak.edu/animations/translation/mrna.htm</t>
  </si>
  <si>
    <t>http://vcell.ndsu.nodak.edu/animations/translation/termination.htm</t>
  </si>
  <si>
    <t>http://vcell.ndsu.nodak.edu/animations/translation/initiation.htm</t>
  </si>
  <si>
    <t xml:space="preserve">Tomar la ilustración número 3, eliminar la numeración. </t>
  </si>
  <si>
    <t xml:space="preserve">Tomar la ilustración número 15, eliminar la numeración. </t>
  </si>
  <si>
    <t xml:space="preserve">Tomar la ilustración número 16, eliminar la numeración. </t>
  </si>
  <si>
    <t>CN_09_01_CO_REC180</t>
  </si>
  <si>
    <t>Ribosoma azul, con una línea de colores horizontal y una línea de colores que sale en diagonal</t>
  </si>
  <si>
    <t>Ribosoma azul junto a una línea de colores horizontal representando ARNm</t>
  </si>
  <si>
    <t>Ribosoma azul con la línea de colores horizontal a punto de llegar al final.</t>
  </si>
  <si>
    <t>Línea con franjas de distintos colores.</t>
  </si>
  <si>
    <t>A la línea de colores se le acopla una figura azul denominada ribosoma.</t>
  </si>
  <si>
    <t>Figura conformada por una cadena de circunferencias amarillas y un cilindro color rojo en un extremo.</t>
  </si>
  <si>
    <t>Tomar la ilustración número 7, eliminar la numeración. Poner una envoltura verde que rodee la cadena de bolas amarilla; ver la imagen 8 para entender. Esta envoltura en este caso debe permitir que aún se vean las bolas amarillas, y que se siga notando que dentro de esas bolas hay letras. No hacer que la envoltura cubra también el cilindro rojo al final de la cadena. Señalar esta figura roja y escribir "aminoácido".</t>
  </si>
  <si>
    <t>Tomar la imagen 20. Quitar la figura verde incompleta que se ve en el extremo derecho de la imagen.</t>
  </si>
  <si>
    <t xml:space="preserve">Tomar la ilustración 21, acortar la línea café de la derecha y poner una bola negra al final, como la de la imagen 2 de esta solicitud. Hacer que la bola rosada esté dentro del ribosoma, tal y como se ve en la imagen 22. </t>
  </si>
  <si>
    <t>Trascripción y traducción</t>
  </si>
  <si>
    <t>Tomar la ilustración número 12, eliminar la numeración.  Eliminar la figura verde y la roja que está dentro de la azul.</t>
  </si>
  <si>
    <t>Conjunto de ARNm, ARNt y ribosoma</t>
  </si>
  <si>
    <t>Línea verde con letras uniendose a líena de colores con letras</t>
  </si>
  <si>
    <t>Tomar la ilustración número 9, eliminar la numeración, y hacer que todo el fondo sea azul, no solo la parte inferior. Las letras de la líena vertical deben estar dentro de un cilindro de color rojo, como se muestra en la figura.</t>
  </si>
  <si>
    <t>Poner la imagen 12 (sin el número) y señalar la figura azul y escribir "Ribosoma"; señalar la línea de colores horizontal y escribir "ARNm"; señalar la figura verde al interior del ribosoma y escribir "ARNt"; señalar el cilindro rojo unido al ARNt y escribir "aminoácido"; señalar en primer cilindro de colores de la línea horizontal (ARNm), el que está debajo del ARNt, y escribir "Primer codón". Este cilindro debe ser rojo.</t>
  </si>
  <si>
    <t>Una figura cilíndrica roja con las palabras Met en su interior y un extremos de esta una figura verde.</t>
  </si>
  <si>
    <t xml:space="preserve">Tomar la ilustración número 10, eliminar la numeración. </t>
  </si>
  <si>
    <t>Una línea de bandas de colores y color café en sus extremos, unida a una figura azul o ribosoma y en su interior dos figuras verdes con figuras cilíndricas en un extremo, una de color rojo y la otra naranja.</t>
  </si>
  <si>
    <t>Una vista aumentada de la figura anterior pero la figura verde de la izquierda se muestra desplazada y la figura cilíndrica roja se une a la naranja en un extremo.</t>
  </si>
  <si>
    <t>La figura verde con figuras cilíndricas, roja y naranja, se desplaza a la izquierda y se ve una figura verde igual pero acoplada a un cilindro naranja tenue entrando a ocupar un sitio a la derecha de la primera.</t>
  </si>
  <si>
    <t>La franja de colores se desplaza a la izquierda, cambian los colores de las figuras cilíndricas denominadas ARNt.</t>
  </si>
  <si>
    <t xml:space="preserve">Tomar la ilustración número 17, eliminar la numeración. </t>
  </si>
  <si>
    <t>La línea de colores acoplada a la figura azul o ribosoma y en su interior dos figuras verdes idénticas pero una solo unida a una figura cilíndrica y la otra con varias de ellas de diferente color.</t>
  </si>
  <si>
    <t xml:space="preserve">Tomar la ilustración número 20, eliminar la numeración.  Quitar la figura verde incompleta que se ve en el extremo derecho de la imagen. Señalar la cadena de colores diagonal, y escribir "Cadena de aminoácidos (proteína)". La se cuencia de colores de esta cadena debe coincidir con la secuencia de colores de la línea horizontal (ARNm). </t>
  </si>
  <si>
    <t xml:space="preserve">Tomar la ilustración número 13, eliminar la numeración. Notese que así como el nuevo cilindro que se pone, junto con la segunda figura verde, es de color anaranjado, también lo es el cilindro que está debajo de la figura verde, en la línea horizontal. Los codones tienen el mismo color que los aminoácidos. Si bien no tienen que usarse los mismos colores de las imágenes de muestra, la correspondencia entre colores sí se debe mantener. </t>
  </si>
  <si>
    <t>Una figura similar a la anterior pero la figura verde de la izquierda tiene aún más cilindros de colores, la línea de franjas de colores se desplaza mas a la izquierda y la otra figura verde ya sin cilindros se ve saliendo del ribosoma, al lado derecho se ve una figura rosada.</t>
  </si>
  <si>
    <t>La línea de franjas de colores se desplaza hasta llegar a una franja rosada seguida de una larga de color café, sigue unida al ribosoma azul y en el interior de este se ve una figura verde a la izquierda y una rosada a la derecha, por último se ve saliendo una cadena de cilindros de colores, correspondientes a los colores de la línea de franjas.</t>
  </si>
  <si>
    <t xml:space="preserve">Se ve la línea con franjas de colores, la figura azul o ribosoma, una figura verde y una figura cilíndrica alargada con colores correspondientes a la misma secuencia de colores de la línea con franjas excepto el café y el rosado. </t>
  </si>
  <si>
    <t>Se muestra en contraste la figura cilíndrica alargada de colores y la línea de franjas, cadena de proteínas y ARNm, se ve que sus colores son correspondientes menos el café y el rosado que no tiene la primera figura.</t>
  </si>
  <si>
    <t>Tomar la imagen 11, y acortar la línea café, acortando la bola rosa de la izquierda a la azul del centro, el ribosoma. Pero no acortarla tanto que quede igual o más pequeña que los cilindros de colores dentro de la línea. Hacer también que la bola rosada sea negra.</t>
  </si>
  <si>
    <t>Tomar la ilustración número 21, eliminar la numeración. Acortar la línea café del final y poner en el extremo una bola café (ver imagen 03 de esta solicitud). Mantener la bola rosada fuera de la figura azul. Señalar el último cilindro de la línea vertical, justo antes de que empieze la sección café, y escribir "Codón de terminación".</t>
  </si>
  <si>
    <t>Tomar la ilustración número 23, eliminar la numeración. Señalar la bola rosada dentro de la figura azul y escribir "Factor de liberación".</t>
  </si>
  <si>
    <t>Tomar la ilustración número 24, eliminar la numeración. Hacer que la figura azul se separe como una sola unidad y no como dos.</t>
  </si>
  <si>
    <t>Tomar la ilustración número 25, eliminar la numeración. Escribir en la línea recta ARNm, y en la línea torcida Proteína. Los colores deben coincidir, excepto porque el ASRNm al final tiene extremos cafés, más largos que los demás cilindros. No es necesario que la línea recta pocupe toda la pantalla, como en la imagen de muestra. Notar que en la imagen de muestra en la esquina superior derecha el último cilindro es rosa, y el penúltimo amarillo, mientras que en la proteína el último es el amarillo. No cometer ese error: los colores deben cuadrar entre ambas figuras.</t>
  </si>
  <si>
    <t>https://biologia-wiki.wikispaces.com/file/view/S%C3%ADntesis_de_prote%C3%ADnas_6.gif/94373250/S%C3%ADntesis_de_prote%C3%ADnas_6.gif</t>
  </si>
  <si>
    <t>Ilustrar la imagen. Quitar el texto que dice replicación, y el círculo que lo acompaña.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</si>
</sst>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1" x14ac:knownFonts="1">
    <font>
      <sz val="12"/>
      <color theme="1"/>
      <name val="Calibri"/>
      <family val="2"/>
      <scheme val="minor"/>
    </font>
    <font>
      <sz val="10"/>
      <name val="Century Gothic"/>
      <family val="2"/>
    </font>
    <font>
      <b/>
      <sz val="10"/>
      <name val="Century Gothic"/>
      <family val="2"/>
    </font>
    <font>
      <sz val="10"/>
      <name val="Century Gothic"/>
      <family val="2"/>
    </font>
    <font>
      <b/>
      <sz val="10"/>
      <name val="Century Gothic"/>
      <family val="2"/>
    </font>
    <font>
      <sz val="9"/>
      <name val="Century Gothic"/>
      <family val="2"/>
    </font>
    <font>
      <sz val="11"/>
      <color theme="1"/>
      <name val="Calibri"/>
      <family val="2"/>
      <scheme val="minor"/>
    </font>
    <font>
      <b/>
      <sz val="12"/>
      <color theme="1"/>
      <name val="Calibri"/>
      <family val="2"/>
      <scheme val="minor"/>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theme="1"/>
      <name val="Century Gothic"/>
      <family val="2"/>
    </font>
    <font>
      <sz val="10"/>
      <color rgb="FF000000"/>
      <name val="Century Gothic"/>
      <family val="2"/>
    </font>
    <font>
      <sz val="9"/>
      <color rgb="FF000000"/>
      <name val="Century Gothic"/>
      <family val="2"/>
    </font>
    <font>
      <sz val="10"/>
      <color theme="0"/>
      <name val="Calibri"/>
      <family val="2"/>
      <scheme val="minor"/>
    </font>
    <font>
      <sz val="12"/>
      <color theme="0"/>
      <name val="Calibri"/>
      <family val="2"/>
      <scheme val="minor"/>
    </font>
    <font>
      <b/>
      <sz val="12"/>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40"/>
      </patternFill>
    </fill>
    <fill>
      <patternFill patternType="solid">
        <fgColor indexed="26"/>
        <bgColor indexed="64"/>
      </patternFill>
    </fill>
    <fill>
      <patternFill patternType="mediumGray">
        <fgColor indexed="10"/>
      </patternFill>
    </fill>
    <fill>
      <patternFill patternType="solid">
        <fgColor theme="6" tint="0.79998168889431442"/>
        <bgColor indexed="64"/>
      </patternFill>
    </fill>
    <fill>
      <patternFill patternType="solid">
        <fgColor theme="1" tint="0.499984740745262"/>
        <bgColor indexed="64"/>
      </patternFill>
    </fill>
    <fill>
      <patternFill patternType="solid">
        <fgColor theme="0" tint="-0.34998626667073579"/>
        <bgColor indexed="64"/>
      </patternFill>
    </fill>
  </fills>
  <borders count="36">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hair">
        <color indexed="64"/>
      </bottom>
      <diagonal/>
    </border>
    <border>
      <left/>
      <right/>
      <top style="hair">
        <color indexed="64"/>
      </top>
      <bottom style="hair">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109">
    <xf numFmtId="0" fontId="0" fillId="0" borderId="0" xfId="0"/>
    <xf numFmtId="0" fontId="0" fillId="0" borderId="0" xfId="0" applyBorder="1"/>
    <xf numFmtId="0" fontId="1" fillId="0" borderId="0" xfId="0" applyFont="1" applyBorder="1"/>
    <xf numFmtId="0" fontId="1" fillId="2" borderId="1" xfId="0" applyFont="1" applyFill="1" applyBorder="1"/>
    <xf numFmtId="0" fontId="1" fillId="2" borderId="2" xfId="0" applyFont="1" applyFill="1" applyBorder="1"/>
    <xf numFmtId="0" fontId="0" fillId="0" borderId="0" xfId="0" applyBorder="1" applyAlignment="1"/>
    <xf numFmtId="0" fontId="1" fillId="2" borderId="3" xfId="0" applyFont="1" applyFill="1" applyBorder="1"/>
    <xf numFmtId="0" fontId="1" fillId="0" borderId="0" xfId="0" applyFont="1" applyBorder="1" applyAlignment="1">
      <alignment horizontal="left"/>
    </xf>
    <xf numFmtId="0" fontId="1" fillId="0" borderId="0" xfId="0" applyFont="1" applyFill="1" applyBorder="1"/>
    <xf numFmtId="0" fontId="0" fillId="0" borderId="0" xfId="0" applyFill="1" applyBorder="1"/>
    <xf numFmtId="0" fontId="1" fillId="0" borderId="0" xfId="0" applyFont="1" applyFill="1" applyBorder="1" applyAlignment="1">
      <alignment horizontal="left"/>
    </xf>
    <xf numFmtId="0" fontId="1" fillId="0" borderId="0" xfId="0" applyFont="1" applyFill="1" applyBorder="1" applyAlignment="1">
      <alignment wrapText="1"/>
    </xf>
    <xf numFmtId="1" fontId="1" fillId="0" borderId="4" xfId="0" applyNumberFormat="1" applyFont="1" applyFill="1" applyBorder="1" applyAlignment="1">
      <alignment vertical="center" wrapText="1"/>
    </xf>
    <xf numFmtId="0" fontId="1" fillId="0" borderId="4" xfId="0" applyFont="1" applyFill="1" applyBorder="1" applyAlignment="1">
      <alignment vertical="center" wrapText="1"/>
    </xf>
    <xf numFmtId="0" fontId="0" fillId="0" borderId="0" xfId="0" applyBorder="1" applyAlignment="1">
      <alignment wrapText="1"/>
    </xf>
    <xf numFmtId="0" fontId="1" fillId="0" borderId="0" xfId="0" applyFont="1" applyBorder="1" applyAlignment="1">
      <alignment wrapText="1"/>
    </xf>
    <xf numFmtId="0" fontId="1" fillId="0" borderId="0" xfId="0" applyFont="1" applyFill="1" applyBorder="1" applyAlignment="1">
      <alignment horizontal="center" wrapText="1"/>
    </xf>
    <xf numFmtId="0" fontId="2" fillId="3" borderId="5" xfId="0" applyFont="1" applyFill="1" applyBorder="1" applyAlignment="1">
      <alignment horizontal="center" vertical="center"/>
    </xf>
    <xf numFmtId="0" fontId="2" fillId="3" borderId="5" xfId="0" applyFont="1" applyFill="1" applyBorder="1" applyAlignment="1">
      <alignment horizontal="center" vertical="center" wrapText="1"/>
    </xf>
    <xf numFmtId="0" fontId="2" fillId="3" borderId="6" xfId="0" applyFont="1" applyFill="1" applyBorder="1" applyAlignment="1">
      <alignment horizontal="center" vertical="center" wrapText="1"/>
    </xf>
    <xf numFmtId="1" fontId="1" fillId="0" borderId="4" xfId="0" applyNumberFormat="1" applyFont="1" applyFill="1" applyBorder="1" applyAlignment="1">
      <alignment horizontal="left" vertical="center" wrapText="1"/>
    </xf>
    <xf numFmtId="0" fontId="2" fillId="3" borderId="7" xfId="0" applyFont="1" applyFill="1" applyBorder="1" applyAlignment="1">
      <alignment horizontal="center" vertical="center"/>
    </xf>
    <xf numFmtId="0" fontId="0" fillId="0" borderId="0" xfId="0" applyAlignment="1">
      <alignment vertical="center" wrapText="1"/>
    </xf>
    <xf numFmtId="0" fontId="3" fillId="0" borderId="0" xfId="0" applyFont="1" applyBorder="1"/>
    <xf numFmtId="0" fontId="4" fillId="4" borderId="1" xfId="0" applyFont="1" applyFill="1" applyBorder="1" applyAlignment="1">
      <alignment vertical="center" wrapText="1"/>
    </xf>
    <xf numFmtId="0" fontId="0" fillId="0" borderId="4" xfId="0" applyBorder="1" applyAlignment="1">
      <alignment horizontal="center" vertical="top" wrapText="1"/>
    </xf>
    <xf numFmtId="0" fontId="0" fillId="0" borderId="2" xfId="0" applyBorder="1" applyAlignment="1">
      <alignment horizontal="center" vertical="top" wrapText="1"/>
    </xf>
    <xf numFmtId="0" fontId="0" fillId="0" borderId="8" xfId="0" applyBorder="1" applyAlignment="1">
      <alignment vertical="top" wrapText="1"/>
    </xf>
    <xf numFmtId="0" fontId="0" fillId="0" borderId="3" xfId="0" applyBorder="1" applyAlignment="1">
      <alignment wrapText="1"/>
    </xf>
    <xf numFmtId="0" fontId="0" fillId="0" borderId="8" xfId="0" applyBorder="1" applyAlignment="1">
      <alignment horizontal="center" vertical="top" wrapText="1"/>
    </xf>
    <xf numFmtId="0" fontId="7" fillId="0" borderId="9" xfId="0" applyFont="1" applyBorder="1" applyAlignment="1">
      <alignment vertical="center" wrapText="1"/>
    </xf>
    <xf numFmtId="0" fontId="0" fillId="0" borderId="0" xfId="0" applyBorder="1" applyAlignment="1">
      <alignment vertical="center" wrapText="1"/>
    </xf>
    <xf numFmtId="0" fontId="0" fillId="0" borderId="10" xfId="0" applyBorder="1" applyAlignment="1">
      <alignment vertical="center" wrapText="1"/>
    </xf>
    <xf numFmtId="0" fontId="0" fillId="0" borderId="9" xfId="0" applyBorder="1" applyAlignment="1">
      <alignment vertical="center" wrapText="1"/>
    </xf>
    <xf numFmtId="0" fontId="0" fillId="0" borderId="11" xfId="0" applyBorder="1" applyAlignment="1">
      <alignment vertical="center" wrapText="1"/>
    </xf>
    <xf numFmtId="0" fontId="0" fillId="0" borderId="12" xfId="0" applyBorder="1" applyAlignment="1">
      <alignment vertical="center" wrapText="1"/>
    </xf>
    <xf numFmtId="0" fontId="0" fillId="0" borderId="13" xfId="0" applyBorder="1" applyAlignment="1">
      <alignment vertical="center" wrapText="1"/>
    </xf>
    <xf numFmtId="0" fontId="5" fillId="2" borderId="4" xfId="0" applyFont="1" applyFill="1" applyBorder="1"/>
    <xf numFmtId="164" fontId="3" fillId="0" borderId="0" xfId="0" applyNumberFormat="1" applyFont="1" applyBorder="1" applyAlignment="1">
      <alignment horizontal="center"/>
    </xf>
    <xf numFmtId="0" fontId="8" fillId="6" borderId="0" xfId="0" applyFont="1" applyFill="1" applyAlignment="1">
      <alignment horizontal="center" vertical="center" wrapText="1"/>
    </xf>
    <xf numFmtId="0" fontId="9" fillId="0" borderId="14" xfId="0" applyFont="1" applyFill="1" applyBorder="1" applyAlignment="1">
      <alignment vertical="center" wrapText="1"/>
    </xf>
    <xf numFmtId="0" fontId="0" fillId="0" borderId="0" xfId="0" applyFill="1" applyAlignment="1">
      <alignment vertical="center" wrapText="1"/>
    </xf>
    <xf numFmtId="0" fontId="9" fillId="0" borderId="15" xfId="0" applyFont="1" applyFill="1" applyBorder="1" applyAlignment="1">
      <alignment vertical="center" wrapText="1"/>
    </xf>
    <xf numFmtId="0" fontId="10" fillId="0" borderId="15" xfId="0" applyFont="1" applyFill="1" applyBorder="1" applyAlignment="1">
      <alignment vertical="center" wrapText="1"/>
    </xf>
    <xf numFmtId="0" fontId="9" fillId="0" borderId="15" xfId="0" applyFont="1" applyBorder="1" applyAlignment="1">
      <alignment vertical="center" wrapText="1"/>
    </xf>
    <xf numFmtId="0" fontId="11" fillId="0" borderId="15" xfId="0" applyFont="1" applyBorder="1" applyAlignment="1">
      <alignment vertical="center" wrapText="1"/>
    </xf>
    <xf numFmtId="0" fontId="10" fillId="0" borderId="15" xfId="0" applyFont="1" applyBorder="1" applyAlignment="1">
      <alignment vertical="center" wrapText="1"/>
    </xf>
    <xf numFmtId="0" fontId="12" fillId="0" borderId="0" xfId="0" applyFont="1" applyAlignment="1">
      <alignment vertical="center" wrapText="1"/>
    </xf>
    <xf numFmtId="0" fontId="13" fillId="0" borderId="15" xfId="0" applyFont="1" applyFill="1" applyBorder="1" applyAlignment="1">
      <alignment vertical="center" wrapText="1"/>
    </xf>
    <xf numFmtId="0" fontId="14" fillId="0" borderId="0" xfId="0" applyFont="1" applyAlignment="1">
      <alignment vertical="center" wrapText="1"/>
    </xf>
    <xf numFmtId="0" fontId="7" fillId="0" borderId="0" xfId="0" applyFont="1" applyAlignment="1">
      <alignment vertical="center"/>
    </xf>
    <xf numFmtId="0" fontId="0" fillId="6" borderId="16" xfId="0" applyFill="1" applyBorder="1" applyAlignment="1">
      <alignment vertical="center" wrapText="1"/>
    </xf>
    <xf numFmtId="0" fontId="0" fillId="0" borderId="16" xfId="0" applyBorder="1" applyAlignment="1">
      <alignment vertical="center" wrapText="1"/>
    </xf>
    <xf numFmtId="0" fontId="0" fillId="0" borderId="16" xfId="0" applyBorder="1" applyAlignment="1">
      <alignment vertical="center"/>
    </xf>
    <xf numFmtId="0" fontId="0" fillId="6" borderId="17" xfId="0" applyFill="1" applyBorder="1" applyAlignment="1">
      <alignment vertical="center" wrapText="1"/>
    </xf>
    <xf numFmtId="0" fontId="0" fillId="0" borderId="17" xfId="0" applyBorder="1" applyAlignment="1">
      <alignment vertical="center" wrapText="1"/>
    </xf>
    <xf numFmtId="0" fontId="0" fillId="0" borderId="17" xfId="0" applyBorder="1" applyAlignment="1">
      <alignment vertical="center"/>
    </xf>
    <xf numFmtId="0" fontId="4" fillId="3" borderId="18" xfId="0" applyFont="1" applyFill="1" applyBorder="1" applyAlignment="1">
      <alignment horizontal="center" vertical="center"/>
    </xf>
    <xf numFmtId="0" fontId="3" fillId="0" borderId="0" xfId="0" applyNumberFormat="1" applyFont="1" applyBorder="1" applyAlignment="1">
      <alignment horizontal="center"/>
    </xf>
    <xf numFmtId="0" fontId="7" fillId="0" borderId="19" xfId="0" applyFont="1" applyBorder="1" applyAlignment="1">
      <alignment vertical="center" wrapText="1"/>
    </xf>
    <xf numFmtId="0" fontId="0" fillId="0" borderId="17" xfId="0" quotePrefix="1" applyBorder="1" applyAlignment="1">
      <alignment vertical="center" wrapText="1"/>
    </xf>
    <xf numFmtId="0" fontId="15" fillId="0" borderId="4" xfId="0" applyFont="1" applyBorder="1" applyProtection="1">
      <protection locked="0"/>
    </xf>
    <xf numFmtId="1" fontId="1" fillId="0" borderId="4" xfId="0" applyNumberFormat="1" applyFont="1" applyFill="1" applyBorder="1" applyAlignment="1" applyProtection="1">
      <alignment vertical="center" wrapText="1"/>
      <protection locked="0"/>
    </xf>
    <xf numFmtId="0" fontId="1" fillId="0" borderId="4" xfId="0" applyFont="1" applyFill="1" applyBorder="1" applyAlignment="1" applyProtection="1">
      <alignment vertical="center" wrapText="1"/>
      <protection locked="0"/>
    </xf>
    <xf numFmtId="0" fontId="15" fillId="0" borderId="4" xfId="0" applyFont="1" applyBorder="1" applyAlignment="1" applyProtection="1">
      <alignment wrapText="1"/>
      <protection locked="0"/>
    </xf>
    <xf numFmtId="0" fontId="1" fillId="0" borderId="4" xfId="0" applyFont="1" applyFill="1" applyBorder="1" applyAlignment="1" applyProtection="1">
      <alignment wrapText="1"/>
      <protection locked="0"/>
    </xf>
    <xf numFmtId="0" fontId="16" fillId="0" borderId="4" xfId="0" applyFont="1" applyBorder="1" applyAlignment="1" applyProtection="1">
      <alignment wrapText="1"/>
      <protection locked="0"/>
    </xf>
    <xf numFmtId="0" fontId="16" fillId="0" borderId="4" xfId="0" applyFont="1" applyBorder="1" applyAlignment="1" applyProtection="1">
      <alignment vertical="center" wrapText="1"/>
      <protection locked="0"/>
    </xf>
    <xf numFmtId="0" fontId="17" fillId="0" borderId="4" xfId="0" applyFont="1" applyBorder="1" applyAlignment="1" applyProtection="1">
      <alignment wrapText="1"/>
      <protection locked="0"/>
    </xf>
    <xf numFmtId="0" fontId="15" fillId="0" borderId="4" xfId="0" applyFont="1" applyBorder="1" applyAlignment="1" applyProtection="1">
      <alignment vertical="center" wrapText="1"/>
      <protection locked="0"/>
    </xf>
    <xf numFmtId="0" fontId="15" fillId="0" borderId="4" xfId="0" applyFont="1" applyBorder="1" applyAlignment="1" applyProtection="1">
      <alignment vertical="center"/>
      <protection locked="0"/>
    </xf>
    <xf numFmtId="0" fontId="15" fillId="0" borderId="4" xfId="0" applyFont="1" applyBorder="1" applyProtection="1">
      <protection locked="0"/>
    </xf>
    <xf numFmtId="0" fontId="9" fillId="0" borderId="0" xfId="0" applyFont="1" applyBorder="1" applyAlignment="1">
      <alignment vertical="center" wrapText="1"/>
    </xf>
    <xf numFmtId="0" fontId="9" fillId="0" borderId="15" xfId="0" applyFont="1" applyFill="1" applyBorder="1" applyAlignment="1">
      <alignment vertical="center"/>
    </xf>
    <xf numFmtId="0" fontId="2" fillId="0" borderId="20" xfId="0" applyFont="1" applyBorder="1" applyAlignment="1" applyProtection="1">
      <alignment horizontal="left" vertical="center" wrapText="1"/>
      <protection locked="0"/>
    </xf>
    <xf numFmtId="0" fontId="18" fillId="0" borderId="15" xfId="0" applyFont="1" applyBorder="1" applyAlignment="1">
      <alignment vertical="center" wrapText="1"/>
    </xf>
    <xf numFmtId="0" fontId="18" fillId="0" borderId="15" xfId="0" applyFont="1" applyFill="1" applyBorder="1" applyAlignment="1">
      <alignment vertical="center" wrapText="1"/>
    </xf>
    <xf numFmtId="0" fontId="19" fillId="0" borderId="0" xfId="0" applyFont="1" applyAlignment="1">
      <alignment vertical="center" wrapText="1"/>
    </xf>
    <xf numFmtId="0" fontId="2" fillId="5" borderId="21" xfId="0" applyFont="1" applyFill="1" applyBorder="1" applyAlignment="1">
      <alignment horizontal="center" vertical="center"/>
    </xf>
    <xf numFmtId="0" fontId="2" fillId="5" borderId="22" xfId="0" applyFont="1" applyFill="1" applyBorder="1" applyAlignment="1">
      <alignment horizontal="center" vertical="center"/>
    </xf>
    <xf numFmtId="164" fontId="3" fillId="0" borderId="23" xfId="0" applyNumberFormat="1" applyFont="1" applyBorder="1" applyAlignment="1" applyProtection="1">
      <alignment horizontal="center"/>
      <protection locked="0"/>
    </xf>
    <xf numFmtId="164" fontId="3" fillId="0" borderId="24" xfId="0" applyNumberFormat="1" applyFont="1" applyBorder="1" applyAlignment="1" applyProtection="1">
      <alignment horizontal="center"/>
      <protection locked="0"/>
    </xf>
    <xf numFmtId="0" fontId="4" fillId="3" borderId="21" xfId="0" applyFont="1" applyFill="1" applyBorder="1" applyAlignment="1">
      <alignment horizontal="center" vertical="center"/>
    </xf>
    <xf numFmtId="0" fontId="2" fillId="3" borderId="17" xfId="0" applyFont="1" applyFill="1" applyBorder="1" applyAlignment="1">
      <alignment horizontal="center" vertical="center"/>
    </xf>
    <xf numFmtId="0" fontId="2" fillId="3" borderId="22" xfId="0" applyFont="1" applyFill="1" applyBorder="1" applyAlignment="1">
      <alignment horizontal="center" vertical="center"/>
    </xf>
    <xf numFmtId="0" fontId="1" fillId="0" borderId="25" xfId="0" applyFont="1" applyFill="1" applyBorder="1" applyAlignment="1" applyProtection="1">
      <protection locked="0"/>
    </xf>
    <xf numFmtId="0" fontId="1" fillId="0" borderId="20" xfId="0" applyFont="1" applyFill="1" applyBorder="1" applyAlignment="1" applyProtection="1">
      <protection locked="0"/>
    </xf>
    <xf numFmtId="0" fontId="1" fillId="0" borderId="4" xfId="0" applyFont="1" applyFill="1" applyBorder="1" applyAlignment="1" applyProtection="1">
      <protection locked="0"/>
    </xf>
    <xf numFmtId="0" fontId="1" fillId="0" borderId="8" xfId="0" applyFont="1" applyFill="1" applyBorder="1" applyAlignment="1" applyProtection="1">
      <protection locked="0"/>
    </xf>
    <xf numFmtId="0" fontId="1" fillId="0" borderId="26" xfId="0" applyFont="1" applyFill="1" applyBorder="1" applyAlignment="1" applyProtection="1">
      <protection locked="0"/>
    </xf>
    <xf numFmtId="0" fontId="1" fillId="0" borderId="27" xfId="0" applyFont="1" applyFill="1" applyBorder="1" applyAlignment="1" applyProtection="1">
      <protection locked="0"/>
    </xf>
    <xf numFmtId="0" fontId="6" fillId="0" borderId="28" xfId="0" applyFont="1" applyBorder="1" applyAlignment="1">
      <alignment horizontal="center" vertical="center" wrapText="1"/>
    </xf>
    <xf numFmtId="0" fontId="6" fillId="0" borderId="29" xfId="0" applyFont="1" applyBorder="1" applyAlignment="1">
      <alignment horizontal="center" vertical="center" wrapText="1"/>
    </xf>
    <xf numFmtId="0" fontId="20" fillId="7" borderId="30" xfId="0" applyFont="1" applyFill="1" applyBorder="1" applyAlignment="1">
      <alignment horizontal="center" vertical="center" wrapText="1"/>
    </xf>
    <xf numFmtId="0" fontId="20" fillId="7" borderId="31" xfId="0" applyFont="1" applyFill="1" applyBorder="1" applyAlignment="1">
      <alignment horizontal="center" vertical="center" wrapText="1"/>
    </xf>
    <xf numFmtId="0" fontId="20" fillId="7" borderId="32" xfId="0" applyFont="1" applyFill="1" applyBorder="1" applyAlignment="1">
      <alignment horizontal="center" vertical="center" wrapText="1"/>
    </xf>
    <xf numFmtId="0" fontId="7" fillId="0" borderId="1" xfId="0" applyFont="1" applyBorder="1" applyAlignment="1">
      <alignment horizontal="center" vertical="center" wrapText="1"/>
    </xf>
    <xf numFmtId="0" fontId="7" fillId="0" borderId="25" xfId="0" applyFont="1" applyBorder="1" applyAlignment="1">
      <alignment horizontal="center" vertical="center" wrapText="1"/>
    </xf>
    <xf numFmtId="0" fontId="7" fillId="0" borderId="20" xfId="0" applyFont="1" applyBorder="1" applyAlignment="1">
      <alignment horizontal="center" vertical="center" wrapText="1"/>
    </xf>
    <xf numFmtId="0" fontId="0" fillId="0" borderId="33" xfId="0" applyBorder="1" applyAlignment="1" applyProtection="1">
      <alignment horizontal="center" wrapText="1"/>
      <protection locked="0"/>
    </xf>
    <xf numFmtId="0" fontId="0" fillId="0" borderId="34" xfId="0" applyBorder="1" applyAlignment="1" applyProtection="1">
      <alignment horizontal="center" wrapText="1"/>
      <protection locked="0"/>
    </xf>
    <xf numFmtId="0" fontId="0" fillId="0" borderId="35" xfId="0" applyBorder="1" applyAlignment="1" applyProtection="1">
      <alignment horizontal="center" wrapText="1"/>
      <protection locked="0"/>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8" xfId="0" applyBorder="1" applyAlignment="1">
      <alignment horizontal="center" vertical="center" wrapText="1"/>
    </xf>
    <xf numFmtId="0" fontId="0" fillId="0" borderId="26" xfId="0" applyBorder="1" applyAlignment="1">
      <alignment horizontal="center" wrapText="1"/>
    </xf>
    <xf numFmtId="0" fontId="0" fillId="0" borderId="27" xfId="0" applyBorder="1" applyAlignment="1">
      <alignment horizontal="center" wrapText="1"/>
    </xf>
    <xf numFmtId="0" fontId="8" fillId="6" borderId="0" xfId="0" applyFont="1" applyFill="1" applyAlignment="1">
      <alignment horizontal="center" vertical="center" wrapText="1"/>
    </xf>
    <xf numFmtId="0" fontId="8" fillId="8" borderId="0" xfId="0" applyFont="1" applyFill="1" applyAlignment="1">
      <alignment horizontal="center" vertical="center" wrapText="1"/>
    </xf>
  </cellXfs>
  <cellStyles count="1">
    <cellStyle name="Normal" xfId="0" builtinId="0"/>
  </cellStyles>
  <dxfs count="1">
    <dxf>
      <font>
        <color theme="0"/>
      </font>
      <fill>
        <patternFill patternType="none">
          <bgColor indexed="65"/>
        </patternFill>
      </fill>
      <border>
        <left/>
        <right/>
        <top style="thin">
          <color indexed="64"/>
        </top>
        <bottom/>
      </border>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22" fmlaLink="$H$20" fmlaRange="$H$4:$H$7" noThreeD="1" sel="2" val="0"/>
</file>

<file path=xl/ctrlProps/ctrlProp2.xml><?xml version="1.0" encoding="utf-8"?>
<formControlPr xmlns="http://schemas.microsoft.com/office/spreadsheetml/2009/9/main" objectType="Drop" dropLines="9" dropStyle="combo" dx="22" fmlaLink="$I$20" fmlaRange="$I$6:$I$14" noThreeD="1" sel="7" val="0"/>
</file>

<file path=xl/ctrlProps/ctrlProp3.xml><?xml version="1.0" encoding="utf-8"?>
<formControlPr xmlns="http://schemas.microsoft.com/office/spreadsheetml/2009/9/main" objectType="Drop" dropLines="16" dropStyle="combo" dx="22" fmlaLink="$J$20" fmlaRange="$J$4:$J$19" noThreeD="1" val="0"/>
</file>

<file path=xl/ctrlProps/ctrlProp4.xml><?xml version="1.0" encoding="utf-8"?>
<formControlPr xmlns="http://schemas.microsoft.com/office/spreadsheetml/2009/9/main" objectType="Drop" dropLines="16" dropStyle="combo" dx="22" fmlaLink="$K$44" fmlaRange="$K$4:$K$43" noThreeD="1" val="0"/>
</file>

<file path=xl/ctrlProps/ctrlProp5.xml><?xml version="1.0" encoding="utf-8"?>
<formControlPr xmlns="http://schemas.microsoft.com/office/spreadsheetml/2009/9/main" objectType="Drop" dropStyle="combo" dx="22" fmlaLink="$H$20" fmlaRange="$H$4:$H$7" noThreeD="1" sel="2" val="0"/>
</file>

<file path=xl/ctrlProps/ctrlProp6.xml><?xml version="1.0" encoding="utf-8"?>
<formControlPr xmlns="http://schemas.microsoft.com/office/spreadsheetml/2009/9/main" objectType="Drop" dropLines="9" dropStyle="combo" dx="22" fmlaLink="$I$20" fmlaRange="$I$6:$I$14" noThreeD="1" sel="7" val="0"/>
</file>

<file path=xl/ctrlProps/ctrlProp7.xml><?xml version="1.0" encoding="utf-8"?>
<formControlPr xmlns="http://schemas.microsoft.com/office/spreadsheetml/2009/9/main" objectType="Drop" dropLines="16" dropStyle="combo" dx="22" fmlaLink="$J$20" fmlaRange="$J$4:$J$19" noThreeD="1"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962025</xdr:rowOff>
        </xdr:from>
        <xdr:to>
          <xdr:col>2</xdr:col>
          <xdr:colOff>1057275</xdr:colOff>
          <xdr:row>15</xdr:row>
          <xdr:rowOff>1419225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2019300</xdr:colOff>
          <xdr:row>15</xdr:row>
          <xdr:rowOff>962025</xdr:rowOff>
        </xdr:from>
        <xdr:to>
          <xdr:col>3</xdr:col>
          <xdr:colOff>1657350</xdr:colOff>
          <xdr:row>15</xdr:row>
          <xdr:rowOff>1419225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962025</xdr:rowOff>
        </xdr:from>
        <xdr:to>
          <xdr:col>4</xdr:col>
          <xdr:colOff>838200</xdr:colOff>
          <xdr:row>15</xdr:row>
          <xdr:rowOff>1419225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962025</xdr:rowOff>
        </xdr:from>
        <xdr:to>
          <xdr:col>5</xdr:col>
          <xdr:colOff>838200</xdr:colOff>
          <xdr:row>15</xdr:row>
          <xdr:rowOff>1419225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4</xdr:row>
          <xdr:rowOff>9525</xdr:rowOff>
        </xdr:from>
        <xdr:to>
          <xdr:col>2</xdr:col>
          <xdr:colOff>1057275</xdr:colOff>
          <xdr:row>4</xdr:row>
          <xdr:rowOff>466725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2085975</xdr:colOff>
          <xdr:row>4</xdr:row>
          <xdr:rowOff>9525</xdr:rowOff>
        </xdr:from>
        <xdr:to>
          <xdr:col>3</xdr:col>
          <xdr:colOff>1724025</xdr:colOff>
          <xdr:row>4</xdr:row>
          <xdr:rowOff>466725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4</xdr:row>
          <xdr:rowOff>9525</xdr:rowOff>
        </xdr:from>
        <xdr:to>
          <xdr:col>5</xdr:col>
          <xdr:colOff>9525</xdr:colOff>
          <xdr:row>4</xdr:row>
          <xdr:rowOff>466725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0" zoomScaleNormal="60" zoomScalePageLayoutView="140" workbookViewId="0">
      <pane ySplit="9" topLeftCell="A10" activePane="bottomLeft" state="frozen"/>
      <selection pane="bottomLeft" activeCell="B10" sqref="B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53.875" style="15" customWidth="1"/>
    <col min="12" max="12" width="20.375" style="2" hidden="1" customWidth="1"/>
    <col min="13" max="13" width="14.5" style="2" hidden="1" customWidth="1"/>
    <col min="14" max="14" width="10.875" style="2" hidden="1" customWidth="1"/>
    <col min="15" max="15" width="10.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9</v>
      </c>
      <c r="D3" s="88"/>
      <c r="F3" s="80">
        <v>42383</v>
      </c>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7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ht="67.5" x14ac:dyDescent="0.25">
      <c r="A10" s="12" t="str">
        <f>IF(OR(B10&lt;&gt;"",J10&lt;&gt;""),"IMG01","")</f>
        <v>IMG01</v>
      </c>
      <c r="B10" s="62" t="s">
        <v>193</v>
      </c>
      <c r="C10" s="20" t="str">
        <f t="shared" ref="C10:C41" si="0">IF(OR(B10&lt;&gt;"",J10&lt;&gt;""),IF($G$4="Recurso",CONCATENATE($G$4," ",$G$5),$G$4),"")</f>
        <v>Recurso F6</v>
      </c>
      <c r="D10" s="63" t="s">
        <v>190</v>
      </c>
      <c r="E10" s="63" t="s">
        <v>150</v>
      </c>
      <c r="F10" s="13" t="str">
        <f ca="1">IF(OR(B10&lt;&gt;"",J10&lt;&gt;""),CONCATENATE($C$7,"_",$A10,IF($G$4="Cuaderno de Estudio","_small",CONCATENATE(IF(I10="","","n"),IF(LEFT($G$5,1)="F",".jpg",".png")))),"")</f>
        <v>CN_09_01_CO_REC180_IMG01.jpg</v>
      </c>
      <c r="G10" s="13" t="str">
        <f ca="1">IF($F10&lt;&gt;"",IF($G$4="Recurso",VLOOKUP($E10,OFFSET('Definición técnica de imagenes'!$A$1,MATCH($G$5,'Definición técnica de imagenes'!$A$1:$A$104,0)-1,1,COUNTIF('Definición técnica de imagenes'!$A$3:$A$102,$G$5),5),5,FALSE),'Definición técnica de imagenes'!$F$16),"")</f>
        <v>350 x 230 px</v>
      </c>
      <c r="H10" s="13" t="str">
        <f ca="1">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4" t="s">
        <v>199</v>
      </c>
      <c r="K10" s="64" t="s">
        <v>227</v>
      </c>
      <c r="O10" s="2" t="str">
        <f>'Definición técnica de imagenes'!A12</f>
        <v>M12D</v>
      </c>
    </row>
    <row r="11" spans="1:16" s="11" customFormat="1" ht="40.5" x14ac:dyDescent="0.25">
      <c r="A11" s="12" t="str">
        <f t="shared" ref="A11:A18" si="1">IF(OR(B11&lt;&gt;"",J11&lt;&gt;""),CONCATENATE(LEFT(A10,3),IF(MID(A10,4,2)+1&lt;10,CONCATENATE("0",MID(A10,4,2)+1))),"")</f>
        <v>IMG02</v>
      </c>
      <c r="B11" s="62" t="s">
        <v>189</v>
      </c>
      <c r="C11" s="20" t="str">
        <f t="shared" si="0"/>
        <v>Recurso F6</v>
      </c>
      <c r="D11" s="63" t="s">
        <v>190</v>
      </c>
      <c r="E11" s="63" t="s">
        <v>150</v>
      </c>
      <c r="F11" s="13" t="str">
        <f t="shared" ref="F11:F74" ca="1" si="2">IF(OR(B11&lt;&gt;"",J11&lt;&gt;""),CONCATENATE($C$7,"_",$A11,IF($G$4="Cuaderno de Estudio","_small",CONCATENATE(IF(I11="","","n"),IF(LEFT($G$5,1)="F",".jpg",".png")))),"")</f>
        <v>CN_09_01_CO_REC180_IMG02.jpg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3">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198</v>
      </c>
      <c r="K11" s="64" t="s">
        <v>205</v>
      </c>
      <c r="O11" s="2" t="str">
        <f>'Definición técnica de imagenes'!A13</f>
        <v>M101</v>
      </c>
    </row>
    <row r="12" spans="1:16" s="11" customFormat="1" ht="54" x14ac:dyDescent="0.25">
      <c r="A12" s="12" t="str">
        <f t="shared" si="1"/>
        <v>IMG03</v>
      </c>
      <c r="B12" s="62" t="s">
        <v>192</v>
      </c>
      <c r="C12" s="20" t="str">
        <f t="shared" si="0"/>
        <v>Recurso F6</v>
      </c>
      <c r="D12" s="63" t="s">
        <v>190</v>
      </c>
      <c r="E12" s="63" t="s">
        <v>150</v>
      </c>
      <c r="F12" s="13" t="str">
        <f t="shared" ca="1" si="2"/>
        <v>CN_09_01_CO_REC180_IMG03.jpg</v>
      </c>
      <c r="G12" s="13" t="str">
        <f ca="1">IF($F12&lt;&gt;"",IF($G$4="Recurso",VLOOKUP($E12,OFFSET('Definición técnica de imagenes'!$A$1,MATCH($G$5,'Definición técnica de imagenes'!$A$1:$A$104,0)-1,1,COUNTIF('Definición técnica de imagenes'!$A$3:$A$102,$G$5),5),5,FALSE),'Definición técnica de imagenes'!$F$16),"")</f>
        <v>350 x 230 px</v>
      </c>
      <c r="H12" s="13" t="str">
        <f t="shared" ca="1" si="3"/>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200</v>
      </c>
      <c r="K12" s="64" t="s">
        <v>206</v>
      </c>
      <c r="O12" s="2" t="str">
        <f>'Definición técnica de imagenes'!A18</f>
        <v>Diaporama F1</v>
      </c>
    </row>
    <row r="13" spans="1:16" s="11" customFormat="1" ht="94.5" x14ac:dyDescent="0.25">
      <c r="A13" s="12" t="str">
        <f t="shared" si="1"/>
        <v>IMG04</v>
      </c>
      <c r="B13" s="62" t="s">
        <v>232</v>
      </c>
      <c r="C13" s="20" t="str">
        <f t="shared" si="0"/>
        <v>Recurso F6</v>
      </c>
      <c r="D13" s="63" t="s">
        <v>190</v>
      </c>
      <c r="E13" s="63" t="s">
        <v>155</v>
      </c>
      <c r="F13" s="13" t="str">
        <f t="shared" ca="1" si="2"/>
        <v>CN_09_01_CO_REC180_IMG04n.jpg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3"/>
        <v>CN_09_01_CO_REC180_IMG04a.jpg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t="s">
        <v>207</v>
      </c>
      <c r="K13" s="64" t="s">
        <v>233</v>
      </c>
      <c r="O13" s="2" t="str">
        <f>'Definición técnica de imagenes'!A19</f>
        <v>F4</v>
      </c>
    </row>
    <row r="14" spans="1:16" s="11" customFormat="1" ht="40.5" x14ac:dyDescent="0.25">
      <c r="A14" s="12" t="str">
        <f t="shared" si="1"/>
        <v>IMG05</v>
      </c>
      <c r="B14" s="62" t="s">
        <v>191</v>
      </c>
      <c r="C14" s="20" t="str">
        <f t="shared" si="0"/>
        <v>Recurso F6</v>
      </c>
      <c r="D14" s="63" t="s">
        <v>190</v>
      </c>
      <c r="E14" s="63" t="s">
        <v>155</v>
      </c>
      <c r="F14" s="13" t="str">
        <f t="shared" ca="1" si="2"/>
        <v>CN_09_01_CO_REC180_IMG05n.jpg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3"/>
        <v>CN_09_01_CO_REC180_IMG05a.jpg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t="s">
        <v>201</v>
      </c>
      <c r="K14" s="64" t="s">
        <v>194</v>
      </c>
      <c r="O14" s="2" t="str">
        <f>'Definición técnica de imagenes'!A22</f>
        <v>F6</v>
      </c>
    </row>
    <row r="15" spans="1:16" s="11" customFormat="1" ht="40.5" x14ac:dyDescent="0.25">
      <c r="A15" s="12" t="str">
        <f>IF(OR(B15&lt;&gt;"",J15&lt;&gt;""),CONCATENATE(LEFT(A14,3),IF(MID(A14,4,2)+1&lt;10,CONCATENATE("0",MID(A14,4,2)+1))),"")</f>
        <v>IMG06</v>
      </c>
      <c r="B15" s="62" t="s">
        <v>193</v>
      </c>
      <c r="C15" s="20" t="str">
        <f>IF(OR(B15&lt;&gt;"",J15&lt;&gt;""),IF($G$4="Recurso",CONCATENATE($G$4," ",$G$5),$G$4),"")</f>
        <v>Recurso F6</v>
      </c>
      <c r="D15" s="63" t="s">
        <v>190</v>
      </c>
      <c r="E15" s="63" t="s">
        <v>155</v>
      </c>
      <c r="F15" s="13" t="str">
        <f ca="1">IF(OR(B15&lt;&gt;"",J15&lt;&gt;""),CONCATENATE($C$7,"_",$A15,IF($G$4="Cuaderno de Estudio","_small",CONCATENATE(IF(I15="","","n"),IF(LEFT($G$5,1)="F",".jpg",".png")))),"")</f>
        <v>CN_09_01_CO_REC180_IMG06n.jpg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ca="1">IF(AND(I15&lt;&gt;"",I15&lt;&gt;0),IF(OR(B15&lt;&gt;"",J15&lt;&gt;""),CONCATENATE($C$7,"_",$A15,IF($G$4="Cuaderno de Estudio","_zoom",CONCATENATE("a",IF(LEFT($G$5,1)="F",".jpg",".png")))),""),"")</f>
        <v>CN_09_01_CO_REC180_IMG06a.jpg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t="s">
        <v>202</v>
      </c>
      <c r="K15" s="66" t="s">
        <v>208</v>
      </c>
      <c r="O15" s="2" t="str">
        <f>'Definición técnica de imagenes'!A24</f>
        <v>F6B</v>
      </c>
    </row>
    <row r="16" spans="1:16" s="11" customFormat="1" ht="99.75" x14ac:dyDescent="0.3">
      <c r="A16" s="12" t="str">
        <f>IF(OR(B16&lt;&gt;"",J16&lt;&gt;""),CONCATENATE(LEFT(A15,3),IF(MID(A15,4,2)+1&lt;10,CONCATENATE("0",MID(A15,4,2)+1))),"")</f>
        <v>IMG07</v>
      </c>
      <c r="B16" s="62" t="s">
        <v>193</v>
      </c>
      <c r="C16" s="20" t="str">
        <f>IF(OR(B16&lt;&gt;"",J16&lt;&gt;""),IF($G$4="Recurso",CONCATENATE($G$4," ",$G$5),$G$4),"")</f>
        <v>Recurso F6</v>
      </c>
      <c r="D16" s="63" t="s">
        <v>190</v>
      </c>
      <c r="E16" s="63" t="s">
        <v>155</v>
      </c>
      <c r="F16" s="13" t="str">
        <f ca="1">IF(OR(B16&lt;&gt;"",J16&lt;&gt;""),CONCATENATE($C$7,"_",$A16,IF($G$4="Cuaderno de Estudio","_small",CONCATENATE(IF(I16="","","n"),IF(LEFT($G$5,1)="F",".jpg",".png")))),"")</f>
        <v>CN_09_01_CO_REC180_IMG07n.jpg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ca="1">IF(AND(I16&lt;&gt;"",I16&lt;&gt;0),IF(OR(B16&lt;&gt;"",J16&lt;&gt;""),CONCATENATE($C$7,"_",$A16,IF($G$4="Cuaderno de Estudio","_zoom",CONCATENATE("a",IF(LEFT($G$5,1)="F",".jpg",".png")))),""),"")</f>
        <v>CN_09_01_CO_REC180_IMG07a.jpg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t="s">
        <v>203</v>
      </c>
      <c r="K16" s="68" t="s">
        <v>204</v>
      </c>
      <c r="O16" s="2" t="str">
        <f>'Definición técnica de imagenes'!A25</f>
        <v>F7</v>
      </c>
    </row>
    <row r="17" spans="1:15" s="11" customFormat="1" ht="94.5" x14ac:dyDescent="0.25">
      <c r="A17" s="12" t="str">
        <f>IF(OR(B17&lt;&gt;"",J17&lt;&gt;""),CONCATENATE(LEFT(A16,3),IF(MID(A16,4,2)+1&lt;10,CONCATENATE("0",MID(A16,4,2)+1))),"")</f>
        <v>IMG08</v>
      </c>
      <c r="B17" s="62" t="s">
        <v>193</v>
      </c>
      <c r="C17" s="20" t="str">
        <f>IF(OR(B17&lt;&gt;"",J17&lt;&gt;""),IF($G$4="Recurso",CONCATENATE($G$4," ",$G$5),$G$4),"")</f>
        <v>Recurso F6</v>
      </c>
      <c r="D17" s="63" t="s">
        <v>190</v>
      </c>
      <c r="E17" s="63" t="s">
        <v>155</v>
      </c>
      <c r="F17" s="13" t="str">
        <f ca="1">IF(OR(B17&lt;&gt;"",J17&lt;&gt;""),CONCATENATE($C$7,"_",$A17,IF($G$4="Cuaderno de Estudio","_small",CONCATENATE(IF(I17="","","n"),IF(LEFT($G$5,1)="F",".jpg",".png")))),"")</f>
        <v>CN_09_01_CO_REC180_IMG08n.jpg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ca="1">IF(AND(I17&lt;&gt;"",I17&lt;&gt;0),IF(OR(B17&lt;&gt;"",J17&lt;&gt;""),CONCATENATE($C$7,"_",$A17,IF($G$4="Cuaderno de Estudio","_zoom",CONCATENATE("a",IF(LEFT($G$5,1)="F",".jpg",".png")))),""),"")</f>
        <v>CN_09_01_CO_REC180_IMG08a.jpg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4" t="s">
        <v>209</v>
      </c>
      <c r="K17" s="66" t="s">
        <v>212</v>
      </c>
      <c r="O17" s="2" t="str">
        <f>'Definición técnica de imagenes'!A27</f>
        <v>F7B</v>
      </c>
    </row>
    <row r="18" spans="1:15" s="11" customFormat="1" ht="54" x14ac:dyDescent="0.25">
      <c r="A18" s="12" t="str">
        <f t="shared" si="1"/>
        <v>IMG09</v>
      </c>
      <c r="B18" s="62" t="s">
        <v>193</v>
      </c>
      <c r="C18" s="20" t="str">
        <f t="shared" si="0"/>
        <v>Recurso F6</v>
      </c>
      <c r="D18" s="63" t="s">
        <v>190</v>
      </c>
      <c r="E18" s="63" t="s">
        <v>155</v>
      </c>
      <c r="F18" s="13" t="str">
        <f t="shared" ca="1" si="2"/>
        <v>CN_09_01_CO_REC180_IMG09n.jpg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3"/>
        <v>CN_09_01_CO_REC180_IMG09a.jpg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t="s">
        <v>210</v>
      </c>
      <c r="K18" s="66" t="s">
        <v>211</v>
      </c>
      <c r="O18" s="2" t="str">
        <f>'Definición técnica de imagenes'!A30</f>
        <v>F8</v>
      </c>
    </row>
    <row r="19" spans="1:15" s="11" customFormat="1" ht="40.5" x14ac:dyDescent="0.3">
      <c r="A19" s="12" t="str">
        <f t="shared" ref="A19:A50" si="4">IF(OR(B19&lt;&gt;"",J19&lt;&gt;""),CONCATENATE(LEFT(A18,3),IF(MID(A18,4,2)+1&lt;10,CONCATENATE("0",MID(A18,4,2)+1),MID(A18,4,2)+1)),"")</f>
        <v>IMG10</v>
      </c>
      <c r="B19" s="62" t="s">
        <v>193</v>
      </c>
      <c r="C19" s="20" t="str">
        <f t="shared" si="0"/>
        <v>Recurso F6</v>
      </c>
      <c r="D19" s="63" t="s">
        <v>190</v>
      </c>
      <c r="E19" s="63" t="s">
        <v>155</v>
      </c>
      <c r="F19" s="13" t="str">
        <f t="shared" ca="1" si="2"/>
        <v>CN_09_01_CO_REC180_IMG10n.jpg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3"/>
        <v>CN_09_01_CO_REC180_IMG10a.jpg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t="s">
        <v>213</v>
      </c>
      <c r="K19" s="68" t="s">
        <v>214</v>
      </c>
      <c r="O19" s="2" t="str">
        <f>'Definición técnica de imagenes'!A31</f>
        <v>F10</v>
      </c>
    </row>
    <row r="20" spans="1:15" s="11" customFormat="1" ht="108" x14ac:dyDescent="0.25">
      <c r="A20" s="12" t="str">
        <f t="shared" si="4"/>
        <v>IMG11</v>
      </c>
      <c r="B20" s="62" t="s">
        <v>189</v>
      </c>
      <c r="C20" s="20" t="str">
        <f t="shared" si="0"/>
        <v>Recurso F6</v>
      </c>
      <c r="D20" s="63" t="s">
        <v>190</v>
      </c>
      <c r="E20" s="63" t="s">
        <v>155</v>
      </c>
      <c r="F20" s="13" t="str">
        <f t="shared" ca="1" si="2"/>
        <v>CN_09_01_CO_REC180_IMG11n.jpg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3"/>
        <v>CN_09_01_CO_REC180_IMG11a.jpg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t="s">
        <v>215</v>
      </c>
      <c r="K20" s="66" t="s">
        <v>222</v>
      </c>
      <c r="O20" s="2" t="str">
        <f>'Definición técnica de imagenes'!A32</f>
        <v>F10B</v>
      </c>
    </row>
    <row r="21" spans="1:15" s="11" customFormat="1" ht="67.5" x14ac:dyDescent="0.25">
      <c r="A21" s="12" t="str">
        <f t="shared" si="4"/>
        <v>IMG12</v>
      </c>
      <c r="B21" s="62" t="s">
        <v>189</v>
      </c>
      <c r="C21" s="20" t="str">
        <f t="shared" si="0"/>
        <v>Recurso F6</v>
      </c>
      <c r="D21" s="63" t="s">
        <v>190</v>
      </c>
      <c r="E21" s="63" t="s">
        <v>155</v>
      </c>
      <c r="F21" s="13" t="str">
        <f t="shared" ca="1" si="2"/>
        <v>CN_09_01_CO_REC180_IMG12n.jpg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3"/>
        <v>CN_09_01_CO_REC180_IMG12a.jpg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6" t="s">
        <v>216</v>
      </c>
      <c r="K21" s="66" t="s">
        <v>195</v>
      </c>
      <c r="O21" s="2" t="str">
        <f>'Definición técnica de imagenes'!A33</f>
        <v>F11</v>
      </c>
    </row>
    <row r="22" spans="1:15" s="11" customFormat="1" ht="81" x14ac:dyDescent="0.25">
      <c r="A22" s="12" t="str">
        <f t="shared" si="4"/>
        <v>IMG13</v>
      </c>
      <c r="B22" s="62" t="s">
        <v>189</v>
      </c>
      <c r="C22" s="20" t="str">
        <f t="shared" si="0"/>
        <v>Recurso F6</v>
      </c>
      <c r="D22" s="63" t="s">
        <v>190</v>
      </c>
      <c r="E22" s="63" t="s">
        <v>155</v>
      </c>
      <c r="F22" s="13" t="str">
        <f t="shared" ca="1" si="2"/>
        <v>CN_09_01_CO_REC180_IMG13n.jpg</v>
      </c>
      <c r="G22" s="13" t="str">
        <f ca="1">IF($F22&lt;&gt;"",IF($G$4="Recurso",VLOOKUP($E22,OFFSET('Definición técnica de imagenes'!$A$1,MATCH($G$5,'Definición técnica de imagenes'!$A$1:$A$104,0)-1,1,COUNTIF('Definición técnica de imagenes'!$A$3:$A$102,$G$5),5),5,FALSE),'Definición técnica de imagenes'!$F$16),"")</f>
        <v>320 x 480 px</v>
      </c>
      <c r="H22" s="13" t="str">
        <f t="shared" ca="1" si="3"/>
        <v>CN_09_01_CO_REC180_IMG13a.jpg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458 px</v>
      </c>
      <c r="J22" s="63" t="s">
        <v>217</v>
      </c>
      <c r="K22" s="69" t="s">
        <v>196</v>
      </c>
      <c r="O22" s="2" t="str">
        <f>'Definición técnica de imagenes'!A34</f>
        <v>F12</v>
      </c>
    </row>
    <row r="23" spans="1:15" s="11" customFormat="1" ht="40.5" x14ac:dyDescent="0.25">
      <c r="A23" s="12" t="str">
        <f t="shared" si="4"/>
        <v>IMG14</v>
      </c>
      <c r="B23" s="62" t="s">
        <v>189</v>
      </c>
      <c r="C23" s="20" t="str">
        <f t="shared" si="0"/>
        <v>Recurso F6</v>
      </c>
      <c r="D23" s="63" t="s">
        <v>190</v>
      </c>
      <c r="E23" s="63" t="s">
        <v>155</v>
      </c>
      <c r="F23" s="13" t="str">
        <f t="shared" ca="1" si="2"/>
        <v>CN_09_01_CO_REC180_IMG14n.jpg</v>
      </c>
      <c r="G23" s="13" t="str">
        <f ca="1">IF($F23&lt;&gt;"",IF($G$4="Recurso",VLOOKUP($E23,OFFSET('Definición técnica de imagenes'!$A$1,MATCH($G$5,'Definición técnica de imagenes'!$A$1:$A$104,0)-1,1,COUNTIF('Definición técnica de imagenes'!$A$3:$A$102,$G$5),5),5,FALSE),'Definición técnica de imagenes'!$F$16),"")</f>
        <v>320 x 480 px</v>
      </c>
      <c r="H23" s="13" t="str">
        <f t="shared" ca="1" si="3"/>
        <v>CN_09_01_CO_REC180_IMG14a.jpg</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458 px</v>
      </c>
      <c r="J23" s="64" t="s">
        <v>218</v>
      </c>
      <c r="K23" s="64" t="s">
        <v>219</v>
      </c>
      <c r="O23" s="2" t="str">
        <f>'Definición técnica de imagenes'!A35</f>
        <v>F13</v>
      </c>
    </row>
    <row r="24" spans="1:15" s="11" customFormat="1" ht="81" x14ac:dyDescent="0.25">
      <c r="A24" s="12" t="str">
        <f t="shared" si="4"/>
        <v>IMG15</v>
      </c>
      <c r="B24" s="62" t="s">
        <v>189</v>
      </c>
      <c r="C24" s="20" t="str">
        <f t="shared" si="0"/>
        <v>Recurso F6</v>
      </c>
      <c r="D24" s="63" t="s">
        <v>190</v>
      </c>
      <c r="E24" s="63" t="s">
        <v>155</v>
      </c>
      <c r="F24" s="13" t="str">
        <f t="shared" ca="1" si="2"/>
        <v>CN_09_01_CO_REC180_IMG15n.jpg</v>
      </c>
      <c r="G24" s="13" t="str">
        <f ca="1">IF($F24&lt;&gt;"",IF($G$4="Recurso",VLOOKUP($E24,OFFSET('Definición técnica de imagenes'!$A$1,MATCH($G$5,'Definición técnica de imagenes'!$A$1:$A$104,0)-1,1,COUNTIF('Definición técnica de imagenes'!$A$3:$A$102,$G$5),5),5,FALSE),'Definición técnica de imagenes'!$F$16),"")</f>
        <v>320 x 480 px</v>
      </c>
      <c r="H24" s="13" t="str">
        <f t="shared" ca="1" si="3"/>
        <v>CN_09_01_CO_REC180_IMG15a.jpg</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458 px</v>
      </c>
      <c r="J24" s="63" t="s">
        <v>220</v>
      </c>
      <c r="K24" s="65" t="s">
        <v>221</v>
      </c>
      <c r="O24" s="2" t="str">
        <f>'Definición técnica de imagenes'!A37</f>
        <v>F13B</v>
      </c>
    </row>
    <row r="25" spans="1:15" s="11" customFormat="1" ht="94.5" x14ac:dyDescent="0.25">
      <c r="A25" s="12" t="str">
        <f t="shared" si="4"/>
        <v>IMG16</v>
      </c>
      <c r="B25" s="62" t="s">
        <v>192</v>
      </c>
      <c r="C25" s="20" t="str">
        <f t="shared" si="0"/>
        <v>Recurso F6</v>
      </c>
      <c r="D25" s="63" t="s">
        <v>190</v>
      </c>
      <c r="E25" s="63" t="s">
        <v>155</v>
      </c>
      <c r="F25" s="13" t="str">
        <f t="shared" ca="1" si="2"/>
        <v>CN_09_01_CO_REC180_IMG16n.jpg</v>
      </c>
      <c r="G25" s="13" t="str">
        <f ca="1">IF($F25&lt;&gt;"",IF($G$4="Recurso",VLOOKUP($E25,OFFSET('Definición técnica de imagenes'!$A$1,MATCH($G$5,'Definición técnica de imagenes'!$A$1:$A$104,0)-1,1,COUNTIF('Definición técnica de imagenes'!$A$3:$A$102,$G$5),5),5,FALSE),'Definición técnica de imagenes'!$F$16),"")</f>
        <v>320 x 480 px</v>
      </c>
      <c r="H25" s="13" t="str">
        <f t="shared" ca="1" si="3"/>
        <v>CN_09_01_CO_REC180_IMG16a.jpg</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458 px</v>
      </c>
      <c r="J25" s="63" t="s">
        <v>223</v>
      </c>
      <c r="K25" s="64" t="s">
        <v>228</v>
      </c>
    </row>
    <row r="26" spans="1:15" s="11" customFormat="1" ht="135" x14ac:dyDescent="0.25">
      <c r="A26" s="12" t="str">
        <f t="shared" si="4"/>
        <v>IMG17</v>
      </c>
      <c r="B26" s="62" t="s">
        <v>192</v>
      </c>
      <c r="C26" s="20" t="str">
        <f t="shared" si="0"/>
        <v>Recurso F6</v>
      </c>
      <c r="D26" s="63" t="s">
        <v>190</v>
      </c>
      <c r="E26" s="63" t="s">
        <v>155</v>
      </c>
      <c r="F26" s="13" t="str">
        <f t="shared" ca="1" si="2"/>
        <v>CN_09_01_CO_REC180_IMG17n.jpg</v>
      </c>
      <c r="G26" s="13" t="str">
        <f ca="1">IF($F26&lt;&gt;"",IF($G$4="Recurso",VLOOKUP($E26,OFFSET('Definición técnica de imagenes'!$A$1,MATCH($G$5,'Definición técnica de imagenes'!$A$1:$A$104,0)-1,1,COUNTIF('Definición técnica de imagenes'!$A$3:$A$102,$G$5),5),5,FALSE),'Definición técnica de imagenes'!$F$16),"")</f>
        <v>320 x 480 px</v>
      </c>
      <c r="H26" s="13" t="str">
        <f t="shared" ca="1" si="3"/>
        <v>CN_09_01_CO_REC180_IMG17a.jpg</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458 px</v>
      </c>
      <c r="J26" s="63" t="s">
        <v>224</v>
      </c>
      <c r="K26" s="64" t="s">
        <v>229</v>
      </c>
    </row>
    <row r="27" spans="1:15" s="11" customFormat="1" ht="81" x14ac:dyDescent="0.25">
      <c r="A27" s="12" t="str">
        <f t="shared" si="4"/>
        <v>IMG18</v>
      </c>
      <c r="B27" s="62" t="s">
        <v>192</v>
      </c>
      <c r="C27" s="20" t="str">
        <f t="shared" si="0"/>
        <v>Recurso F6</v>
      </c>
      <c r="D27" s="63" t="s">
        <v>190</v>
      </c>
      <c r="E27" s="63" t="s">
        <v>155</v>
      </c>
      <c r="F27" s="13" t="str">
        <f t="shared" ca="1" si="2"/>
        <v>CN_09_01_CO_REC180_IMG18n.jpg</v>
      </c>
      <c r="G27" s="13" t="str">
        <f ca="1">IF($F27&lt;&gt;"",IF($G$4="Recurso",VLOOKUP($E27,OFFSET('Definición técnica de imagenes'!$A$1,MATCH($G$5,'Definición técnica de imagenes'!$A$1:$A$104,0)-1,1,COUNTIF('Definición técnica de imagenes'!$A$3:$A$102,$G$5),5),5,FALSE),'Definición técnica de imagenes'!$F$16),"")</f>
        <v>320 x 480 px</v>
      </c>
      <c r="H27" s="13" t="str">
        <f t="shared" ca="1" si="3"/>
        <v>CN_09_01_CO_REC180_IMG18a.jpg</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800 x 458 px</v>
      </c>
      <c r="J27" s="64" t="s">
        <v>225</v>
      </c>
      <c r="K27" s="64" t="s">
        <v>230</v>
      </c>
      <c r="O27" s="2"/>
    </row>
    <row r="28" spans="1:15" s="11" customFormat="1" ht="135" x14ac:dyDescent="0.25">
      <c r="A28" s="12" t="str">
        <f t="shared" si="4"/>
        <v>IMG19</v>
      </c>
      <c r="B28" s="62" t="s">
        <v>192</v>
      </c>
      <c r="C28" s="20" t="str">
        <f t="shared" si="0"/>
        <v>Recurso F6</v>
      </c>
      <c r="D28" s="63" t="s">
        <v>190</v>
      </c>
      <c r="E28" s="63" t="s">
        <v>155</v>
      </c>
      <c r="F28" s="13" t="str">
        <f t="shared" ca="1" si="2"/>
        <v>CN_09_01_CO_REC180_IMG19n.jpg</v>
      </c>
      <c r="G28" s="13" t="str">
        <f ca="1">IF($F28&lt;&gt;"",IF($G$4="Recurso",VLOOKUP($E28,OFFSET('Definición técnica de imagenes'!$A$1,MATCH($G$5,'Definición técnica de imagenes'!$A$1:$A$104,0)-1,1,COUNTIF('Definición técnica de imagenes'!$A$3:$A$102,$G$5),5),5,FALSE),'Definición técnica de imagenes'!$F$16),"")</f>
        <v>320 x 480 px</v>
      </c>
      <c r="H28" s="13" t="str">
        <f t="shared" ca="1" si="3"/>
        <v>CN_09_01_CO_REC180_IMG19a.jpg</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800 x 458 px</v>
      </c>
      <c r="J28" s="64" t="s">
        <v>226</v>
      </c>
      <c r="K28" s="64" t="s">
        <v>231</v>
      </c>
    </row>
    <row r="29" spans="1:15" s="11" customFormat="1" x14ac:dyDescent="0.25">
      <c r="A29" s="12" t="str">
        <f t="shared" si="4"/>
        <v/>
      </c>
      <c r="B29" s="62"/>
      <c r="C29" s="20" t="str">
        <f t="shared" si="0"/>
        <v/>
      </c>
      <c r="D29" s="63"/>
      <c r="E29" s="63"/>
      <c r="F29" s="13" t="str">
        <f t="shared" si="2"/>
        <v/>
      </c>
      <c r="G29" s="13" t="str">
        <f ca="1">IF($F29&lt;&gt;"",IF($G$4="Recurso",VLOOKUP($E29,OFFSET('Definición técnica de imagenes'!$A$1,MATCH($G$5,'Definición técnica de imagenes'!$A$1:$A$104,0)-1,1,COUNTIF('Definición técnica de imagenes'!$A$3:$A$102,$G$5),5),5,FALSE),'Definición técnica de imagenes'!$F$16),"")</f>
        <v/>
      </c>
      <c r="H29" s="13" t="str">
        <f t="shared" ca="1" si="3"/>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4"/>
        <v/>
      </c>
      <c r="B30" s="62"/>
      <c r="C30" s="20" t="str">
        <f t="shared" si="0"/>
        <v/>
      </c>
      <c r="D30" s="63"/>
      <c r="E30" s="63"/>
      <c r="F30" s="13" t="str">
        <f t="shared" si="2"/>
        <v/>
      </c>
      <c r="G30" s="13" t="str">
        <f ca="1">IF($F30&lt;&gt;"",IF($G$4="Recurso",VLOOKUP($E30,OFFSET('Definición técnica de imagenes'!$A$1,MATCH($G$5,'Definición técnica de imagenes'!$A$1:$A$104,0)-1,1,COUNTIF('Definición técnica de imagenes'!$A$3:$A$102,$G$5),5),5,FALSE),'Definición técnica de imagenes'!$F$16),"")</f>
        <v/>
      </c>
      <c r="H30" s="13" t="str">
        <f t="shared" ca="1" si="3"/>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4"/>
        <v/>
      </c>
      <c r="B31" s="62"/>
      <c r="C31" s="20" t="str">
        <f t="shared" si="0"/>
        <v/>
      </c>
      <c r="D31" s="63"/>
      <c r="E31" s="63"/>
      <c r="F31" s="13" t="str">
        <f t="shared" si="2"/>
        <v/>
      </c>
      <c r="G31" s="13" t="str">
        <f ca="1">IF($F31&lt;&gt;"",IF($G$4="Recurso",VLOOKUP($E31,OFFSET('Definición técnica de imagenes'!$A$1,MATCH($G$5,'Definición técnica de imagenes'!$A$1:$A$104,0)-1,1,COUNTIF('Definición técnica de imagenes'!$A$3:$A$102,$G$5),5),5,FALSE),'Definición técnica de imagenes'!$F$16),"")</f>
        <v/>
      </c>
      <c r="H31" s="13" t="str">
        <f t="shared" ca="1" si="3"/>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4"/>
        <v/>
      </c>
      <c r="B32" s="62"/>
      <c r="C32" s="20" t="str">
        <f t="shared" si="0"/>
        <v/>
      </c>
      <c r="D32" s="63"/>
      <c r="E32" s="63"/>
      <c r="F32" s="13" t="str">
        <f t="shared" si="2"/>
        <v/>
      </c>
      <c r="G32" s="13" t="str">
        <f ca="1">IF($F32&lt;&gt;"",IF($G$4="Recurso",VLOOKUP($E32,OFFSET('Definición técnica de imagenes'!$A$1,MATCH($G$5,'Definición técnica de imagenes'!$A$1:$A$104,0)-1,1,COUNTIF('Definición técnica de imagenes'!$A$3:$A$102,$G$5),5),5,FALSE),'Definición técnica de imagenes'!$F$16),"")</f>
        <v/>
      </c>
      <c r="H32" s="13" t="str">
        <f t="shared" ca="1" si="3"/>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4"/>
        <v/>
      </c>
      <c r="B33" s="62"/>
      <c r="C33" s="20" t="str">
        <f t="shared" si="0"/>
        <v/>
      </c>
      <c r="D33" s="63"/>
      <c r="E33" s="63"/>
      <c r="F33" s="13" t="str">
        <f t="shared" si="2"/>
        <v/>
      </c>
      <c r="G33" s="13" t="str">
        <f ca="1">IF($F33&lt;&gt;"",IF($G$4="Recurso",VLOOKUP($E33,OFFSET('Definición técnica de imagenes'!$A$1,MATCH($G$5,'Definición técnica de imagenes'!$A$1:$A$104,0)-1,1,COUNTIF('Definición técnica de imagenes'!$A$3:$A$102,$G$5),5),5,FALSE),'Definición técnica de imagenes'!$F$16),"")</f>
        <v/>
      </c>
      <c r="H33" s="13" t="str">
        <f t="shared" ca="1" si="3"/>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4"/>
        <v/>
      </c>
      <c r="B34" s="62"/>
      <c r="C34" s="20" t="str">
        <f t="shared" si="0"/>
        <v/>
      </c>
      <c r="D34" s="63"/>
      <c r="E34" s="63"/>
      <c r="F34" s="13" t="str">
        <f t="shared" si="2"/>
        <v/>
      </c>
      <c r="G34" s="13" t="str">
        <f ca="1">IF($F34&lt;&gt;"",IF($G$4="Recurso",VLOOKUP($E34,OFFSET('Definición técnica de imagenes'!$A$1,MATCH($G$5,'Definición técnica de imagenes'!$A$1:$A$104,0)-1,1,COUNTIF('Definición técnica de imagenes'!$A$3:$A$102,$G$5),5),5,FALSE),'Definición técnica de imagenes'!$F$16),"")</f>
        <v/>
      </c>
      <c r="H34" s="13" t="str">
        <f t="shared" ca="1" si="3"/>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4"/>
        <v/>
      </c>
      <c r="B35" s="62"/>
      <c r="C35" s="20" t="str">
        <f t="shared" si="0"/>
        <v/>
      </c>
      <c r="D35" s="63"/>
      <c r="E35" s="63"/>
      <c r="F35" s="13" t="str">
        <f t="shared" si="2"/>
        <v/>
      </c>
      <c r="G35" s="13" t="str">
        <f ca="1">IF($F35&lt;&gt;"",IF($G$4="Recurso",VLOOKUP($E35,OFFSET('Definición técnica de imagenes'!$A$1,MATCH($G$5,'Definición técnica de imagenes'!$A$1:$A$104,0)-1,1,COUNTIF('Definición técnica de imagenes'!$A$3:$A$102,$G$5),5),5,FALSE),'Definición técnica de imagenes'!$F$16),"")</f>
        <v/>
      </c>
      <c r="H35" s="13" t="str">
        <f t="shared" ca="1" si="3"/>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4"/>
        <v/>
      </c>
      <c r="B36" s="62"/>
      <c r="C36" s="20" t="str">
        <f t="shared" si="0"/>
        <v/>
      </c>
      <c r="D36" s="63"/>
      <c r="E36" s="63"/>
      <c r="F36" s="13" t="str">
        <f t="shared" si="2"/>
        <v/>
      </c>
      <c r="G36" s="13" t="str">
        <f ca="1">IF($F36&lt;&gt;"",IF($G$4="Recurso",VLOOKUP($E36,OFFSET('Definición técnica de imagenes'!$A$1,MATCH($G$5,'Definición técnica de imagenes'!$A$1:$A$104,0)-1,1,COUNTIF('Definición técnica de imagenes'!$A$3:$A$102,$G$5),5),5,FALSE),'Definición técnica de imagenes'!$F$16),"")</f>
        <v/>
      </c>
      <c r="H36" s="13" t="str">
        <f t="shared" ca="1" si="3"/>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4"/>
        <v/>
      </c>
      <c r="B37" s="62"/>
      <c r="C37" s="20" t="str">
        <f t="shared" si="0"/>
        <v/>
      </c>
      <c r="D37" s="63"/>
      <c r="E37" s="63"/>
      <c r="F37" s="13" t="str">
        <f t="shared" si="2"/>
        <v/>
      </c>
      <c r="G37" s="13" t="str">
        <f ca="1">IF($F37&lt;&gt;"",IF($G$4="Recurso",VLOOKUP($E37,OFFSET('Definición técnica de imagenes'!$A$1,MATCH($G$5,'Definición técnica de imagenes'!$A$1:$A$104,0)-1,1,COUNTIF('Definición técnica de imagenes'!$A$3:$A$102,$G$5),5),5,FALSE),'Definición técnica de imagenes'!$F$16),"")</f>
        <v/>
      </c>
      <c r="H37" s="13" t="str">
        <f t="shared" ca="1" si="3"/>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4"/>
        <v/>
      </c>
      <c r="B38" s="62"/>
      <c r="C38" s="20" t="str">
        <f t="shared" si="0"/>
        <v/>
      </c>
      <c r="D38" s="63"/>
      <c r="E38" s="63"/>
      <c r="F38" s="13" t="str">
        <f t="shared" si="2"/>
        <v/>
      </c>
      <c r="G38" s="13" t="str">
        <f ca="1">IF($F38&lt;&gt;"",IF($G$4="Recurso",VLOOKUP($E38,OFFSET('Definición técnica de imagenes'!$A$1,MATCH($G$5,'Definición técnica de imagenes'!$A$1:$A$104,0)-1,1,COUNTIF('Definición técnica de imagenes'!$A$3:$A$102,$G$5),5),5,FALSE),'Definición técnica de imagenes'!$F$16),"")</f>
        <v/>
      </c>
      <c r="H38" s="13" t="str">
        <f t="shared" ca="1" si="3"/>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4"/>
        <v/>
      </c>
      <c r="B39" s="62"/>
      <c r="C39" s="20" t="str">
        <f t="shared" si="0"/>
        <v/>
      </c>
      <c r="D39" s="63"/>
      <c r="E39" s="63"/>
      <c r="F39" s="13" t="str">
        <f t="shared" si="2"/>
        <v/>
      </c>
      <c r="G39" s="13" t="str">
        <f ca="1">IF($F39&lt;&gt;"",IF($G$4="Recurso",VLOOKUP($E39,OFFSET('Definición técnica de imagenes'!$A$1,MATCH($G$5,'Definición técnica de imagenes'!$A$1:$A$104,0)-1,1,COUNTIF('Definición técnica de imagenes'!$A$3:$A$102,$G$5),5),5,FALSE),'Definición técnica de imagenes'!$F$16),"")</f>
        <v/>
      </c>
      <c r="H39" s="13" t="str">
        <f t="shared" ca="1" si="3"/>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4"/>
        <v/>
      </c>
      <c r="B40" s="62"/>
      <c r="C40" s="20" t="str">
        <f t="shared" si="0"/>
        <v/>
      </c>
      <c r="D40" s="63"/>
      <c r="E40" s="63"/>
      <c r="F40" s="13" t="str">
        <f t="shared" si="2"/>
        <v/>
      </c>
      <c r="G40" s="13" t="str">
        <f ca="1">IF($F40&lt;&gt;"",IF($G$4="Recurso",VLOOKUP($E40,OFFSET('Definición técnica de imagenes'!$A$1,MATCH($G$5,'Definición técnica de imagenes'!$A$1:$A$104,0)-1,1,COUNTIF('Definición técnica de imagenes'!$A$3:$A$102,$G$5),5),5,FALSE),'Definición técnica de imagenes'!$F$16),"")</f>
        <v/>
      </c>
      <c r="H40" s="13" t="str">
        <f t="shared" ca="1" si="3"/>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4"/>
        <v/>
      </c>
      <c r="B41" s="62"/>
      <c r="C41" s="20" t="str">
        <f t="shared" si="0"/>
        <v/>
      </c>
      <c r="D41" s="63"/>
      <c r="E41" s="63"/>
      <c r="F41" s="13" t="str">
        <f t="shared" si="2"/>
        <v/>
      </c>
      <c r="G41" s="13" t="str">
        <f ca="1">IF($F41&lt;&gt;"",IF($G$4="Recurso",VLOOKUP($E41,OFFSET('Definición técnica de imagenes'!$A$1,MATCH($G$5,'Definición técnica de imagenes'!$A$1:$A$104,0)-1,1,COUNTIF('Definición técnica de imagenes'!$A$3:$A$102,$G$5),5),5,FALSE),'Definición técnica de imagenes'!$F$16),"")</f>
        <v/>
      </c>
      <c r="H41" s="13" t="str">
        <f t="shared" ca="1" si="3"/>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4"/>
        <v/>
      </c>
      <c r="B42" s="62"/>
      <c r="C42" s="20" t="str">
        <f t="shared" ref="C42:C73" si="5">IF(OR(B42&lt;&gt;"",J42&lt;&gt;""),IF($G$4="Recurso",CONCATENATE($G$4," ",$G$5),$G$4),"")</f>
        <v/>
      </c>
      <c r="D42" s="63"/>
      <c r="E42" s="63"/>
      <c r="F42" s="13" t="str">
        <f t="shared" si="2"/>
        <v/>
      </c>
      <c r="G42" s="13" t="str">
        <f ca="1">IF($F42&lt;&gt;"",IF($G$4="Recurso",VLOOKUP($E42,OFFSET('Definición técnica de imagenes'!$A$1,MATCH($G$5,'Definición técnica de imagenes'!$A$1:$A$104,0)-1,1,COUNTIF('Definición técnica de imagenes'!$A$3:$A$102,$G$5),5),5,FALSE),'Definición técnica de imagenes'!$F$16),"")</f>
        <v/>
      </c>
      <c r="H42" s="13" t="str">
        <f t="shared" ca="1" si="3"/>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4"/>
        <v/>
      </c>
      <c r="B43" s="62"/>
      <c r="C43" s="20" t="str">
        <f t="shared" si="5"/>
        <v/>
      </c>
      <c r="D43" s="63"/>
      <c r="E43" s="63"/>
      <c r="F43" s="13" t="str">
        <f t="shared" si="2"/>
        <v/>
      </c>
      <c r="G43" s="13" t="str">
        <f ca="1">IF($F43&lt;&gt;"",IF($G$4="Recurso",VLOOKUP($E43,OFFSET('Definición técnica de imagenes'!$A$1,MATCH($G$5,'Definición técnica de imagenes'!$A$1:$A$104,0)-1,1,COUNTIF('Definición técnica de imagenes'!$A$3:$A$102,$G$5),5),5,FALSE),'Definición técnica de imagenes'!$F$16),"")</f>
        <v/>
      </c>
      <c r="H43" s="13" t="str">
        <f t="shared" ca="1" si="3"/>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4"/>
        <v/>
      </c>
      <c r="B44" s="62"/>
      <c r="C44" s="20" t="str">
        <f t="shared" si="5"/>
        <v/>
      </c>
      <c r="D44" s="63"/>
      <c r="E44" s="63"/>
      <c r="F44" s="13" t="str">
        <f t="shared" si="2"/>
        <v/>
      </c>
      <c r="G44" s="13" t="str">
        <f ca="1">IF($F44&lt;&gt;"",IF($G$4="Recurso",VLOOKUP($E44,OFFSET('Definición técnica de imagenes'!$A$1,MATCH($G$5,'Definición técnica de imagenes'!$A$1:$A$104,0)-1,1,COUNTIF('Definición técnica de imagenes'!$A$3:$A$102,$G$5),5),5,FALSE),'Definición técnica de imagenes'!$F$16),"")</f>
        <v/>
      </c>
      <c r="H44" s="13" t="str">
        <f t="shared" ca="1" si="3"/>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4"/>
        <v/>
      </c>
      <c r="B45" s="62"/>
      <c r="C45" s="20" t="str">
        <f t="shared" si="5"/>
        <v/>
      </c>
      <c r="D45" s="63"/>
      <c r="E45" s="63"/>
      <c r="F45" s="13" t="str">
        <f t="shared" si="2"/>
        <v/>
      </c>
      <c r="G45" s="13" t="str">
        <f ca="1">IF($F45&lt;&gt;"",IF($G$4="Recurso",VLOOKUP($E45,OFFSET('Definición técnica de imagenes'!$A$1,MATCH($G$5,'Definición técnica de imagenes'!$A$1:$A$104,0)-1,1,COUNTIF('Definición técnica de imagenes'!$A$3:$A$102,$G$5),5),5,FALSE),'Definición técnica de imagenes'!$F$16),"")</f>
        <v/>
      </c>
      <c r="H45" s="13" t="str">
        <f t="shared" ca="1" si="3"/>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4"/>
        <v/>
      </c>
      <c r="B46" s="62"/>
      <c r="C46" s="20" t="str">
        <f t="shared" si="5"/>
        <v/>
      </c>
      <c r="D46" s="63"/>
      <c r="E46" s="63"/>
      <c r="F46" s="13" t="str">
        <f t="shared" si="2"/>
        <v/>
      </c>
      <c r="G46" s="13" t="str">
        <f ca="1">IF($F46&lt;&gt;"",IF($G$4="Recurso",VLOOKUP($E46,OFFSET('Definición técnica de imagenes'!$A$1,MATCH($G$5,'Definición técnica de imagenes'!$A$1:$A$104,0)-1,1,COUNTIF('Definición técnica de imagenes'!$A$3:$A$102,$G$5),5),5,FALSE),'Definición técnica de imagenes'!$F$16),"")</f>
        <v/>
      </c>
      <c r="H46" s="13" t="str">
        <f t="shared" ca="1" si="3"/>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4"/>
        <v/>
      </c>
      <c r="B47" s="62"/>
      <c r="C47" s="20" t="str">
        <f t="shared" si="5"/>
        <v/>
      </c>
      <c r="D47" s="63"/>
      <c r="E47" s="63"/>
      <c r="F47" s="13" t="str">
        <f t="shared" si="2"/>
        <v/>
      </c>
      <c r="G47" s="13" t="str">
        <f ca="1">IF($F47&lt;&gt;"",IF($G$4="Recurso",VLOOKUP($E47,OFFSET('Definición técnica de imagenes'!$A$1,MATCH($G$5,'Definición técnica de imagenes'!$A$1:$A$104,0)-1,1,COUNTIF('Definición técnica de imagenes'!$A$3:$A$102,$G$5),5),5,FALSE),'Definición técnica de imagenes'!$F$16),"")</f>
        <v/>
      </c>
      <c r="H47" s="13" t="str">
        <f t="shared" ca="1" si="3"/>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4"/>
        <v/>
      </c>
      <c r="B48" s="62"/>
      <c r="C48" s="20" t="str">
        <f t="shared" si="5"/>
        <v/>
      </c>
      <c r="D48" s="63"/>
      <c r="E48" s="63"/>
      <c r="F48" s="13" t="str">
        <f t="shared" si="2"/>
        <v/>
      </c>
      <c r="G48" s="13" t="str">
        <f ca="1">IF($F48&lt;&gt;"",IF($G$4="Recurso",VLOOKUP($E48,OFFSET('Definición técnica de imagenes'!$A$1,MATCH($G$5,'Definición técnica de imagenes'!$A$1:$A$104,0)-1,1,COUNTIF('Definición técnica de imagenes'!$A$3:$A$102,$G$5),5),5,FALSE),'Definición técnica de imagenes'!$F$16),"")</f>
        <v/>
      </c>
      <c r="H48" s="13" t="str">
        <f t="shared" ca="1" si="3"/>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4"/>
        <v/>
      </c>
      <c r="B49" s="62"/>
      <c r="C49" s="20" t="str">
        <f t="shared" si="5"/>
        <v/>
      </c>
      <c r="D49" s="63"/>
      <c r="E49" s="63"/>
      <c r="F49" s="13" t="str">
        <f t="shared" si="2"/>
        <v/>
      </c>
      <c r="G49" s="13" t="str">
        <f ca="1">IF($F49&lt;&gt;"",IF($G$4="Recurso",VLOOKUP($E49,OFFSET('Definición técnica de imagenes'!$A$1,MATCH($G$5,'Definición técnica de imagenes'!$A$1:$A$104,0)-1,1,COUNTIF('Definición técnica de imagenes'!$A$3:$A$102,$G$5),5),5,FALSE),'Definición técnica de imagenes'!$F$16),"")</f>
        <v/>
      </c>
      <c r="H49" s="13" t="str">
        <f t="shared" ca="1" si="3"/>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4"/>
        <v/>
      </c>
      <c r="B50" s="62"/>
      <c r="C50" s="20" t="str">
        <f t="shared" si="5"/>
        <v/>
      </c>
      <c r="D50" s="63"/>
      <c r="E50" s="63"/>
      <c r="F50" s="13" t="str">
        <f t="shared" si="2"/>
        <v/>
      </c>
      <c r="G50" s="13" t="str">
        <f ca="1">IF($F50&lt;&gt;"",IF($G$4="Recurso",VLOOKUP($E50,OFFSET('Definición técnica de imagenes'!$A$1,MATCH($G$5,'Definición técnica de imagenes'!$A$1:$A$104,0)-1,1,COUNTIF('Definición técnica de imagenes'!$A$3:$A$102,$G$5),5),5,FALSE),'Definición técnica de imagenes'!$F$16),"")</f>
        <v/>
      </c>
      <c r="H50" s="13" t="str">
        <f t="shared" ca="1" si="3"/>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6">IF(OR(B51&lt;&gt;"",J51&lt;&gt;""),CONCATENATE(LEFT(A50,3),IF(MID(A50,4,2)+1&lt;10,CONCATENATE("0",MID(A50,4,2)+1),MID(A50,4,2)+1)),"")</f>
        <v/>
      </c>
      <c r="B51" s="62"/>
      <c r="C51" s="20" t="str">
        <f t="shared" si="5"/>
        <v/>
      </c>
      <c r="D51" s="63"/>
      <c r="E51" s="63"/>
      <c r="F51" s="13" t="str">
        <f t="shared" si="2"/>
        <v/>
      </c>
      <c r="G51" s="13" t="str">
        <f ca="1">IF($F51&lt;&gt;"",IF($G$4="Recurso",VLOOKUP($E51,OFFSET('Definición técnica de imagenes'!$A$1,MATCH($G$5,'Definición técnica de imagenes'!$A$1:$A$104,0)-1,1,COUNTIF('Definición técnica de imagenes'!$A$3:$A$102,$G$5),5),5,FALSE),'Definición técnica de imagenes'!$F$16),"")</f>
        <v/>
      </c>
      <c r="H51" s="13" t="str">
        <f t="shared" ca="1" si="3"/>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6"/>
        <v/>
      </c>
      <c r="B52" s="62"/>
      <c r="C52" s="20" t="str">
        <f t="shared" si="5"/>
        <v/>
      </c>
      <c r="D52" s="63"/>
      <c r="E52" s="63"/>
      <c r="F52" s="13" t="str">
        <f t="shared" si="2"/>
        <v/>
      </c>
      <c r="G52" s="13" t="str">
        <f ca="1">IF($F52&lt;&gt;"",IF($G$4="Recurso",VLOOKUP($E52,OFFSET('Definición técnica de imagenes'!$A$1,MATCH($G$5,'Definición técnica de imagenes'!$A$1:$A$104,0)-1,1,COUNTIF('Definición técnica de imagenes'!$A$3:$A$102,$G$5),5),5,FALSE),'Definición técnica de imagenes'!$F$16),"")</f>
        <v/>
      </c>
      <c r="H52" s="13" t="str">
        <f t="shared" ca="1" si="3"/>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6"/>
        <v/>
      </c>
      <c r="B53" s="62"/>
      <c r="C53" s="20" t="str">
        <f t="shared" si="5"/>
        <v/>
      </c>
      <c r="D53" s="63"/>
      <c r="E53" s="63"/>
      <c r="F53" s="13" t="str">
        <f t="shared" si="2"/>
        <v/>
      </c>
      <c r="G53" s="13" t="str">
        <f ca="1">IF($F53&lt;&gt;"",IF($G$4="Recurso",VLOOKUP($E53,OFFSET('Definición técnica de imagenes'!$A$1,MATCH($G$5,'Definición técnica de imagenes'!$A$1:$A$104,0)-1,1,COUNTIF('Definición técnica de imagenes'!$A$3:$A$102,$G$5),5),5,FALSE),'Definición técnica de imagenes'!$F$16),"")</f>
        <v/>
      </c>
      <c r="H53" s="13" t="str">
        <f t="shared" ca="1" si="3"/>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6"/>
        <v/>
      </c>
      <c r="B54" s="62"/>
      <c r="C54" s="20" t="str">
        <f t="shared" si="5"/>
        <v/>
      </c>
      <c r="D54" s="63"/>
      <c r="E54" s="63"/>
      <c r="F54" s="13" t="str">
        <f t="shared" si="2"/>
        <v/>
      </c>
      <c r="G54" s="13" t="str">
        <f ca="1">IF($F54&lt;&gt;"",IF($G$4="Recurso",VLOOKUP($E54,OFFSET('Definición técnica de imagenes'!$A$1,MATCH($G$5,'Definición técnica de imagenes'!$A$1:$A$104,0)-1,1,COUNTIF('Definición técnica de imagenes'!$A$3:$A$102,$G$5),5),5,FALSE),'Definición técnica de imagenes'!$F$16),"")</f>
        <v/>
      </c>
      <c r="H54" s="13" t="str">
        <f t="shared" ca="1" si="3"/>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6"/>
        <v/>
      </c>
      <c r="B55" s="62"/>
      <c r="C55" s="20" t="str">
        <f t="shared" si="5"/>
        <v/>
      </c>
      <c r="D55" s="63"/>
      <c r="E55" s="63"/>
      <c r="F55" s="13" t="str">
        <f t="shared" si="2"/>
        <v/>
      </c>
      <c r="G55" s="13" t="str">
        <f ca="1">IF($F55&lt;&gt;"",IF($G$4="Recurso",VLOOKUP($E55,OFFSET('Definición técnica de imagenes'!$A$1,MATCH($G$5,'Definición técnica de imagenes'!$A$1:$A$104,0)-1,1,COUNTIF('Definición técnica de imagenes'!$A$3:$A$102,$G$5),5),5,FALSE),'Definición técnica de imagenes'!$F$16),"")</f>
        <v/>
      </c>
      <c r="H55" s="13" t="str">
        <f t="shared" ca="1" si="3"/>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6"/>
        <v/>
      </c>
      <c r="B56" s="62"/>
      <c r="C56" s="20" t="str">
        <f t="shared" si="5"/>
        <v/>
      </c>
      <c r="D56" s="63"/>
      <c r="E56" s="63"/>
      <c r="F56" s="13" t="str">
        <f t="shared" si="2"/>
        <v/>
      </c>
      <c r="G56" s="13" t="str">
        <f ca="1">IF($F56&lt;&gt;"",IF($G$4="Recurso",VLOOKUP($E56,OFFSET('Definición técnica de imagenes'!$A$1,MATCH($G$5,'Definición técnica de imagenes'!$A$1:$A$104,0)-1,1,COUNTIF('Definición técnica de imagenes'!$A$3:$A$102,$G$5),5),5,FALSE),'Definición técnica de imagenes'!$F$16),"")</f>
        <v/>
      </c>
      <c r="H56" s="13" t="str">
        <f t="shared" ca="1" si="3"/>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6"/>
        <v/>
      </c>
      <c r="B57" s="62"/>
      <c r="C57" s="20" t="str">
        <f t="shared" si="5"/>
        <v/>
      </c>
      <c r="D57" s="63"/>
      <c r="E57" s="63"/>
      <c r="F57" s="13" t="str">
        <f t="shared" si="2"/>
        <v/>
      </c>
      <c r="G57" s="13" t="str">
        <f ca="1">IF($F57&lt;&gt;"",IF($G$4="Recurso",VLOOKUP($E57,OFFSET('Definición técnica de imagenes'!$A$1,MATCH($G$5,'Definición técnica de imagenes'!$A$1:$A$104,0)-1,1,COUNTIF('Definición técnica de imagenes'!$A$3:$A$102,$G$5),5),5,FALSE),'Definición técnica de imagenes'!$F$16),"")</f>
        <v/>
      </c>
      <c r="H57" s="13" t="str">
        <f t="shared" ca="1" si="3"/>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6"/>
        <v/>
      </c>
      <c r="B58" s="62"/>
      <c r="C58" s="20" t="str">
        <f t="shared" si="5"/>
        <v/>
      </c>
      <c r="D58" s="63"/>
      <c r="E58" s="63"/>
      <c r="F58" s="13" t="str">
        <f t="shared" si="2"/>
        <v/>
      </c>
      <c r="G58" s="13" t="str">
        <f ca="1">IF($F58&lt;&gt;"",IF($G$4="Recurso",VLOOKUP($E58,OFFSET('Definición técnica de imagenes'!$A$1,MATCH($G$5,'Definición técnica de imagenes'!$A$1:$A$104,0)-1,1,COUNTIF('Definición técnica de imagenes'!$A$3:$A$102,$G$5),5),5,FALSE),'Definición técnica de imagenes'!$F$16),"")</f>
        <v/>
      </c>
      <c r="H58" s="13" t="str">
        <f t="shared" ca="1" si="3"/>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6"/>
        <v/>
      </c>
      <c r="B59" s="62"/>
      <c r="C59" s="20" t="str">
        <f t="shared" si="5"/>
        <v/>
      </c>
      <c r="D59" s="63"/>
      <c r="E59" s="63"/>
      <c r="F59" s="13" t="str">
        <f t="shared" si="2"/>
        <v/>
      </c>
      <c r="G59" s="13" t="str">
        <f ca="1">IF($F59&lt;&gt;"",IF($G$4="Recurso",VLOOKUP($E59,OFFSET('Definición técnica de imagenes'!$A$1,MATCH($G$5,'Definición técnica de imagenes'!$A$1:$A$104,0)-1,1,COUNTIF('Definición técnica de imagenes'!$A$3:$A$102,$G$5),5),5,FALSE),'Definición técnica de imagenes'!$F$16),"")</f>
        <v/>
      </c>
      <c r="H59" s="13" t="str">
        <f t="shared" ca="1" si="3"/>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6"/>
        <v/>
      </c>
      <c r="B60" s="62"/>
      <c r="C60" s="20" t="str">
        <f t="shared" si="5"/>
        <v/>
      </c>
      <c r="D60" s="63"/>
      <c r="E60" s="63"/>
      <c r="F60" s="13" t="str">
        <f t="shared" si="2"/>
        <v/>
      </c>
      <c r="G60" s="13" t="str">
        <f ca="1">IF($F60&lt;&gt;"",IF($G$4="Recurso",VLOOKUP($E60,OFFSET('Definición técnica de imagenes'!$A$1,MATCH($G$5,'Definición técnica de imagenes'!$A$1:$A$104,0)-1,1,COUNTIF('Definición técnica de imagenes'!$A$3:$A$102,$G$5),5),5,FALSE),'Definición técnica de imagenes'!$F$16),"")</f>
        <v/>
      </c>
      <c r="H60" s="13" t="str">
        <f t="shared" ca="1" si="3"/>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6"/>
        <v/>
      </c>
      <c r="B61" s="62"/>
      <c r="C61" s="20" t="str">
        <f t="shared" si="5"/>
        <v/>
      </c>
      <c r="D61" s="63"/>
      <c r="E61" s="63"/>
      <c r="F61" s="13" t="str">
        <f t="shared" si="2"/>
        <v/>
      </c>
      <c r="G61" s="13" t="str">
        <f ca="1">IF($F61&lt;&gt;"",IF($G$4="Recurso",VLOOKUP($E61,OFFSET('Definición técnica de imagenes'!$A$1,MATCH($G$5,'Definición técnica de imagenes'!$A$1:$A$104,0)-1,1,COUNTIF('Definición técnica de imagenes'!$A$3:$A$102,$G$5),5),5,FALSE),'Definición técnica de imagenes'!$F$16),"")</f>
        <v/>
      </c>
      <c r="H61" s="13" t="str">
        <f t="shared" ca="1" si="3"/>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6"/>
        <v/>
      </c>
      <c r="B62" s="62"/>
      <c r="C62" s="20" t="str">
        <f t="shared" si="5"/>
        <v/>
      </c>
      <c r="D62" s="63"/>
      <c r="E62" s="63"/>
      <c r="F62" s="13" t="str">
        <f t="shared" si="2"/>
        <v/>
      </c>
      <c r="G62" s="13" t="str">
        <f ca="1">IF($F62&lt;&gt;"",IF($G$4="Recurso",VLOOKUP($E62,OFFSET('Definición técnica de imagenes'!$A$1,MATCH($G$5,'Definición técnica de imagenes'!$A$1:$A$104,0)-1,1,COUNTIF('Definición técnica de imagenes'!$A$3:$A$102,$G$5),5),5,FALSE),'Definición técnica de imagenes'!$F$16),"")</f>
        <v/>
      </c>
      <c r="H62" s="13" t="str">
        <f t="shared" ca="1" si="3"/>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6"/>
        <v/>
      </c>
      <c r="B63" s="62"/>
      <c r="C63" s="20" t="str">
        <f t="shared" si="5"/>
        <v/>
      </c>
      <c r="D63" s="63"/>
      <c r="E63" s="63"/>
      <c r="F63" s="13" t="str">
        <f t="shared" si="2"/>
        <v/>
      </c>
      <c r="G63" s="13" t="str">
        <f ca="1">IF($F63&lt;&gt;"",IF($G$4="Recurso",VLOOKUP($E63,OFFSET('Definición técnica de imagenes'!$A$1,MATCH($G$5,'Definición técnica de imagenes'!$A$1:$A$104,0)-1,1,COUNTIF('Definición técnica de imagenes'!$A$3:$A$102,$G$5),5),5,FALSE),'Definición técnica de imagenes'!$F$16),"")</f>
        <v/>
      </c>
      <c r="H63" s="13" t="str">
        <f t="shared" ca="1" si="3"/>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6"/>
        <v/>
      </c>
      <c r="B64" s="62"/>
      <c r="C64" s="20" t="str">
        <f t="shared" si="5"/>
        <v/>
      </c>
      <c r="D64" s="63"/>
      <c r="E64" s="63"/>
      <c r="F64" s="13" t="str">
        <f t="shared" si="2"/>
        <v/>
      </c>
      <c r="G64" s="13" t="str">
        <f ca="1">IF($F64&lt;&gt;"",IF($G$4="Recurso",VLOOKUP($E64,OFFSET('Definición técnica de imagenes'!$A$1,MATCH($G$5,'Definición técnica de imagenes'!$A$1:$A$104,0)-1,1,COUNTIF('Definición técnica de imagenes'!$A$3:$A$102,$G$5),5),5,FALSE),'Definición técnica de imagenes'!$F$16),"")</f>
        <v/>
      </c>
      <c r="H64" s="13" t="str">
        <f t="shared" ca="1" si="3"/>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6"/>
        <v/>
      </c>
      <c r="B65" s="62"/>
      <c r="C65" s="20" t="str">
        <f t="shared" si="5"/>
        <v/>
      </c>
      <c r="D65" s="63"/>
      <c r="E65" s="63"/>
      <c r="F65" s="13" t="str">
        <f t="shared" si="2"/>
        <v/>
      </c>
      <c r="G65" s="13" t="str">
        <f ca="1">IF($F65&lt;&gt;"",IF($G$4="Recurso",VLOOKUP($E65,OFFSET('Definición técnica de imagenes'!$A$1,MATCH($G$5,'Definición técnica de imagenes'!$A$1:$A$104,0)-1,1,COUNTIF('Definición técnica de imagenes'!$A$3:$A$102,$G$5),5),5,FALSE),'Definición técnica de imagenes'!$F$16),"")</f>
        <v/>
      </c>
      <c r="H65" s="13" t="str">
        <f t="shared" ca="1" si="3"/>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6"/>
        <v/>
      </c>
      <c r="B66" s="62"/>
      <c r="C66" s="20" t="str">
        <f t="shared" si="5"/>
        <v/>
      </c>
      <c r="D66" s="63"/>
      <c r="E66" s="63"/>
      <c r="F66" s="13" t="str">
        <f t="shared" si="2"/>
        <v/>
      </c>
      <c r="G66" s="13" t="str">
        <f ca="1">IF($F66&lt;&gt;"",IF($G$4="Recurso",VLOOKUP($E66,OFFSET('Definición técnica de imagenes'!$A$1,MATCH($G$5,'Definición técnica de imagenes'!$A$1:$A$104,0)-1,1,COUNTIF('Definición técnica de imagenes'!$A$3:$A$102,$G$5),5),5,FALSE),'Definición técnica de imagenes'!$F$16),"")</f>
        <v/>
      </c>
      <c r="H66" s="13" t="str">
        <f t="shared" ca="1" si="3"/>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6"/>
        <v/>
      </c>
      <c r="B67" s="62"/>
      <c r="C67" s="20" t="str">
        <f t="shared" si="5"/>
        <v/>
      </c>
      <c r="D67" s="63"/>
      <c r="E67" s="63"/>
      <c r="F67" s="13" t="str">
        <f t="shared" si="2"/>
        <v/>
      </c>
      <c r="G67" s="13" t="str">
        <f ca="1">IF($F67&lt;&gt;"",IF($G$4="Recurso",VLOOKUP($E67,OFFSET('Definición técnica de imagenes'!$A$1,MATCH($G$5,'Definición técnica de imagenes'!$A$1:$A$104,0)-1,1,COUNTIF('Definición técnica de imagenes'!$A$3:$A$102,$G$5),5),5,FALSE),'Definición técnica de imagenes'!$F$16),"")</f>
        <v/>
      </c>
      <c r="H67" s="13" t="str">
        <f t="shared" ca="1" si="3"/>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6"/>
        <v/>
      </c>
      <c r="B68" s="62"/>
      <c r="C68" s="20" t="str">
        <f t="shared" si="5"/>
        <v/>
      </c>
      <c r="D68" s="63"/>
      <c r="E68" s="63"/>
      <c r="F68" s="13" t="str">
        <f t="shared" si="2"/>
        <v/>
      </c>
      <c r="G68" s="13" t="str">
        <f ca="1">IF($F68&lt;&gt;"",IF($G$4="Recurso",VLOOKUP($E68,OFFSET('Definición técnica de imagenes'!$A$1,MATCH($G$5,'Definición técnica de imagenes'!$A$1:$A$104,0)-1,1,COUNTIF('Definición técnica de imagenes'!$A$3:$A$102,$G$5),5),5,FALSE),'Definición técnica de imagenes'!$F$16),"")</f>
        <v/>
      </c>
      <c r="H68" s="13" t="str">
        <f t="shared" ca="1" si="3"/>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6"/>
        <v/>
      </c>
      <c r="B69" s="62"/>
      <c r="C69" s="20" t="str">
        <f t="shared" si="5"/>
        <v/>
      </c>
      <c r="D69" s="63"/>
      <c r="E69" s="63"/>
      <c r="F69" s="13" t="str">
        <f t="shared" si="2"/>
        <v/>
      </c>
      <c r="G69" s="13" t="str">
        <f ca="1">IF($F69&lt;&gt;"",IF($G$4="Recurso",VLOOKUP($E69,OFFSET('Definición técnica de imagenes'!$A$1,MATCH($G$5,'Definición técnica de imagenes'!$A$1:$A$104,0)-1,1,COUNTIF('Definición técnica de imagenes'!$A$3:$A$102,$G$5),5),5,FALSE),'Definición técnica de imagenes'!$F$16),"")</f>
        <v/>
      </c>
      <c r="H69" s="13" t="str">
        <f t="shared" ca="1" si="3"/>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6"/>
        <v/>
      </c>
      <c r="B70" s="62"/>
      <c r="C70" s="20" t="str">
        <f t="shared" si="5"/>
        <v/>
      </c>
      <c r="D70" s="63"/>
      <c r="E70" s="63"/>
      <c r="F70" s="13" t="str">
        <f t="shared" si="2"/>
        <v/>
      </c>
      <c r="G70" s="13" t="str">
        <f ca="1">IF($F70&lt;&gt;"",IF($G$4="Recurso",VLOOKUP($E70,OFFSET('Definición técnica de imagenes'!$A$1,MATCH($G$5,'Definición técnica de imagenes'!$A$1:$A$104,0)-1,1,COUNTIF('Definición técnica de imagenes'!$A$3:$A$102,$G$5),5),5,FALSE),'Definición técnica de imagenes'!$F$16),"")</f>
        <v/>
      </c>
      <c r="H70" s="13" t="str">
        <f t="shared" ca="1" si="3"/>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6"/>
        <v/>
      </c>
      <c r="B71" s="62"/>
      <c r="C71" s="20" t="str">
        <f t="shared" si="5"/>
        <v/>
      </c>
      <c r="D71" s="63"/>
      <c r="E71" s="63"/>
      <c r="F71" s="13" t="str">
        <f t="shared" si="2"/>
        <v/>
      </c>
      <c r="G71" s="13" t="str">
        <f ca="1">IF($F71&lt;&gt;"",IF($G$4="Recurso",VLOOKUP($E71,OFFSET('Definición técnica de imagenes'!$A$1,MATCH($G$5,'Definición técnica de imagenes'!$A$1:$A$104,0)-1,1,COUNTIF('Definición técnica de imagenes'!$A$3:$A$102,$G$5),5),5,FALSE),'Definición técnica de imagenes'!$F$16),"")</f>
        <v/>
      </c>
      <c r="H71" s="13" t="str">
        <f t="shared" ca="1" si="3"/>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6"/>
        <v/>
      </c>
      <c r="B72" s="62"/>
      <c r="C72" s="20" t="str">
        <f t="shared" si="5"/>
        <v/>
      </c>
      <c r="D72" s="63"/>
      <c r="E72" s="63"/>
      <c r="F72" s="13" t="str">
        <f t="shared" si="2"/>
        <v/>
      </c>
      <c r="G72" s="13" t="str">
        <f ca="1">IF($F72&lt;&gt;"",IF($G$4="Recurso",VLOOKUP($E72,OFFSET('Definición técnica de imagenes'!$A$1,MATCH($G$5,'Definición técnica de imagenes'!$A$1:$A$104,0)-1,1,COUNTIF('Definición técnica de imagenes'!$A$3:$A$102,$G$5),5),5,FALSE),'Definición técnica de imagenes'!$F$16),"")</f>
        <v/>
      </c>
      <c r="H72" s="13" t="str">
        <f t="shared" ca="1" si="3"/>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6"/>
        <v/>
      </c>
      <c r="B73" s="62"/>
      <c r="C73" s="20" t="str">
        <f t="shared" si="5"/>
        <v/>
      </c>
      <c r="D73" s="63"/>
      <c r="E73" s="63"/>
      <c r="F73" s="13" t="str">
        <f t="shared" si="2"/>
        <v/>
      </c>
      <c r="G73" s="13" t="str">
        <f ca="1">IF($F73&lt;&gt;"",IF($G$4="Recurso",VLOOKUP($E73,OFFSET('Definición técnica de imagenes'!$A$1,MATCH($G$5,'Definición técnica de imagenes'!$A$1:$A$104,0)-1,1,COUNTIF('Definición técnica de imagenes'!$A$3:$A$102,$G$5),5),5,FALSE),'Definición técnica de imagenes'!$F$16),"")</f>
        <v/>
      </c>
      <c r="H73" s="13" t="str">
        <f t="shared" ca="1" si="3"/>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6"/>
        <v/>
      </c>
      <c r="B74" s="62"/>
      <c r="C74" s="20" t="str">
        <f t="shared" ref="C74:C105" si="7">IF(OR(B74&lt;&gt;"",J74&lt;&gt;""),IF($G$4="Recurso",CONCATENATE($G$4," ",$G$5),$G$4),"")</f>
        <v/>
      </c>
      <c r="D74" s="63"/>
      <c r="E74" s="63"/>
      <c r="F74" s="13" t="str">
        <f t="shared" si="2"/>
        <v/>
      </c>
      <c r="G74" s="13" t="str">
        <f ca="1">IF($F74&lt;&gt;"",IF($G$4="Recurso",VLOOKUP($E74,OFFSET('Definición técnica de imagenes'!$A$1,MATCH($G$5,'Definición técnica de imagenes'!$A$1:$A$104,0)-1,1,COUNTIF('Definición técnica de imagenes'!$A$3:$A$102,$G$5),5),5,FALSE),'Definición técnica de imagenes'!$F$16),"")</f>
        <v/>
      </c>
      <c r="H74" s="13" t="str">
        <f t="shared" ca="1" si="3"/>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6"/>
        <v/>
      </c>
      <c r="B75" s="62"/>
      <c r="C75" s="20" t="str">
        <f t="shared" si="7"/>
        <v/>
      </c>
      <c r="D75" s="63"/>
      <c r="E75" s="63"/>
      <c r="F75" s="13" t="str">
        <f t="shared" ref="F75:F108" si="8">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9">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6"/>
        <v/>
      </c>
      <c r="B76" s="62"/>
      <c r="C76" s="20" t="str">
        <f t="shared" si="7"/>
        <v/>
      </c>
      <c r="D76" s="63"/>
      <c r="E76" s="63"/>
      <c r="F76" s="13" t="str">
        <f t="shared" si="8"/>
        <v/>
      </c>
      <c r="G76" s="13" t="str">
        <f ca="1">IF($F76&lt;&gt;"",IF($G$4="Recurso",VLOOKUP($E76,OFFSET('Definición técnica de imagenes'!$A$1,MATCH($G$5,'Definición técnica de imagenes'!$A$1:$A$104,0)-1,1,COUNTIF('Definición técnica de imagenes'!$A$3:$A$102,$G$5),5),5,FALSE),'Definición técnica de imagenes'!$F$16),"")</f>
        <v/>
      </c>
      <c r="H76" s="13" t="str">
        <f t="shared" ca="1" si="9"/>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6"/>
        <v/>
      </c>
      <c r="B77" s="62"/>
      <c r="C77" s="20" t="str">
        <f t="shared" si="7"/>
        <v/>
      </c>
      <c r="D77" s="63"/>
      <c r="E77" s="63"/>
      <c r="F77" s="13" t="str">
        <f t="shared" si="8"/>
        <v/>
      </c>
      <c r="G77" s="13" t="str">
        <f ca="1">IF($F77&lt;&gt;"",IF($G$4="Recurso",VLOOKUP($E77,OFFSET('Definición técnica de imagenes'!$A$1,MATCH($G$5,'Definición técnica de imagenes'!$A$1:$A$104,0)-1,1,COUNTIF('Definición técnica de imagenes'!$A$3:$A$102,$G$5),5),5,FALSE),'Definición técnica de imagenes'!$F$16),"")</f>
        <v/>
      </c>
      <c r="H77" s="13" t="str">
        <f t="shared" ca="1" si="9"/>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6"/>
        <v/>
      </c>
      <c r="B78" s="62"/>
      <c r="C78" s="20" t="str">
        <f t="shared" si="7"/>
        <v/>
      </c>
      <c r="D78" s="63"/>
      <c r="E78" s="63"/>
      <c r="F78" s="13" t="str">
        <f t="shared" si="8"/>
        <v/>
      </c>
      <c r="G78" s="13" t="str">
        <f ca="1">IF($F78&lt;&gt;"",IF($G$4="Recurso",VLOOKUP($E78,OFFSET('Definición técnica de imagenes'!$A$1,MATCH($G$5,'Definición técnica de imagenes'!$A$1:$A$104,0)-1,1,COUNTIF('Definición técnica de imagenes'!$A$3:$A$102,$G$5),5),5,FALSE),'Definición técnica de imagenes'!$F$16),"")</f>
        <v/>
      </c>
      <c r="H78" s="13" t="str">
        <f t="shared" ca="1" si="9"/>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6"/>
        <v/>
      </c>
      <c r="B79" s="62"/>
      <c r="C79" s="20" t="str">
        <f t="shared" si="7"/>
        <v/>
      </c>
      <c r="D79" s="63"/>
      <c r="E79" s="63"/>
      <c r="F79" s="13" t="str">
        <f t="shared" si="8"/>
        <v/>
      </c>
      <c r="G79" s="13" t="str">
        <f ca="1">IF($F79&lt;&gt;"",IF($G$4="Recurso",VLOOKUP($E79,OFFSET('Definición técnica de imagenes'!$A$1,MATCH($G$5,'Definición técnica de imagenes'!$A$1:$A$104,0)-1,1,COUNTIF('Definición técnica de imagenes'!$A$3:$A$102,$G$5),5),5,FALSE),'Definición técnica de imagenes'!$F$16),"")</f>
        <v/>
      </c>
      <c r="H79" s="13" t="str">
        <f t="shared" ca="1" si="9"/>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6"/>
        <v/>
      </c>
      <c r="B80" s="62"/>
      <c r="C80" s="20" t="str">
        <f t="shared" si="7"/>
        <v/>
      </c>
      <c r="D80" s="63"/>
      <c r="E80" s="63"/>
      <c r="F80" s="13" t="str">
        <f t="shared" si="8"/>
        <v/>
      </c>
      <c r="G80" s="13" t="str">
        <f ca="1">IF($F80&lt;&gt;"",IF($G$4="Recurso",VLOOKUP($E80,OFFSET('Definición técnica de imagenes'!$A$1,MATCH($G$5,'Definición técnica de imagenes'!$A$1:$A$104,0)-1,1,COUNTIF('Definición técnica de imagenes'!$A$3:$A$102,$G$5),5),5,FALSE),'Definición técnica de imagenes'!$F$16),"")</f>
        <v/>
      </c>
      <c r="H80" s="13" t="str">
        <f t="shared" ca="1" si="9"/>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6"/>
        <v/>
      </c>
      <c r="B81" s="62"/>
      <c r="C81" s="20" t="str">
        <f t="shared" si="7"/>
        <v/>
      </c>
      <c r="D81" s="63"/>
      <c r="E81" s="63"/>
      <c r="F81" s="13" t="str">
        <f t="shared" si="8"/>
        <v/>
      </c>
      <c r="G81" s="13" t="str">
        <f ca="1">IF($F81&lt;&gt;"",IF($G$4="Recurso",VLOOKUP($E81,OFFSET('Definición técnica de imagenes'!$A$1,MATCH($G$5,'Definición técnica de imagenes'!$A$1:$A$104,0)-1,1,COUNTIF('Definición técnica de imagenes'!$A$3:$A$102,$G$5),5),5,FALSE),'Definición técnica de imagenes'!$F$16),"")</f>
        <v/>
      </c>
      <c r="H81" s="13" t="str">
        <f t="shared" ca="1" si="9"/>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6"/>
        <v/>
      </c>
      <c r="B82" s="62"/>
      <c r="C82" s="20" t="str">
        <f t="shared" si="7"/>
        <v/>
      </c>
      <c r="D82" s="63"/>
      <c r="E82" s="63"/>
      <c r="F82" s="13" t="str">
        <f t="shared" si="8"/>
        <v/>
      </c>
      <c r="G82" s="13" t="str">
        <f ca="1">IF($F82&lt;&gt;"",IF($G$4="Recurso",VLOOKUP($E82,OFFSET('Definición técnica de imagenes'!$A$1,MATCH($G$5,'Definición técnica de imagenes'!$A$1:$A$104,0)-1,1,COUNTIF('Definición técnica de imagenes'!$A$3:$A$102,$G$5),5),5,FALSE),'Definición técnica de imagenes'!$F$16),"")</f>
        <v/>
      </c>
      <c r="H82" s="13" t="str">
        <f t="shared" ca="1" si="9"/>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0">IF(OR(B83&lt;&gt;"",J83&lt;&gt;""),CONCATENATE(LEFT(A82,3),IF(MID(A82,4,2)+1&lt;10,CONCATENATE("0",MID(A82,4,2)+1),MID(A82,4,2)+1)),"")</f>
        <v/>
      </c>
      <c r="B83" s="62"/>
      <c r="C83" s="20" t="str">
        <f t="shared" si="7"/>
        <v/>
      </c>
      <c r="D83" s="63"/>
      <c r="E83" s="63"/>
      <c r="F83" s="13" t="str">
        <f t="shared" si="8"/>
        <v/>
      </c>
      <c r="G83" s="13" t="str">
        <f ca="1">IF($F83&lt;&gt;"",IF($G$4="Recurso",VLOOKUP($E83,OFFSET('Definición técnica de imagenes'!$A$1,MATCH($G$5,'Definición técnica de imagenes'!$A$1:$A$104,0)-1,1,COUNTIF('Definición técnica de imagenes'!$A$3:$A$102,$G$5),5),5,FALSE),'Definición técnica de imagenes'!$F$16),"")</f>
        <v/>
      </c>
      <c r="H83" s="13" t="str">
        <f t="shared" ca="1" si="9"/>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0"/>
        <v/>
      </c>
      <c r="B84" s="62"/>
      <c r="C84" s="20" t="str">
        <f t="shared" si="7"/>
        <v/>
      </c>
      <c r="D84" s="63"/>
      <c r="E84" s="63"/>
      <c r="F84" s="13" t="str">
        <f t="shared" si="8"/>
        <v/>
      </c>
      <c r="G84" s="13" t="str">
        <f ca="1">IF($F84&lt;&gt;"",IF($G$4="Recurso",VLOOKUP($E84,OFFSET('Definición técnica de imagenes'!$A$1,MATCH($G$5,'Definición técnica de imagenes'!$A$1:$A$104,0)-1,1,COUNTIF('Definición técnica de imagenes'!$A$3:$A$102,$G$5),5),5,FALSE),'Definición técnica de imagenes'!$F$16),"")</f>
        <v/>
      </c>
      <c r="H84" s="13" t="str">
        <f t="shared" ca="1" si="9"/>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0"/>
        <v/>
      </c>
      <c r="B85" s="62"/>
      <c r="C85" s="20" t="str">
        <f t="shared" si="7"/>
        <v/>
      </c>
      <c r="D85" s="63"/>
      <c r="E85" s="63"/>
      <c r="F85" s="13" t="str">
        <f t="shared" si="8"/>
        <v/>
      </c>
      <c r="G85" s="13" t="str">
        <f ca="1">IF($F85&lt;&gt;"",IF($G$4="Recurso",VLOOKUP($E85,OFFSET('Definición técnica de imagenes'!$A$1,MATCH($G$5,'Definición técnica de imagenes'!$A$1:$A$104,0)-1,1,COUNTIF('Definición técnica de imagenes'!$A$3:$A$102,$G$5),5),5,FALSE),'Definición técnica de imagenes'!$F$16),"")</f>
        <v/>
      </c>
      <c r="H85" s="13" t="str">
        <f t="shared" ca="1" si="9"/>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0"/>
        <v/>
      </c>
      <c r="B86" s="62"/>
      <c r="C86" s="20" t="str">
        <f t="shared" si="7"/>
        <v/>
      </c>
      <c r="D86" s="63"/>
      <c r="E86" s="63"/>
      <c r="F86" s="13" t="str">
        <f t="shared" si="8"/>
        <v/>
      </c>
      <c r="G86" s="13" t="str">
        <f ca="1">IF($F86&lt;&gt;"",IF($G$4="Recurso",VLOOKUP($E86,OFFSET('Definición técnica de imagenes'!$A$1,MATCH($G$5,'Definición técnica de imagenes'!$A$1:$A$104,0)-1,1,COUNTIF('Definición técnica de imagenes'!$A$3:$A$102,$G$5),5),5,FALSE),'Definición técnica de imagenes'!$F$16),"")</f>
        <v/>
      </c>
      <c r="H86" s="13" t="str">
        <f t="shared" ca="1" si="9"/>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0"/>
        <v/>
      </c>
      <c r="B87" s="62"/>
      <c r="C87" s="20" t="str">
        <f t="shared" si="7"/>
        <v/>
      </c>
      <c r="D87" s="63"/>
      <c r="E87" s="63"/>
      <c r="F87" s="13" t="str">
        <f t="shared" si="8"/>
        <v/>
      </c>
      <c r="G87" s="13" t="str">
        <f ca="1">IF($F87&lt;&gt;"",IF($G$4="Recurso",VLOOKUP($E87,OFFSET('Definición técnica de imagenes'!$A$1,MATCH($G$5,'Definición técnica de imagenes'!$A$1:$A$104,0)-1,1,COUNTIF('Definición técnica de imagenes'!$A$3:$A$102,$G$5),5),5,FALSE),'Definición técnica de imagenes'!$F$16),"")</f>
        <v/>
      </c>
      <c r="H87" s="13" t="str">
        <f t="shared" ca="1" si="9"/>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0"/>
        <v/>
      </c>
      <c r="B88" s="62"/>
      <c r="C88" s="20" t="str">
        <f t="shared" si="7"/>
        <v/>
      </c>
      <c r="D88" s="63"/>
      <c r="E88" s="63"/>
      <c r="F88" s="13" t="str">
        <f t="shared" si="8"/>
        <v/>
      </c>
      <c r="G88" s="13" t="str">
        <f ca="1">IF($F88&lt;&gt;"",IF($G$4="Recurso",VLOOKUP($E88,OFFSET('Definición técnica de imagenes'!$A$1,MATCH($G$5,'Definición técnica de imagenes'!$A$1:$A$104,0)-1,1,COUNTIF('Definición técnica de imagenes'!$A$3:$A$102,$G$5),5),5,FALSE),'Definición técnica de imagenes'!$F$16),"")</f>
        <v/>
      </c>
      <c r="H88" s="13" t="str">
        <f t="shared" ca="1" si="9"/>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0"/>
        <v/>
      </c>
      <c r="B89" s="62"/>
      <c r="C89" s="20" t="str">
        <f t="shared" si="7"/>
        <v/>
      </c>
      <c r="D89" s="63"/>
      <c r="E89" s="63"/>
      <c r="F89" s="13" t="str">
        <f t="shared" si="8"/>
        <v/>
      </c>
      <c r="G89" s="13" t="str">
        <f ca="1">IF($F89&lt;&gt;"",IF($G$4="Recurso",VLOOKUP($E89,OFFSET('Definición técnica de imagenes'!$A$1,MATCH($G$5,'Definición técnica de imagenes'!$A$1:$A$104,0)-1,1,COUNTIF('Definición técnica de imagenes'!$A$3:$A$102,$G$5),5),5,FALSE),'Definición técnica de imagenes'!$F$16),"")</f>
        <v/>
      </c>
      <c r="H89" s="13" t="str">
        <f t="shared" ca="1" si="9"/>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0"/>
        <v/>
      </c>
      <c r="B90" s="62"/>
      <c r="C90" s="20" t="str">
        <f t="shared" si="7"/>
        <v/>
      </c>
      <c r="D90" s="63"/>
      <c r="E90" s="63"/>
      <c r="F90" s="13" t="str">
        <f t="shared" si="8"/>
        <v/>
      </c>
      <c r="G90" s="13" t="str">
        <f ca="1">IF($F90&lt;&gt;"",IF($G$4="Recurso",VLOOKUP($E90,OFFSET('Definición técnica de imagenes'!$A$1,MATCH($G$5,'Definición técnica de imagenes'!$A$1:$A$104,0)-1,1,COUNTIF('Definición técnica de imagenes'!$A$3:$A$102,$G$5),5),5,FALSE),'Definición técnica de imagenes'!$F$16),"")</f>
        <v/>
      </c>
      <c r="H90" s="13" t="str">
        <f t="shared" ca="1" si="9"/>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0"/>
        <v/>
      </c>
      <c r="B91" s="62"/>
      <c r="C91" s="20" t="str">
        <f t="shared" si="7"/>
        <v/>
      </c>
      <c r="D91" s="63"/>
      <c r="E91" s="63"/>
      <c r="F91" s="13" t="str">
        <f t="shared" si="8"/>
        <v/>
      </c>
      <c r="G91" s="13" t="str">
        <f ca="1">IF($F91&lt;&gt;"",IF($G$4="Recurso",VLOOKUP($E91,OFFSET('Definición técnica de imagenes'!$A$1,MATCH($G$5,'Definición técnica de imagenes'!$A$1:$A$104,0)-1,1,COUNTIF('Definición técnica de imagenes'!$A$3:$A$102,$G$5),5),5,FALSE),'Definición técnica de imagenes'!$F$16),"")</f>
        <v/>
      </c>
      <c r="H91" s="13" t="str">
        <f t="shared" ca="1" si="9"/>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0"/>
        <v/>
      </c>
      <c r="B92" s="62"/>
      <c r="C92" s="20" t="str">
        <f t="shared" si="7"/>
        <v/>
      </c>
      <c r="D92" s="63"/>
      <c r="E92" s="63"/>
      <c r="F92" s="13" t="str">
        <f t="shared" si="8"/>
        <v/>
      </c>
      <c r="G92" s="13" t="str">
        <f ca="1">IF($F92&lt;&gt;"",IF($G$4="Recurso",VLOOKUP($E92,OFFSET('Definición técnica de imagenes'!$A$1,MATCH($G$5,'Definición técnica de imagenes'!$A$1:$A$104,0)-1,1,COUNTIF('Definición técnica de imagenes'!$A$3:$A$102,$G$5),5),5,FALSE),'Definición técnica de imagenes'!$F$16),"")</f>
        <v/>
      </c>
      <c r="H92" s="13" t="str">
        <f t="shared" ca="1" si="9"/>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0"/>
        <v/>
      </c>
      <c r="B93" s="62"/>
      <c r="C93" s="20" t="str">
        <f t="shared" si="7"/>
        <v/>
      </c>
      <c r="D93" s="63"/>
      <c r="E93" s="63"/>
      <c r="F93" s="13" t="str">
        <f t="shared" si="8"/>
        <v/>
      </c>
      <c r="G93" s="13" t="str">
        <f ca="1">IF($F93&lt;&gt;"",IF($G$4="Recurso",VLOOKUP($E93,OFFSET('Definición técnica de imagenes'!$A$1,MATCH($G$5,'Definición técnica de imagenes'!$A$1:$A$104,0)-1,1,COUNTIF('Definición técnica de imagenes'!$A$3:$A$102,$G$5),5),5,FALSE),'Definición técnica de imagenes'!$F$16),"")</f>
        <v/>
      </c>
      <c r="H93" s="13" t="str">
        <f t="shared" ca="1" si="9"/>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0"/>
        <v/>
      </c>
      <c r="B94" s="62"/>
      <c r="C94" s="20" t="str">
        <f t="shared" si="7"/>
        <v/>
      </c>
      <c r="D94" s="63"/>
      <c r="E94" s="63"/>
      <c r="F94" s="13" t="str">
        <f t="shared" si="8"/>
        <v/>
      </c>
      <c r="G94" s="13" t="str">
        <f ca="1">IF($F94&lt;&gt;"",IF($G$4="Recurso",VLOOKUP($E94,OFFSET('Definición técnica de imagenes'!$A$1,MATCH($G$5,'Definición técnica de imagenes'!$A$1:$A$104,0)-1,1,COUNTIF('Definición técnica de imagenes'!$A$3:$A$102,$G$5),5),5,FALSE),'Definición técnica de imagenes'!$F$16),"")</f>
        <v/>
      </c>
      <c r="H94" s="13" t="str">
        <f t="shared" ca="1" si="9"/>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0"/>
        <v/>
      </c>
      <c r="B95" s="62"/>
      <c r="C95" s="20" t="str">
        <f t="shared" si="7"/>
        <v/>
      </c>
      <c r="D95" s="63"/>
      <c r="E95" s="63"/>
      <c r="F95" s="13" t="str">
        <f t="shared" si="8"/>
        <v/>
      </c>
      <c r="G95" s="13" t="str">
        <f ca="1">IF($F95&lt;&gt;"",IF($G$4="Recurso",VLOOKUP($E95,OFFSET('Definición técnica de imagenes'!$A$1,MATCH($G$5,'Definición técnica de imagenes'!$A$1:$A$104,0)-1,1,COUNTIF('Definición técnica de imagenes'!$A$3:$A$102,$G$5),5),5,FALSE),'Definición técnica de imagenes'!$F$16),"")</f>
        <v/>
      </c>
      <c r="H95" s="13" t="str">
        <f t="shared" ca="1" si="9"/>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0"/>
        <v/>
      </c>
      <c r="B96" s="62"/>
      <c r="C96" s="20" t="str">
        <f t="shared" si="7"/>
        <v/>
      </c>
      <c r="D96" s="63"/>
      <c r="E96" s="63"/>
      <c r="F96" s="13" t="str">
        <f t="shared" si="8"/>
        <v/>
      </c>
      <c r="G96" s="13" t="str">
        <f ca="1">IF($F96&lt;&gt;"",IF($G$4="Recurso",VLOOKUP($E96,OFFSET('Definición técnica de imagenes'!$A$1,MATCH($G$5,'Definición técnica de imagenes'!$A$1:$A$104,0)-1,1,COUNTIF('Definición técnica de imagenes'!$A$3:$A$102,$G$5),5),5,FALSE),'Definición técnica de imagenes'!$F$16),"")</f>
        <v/>
      </c>
      <c r="H96" s="13" t="str">
        <f t="shared" ca="1" si="9"/>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0"/>
        <v/>
      </c>
      <c r="B97" s="62"/>
      <c r="C97" s="20" t="str">
        <f t="shared" si="7"/>
        <v/>
      </c>
      <c r="D97" s="63"/>
      <c r="E97" s="63"/>
      <c r="F97" s="13" t="str">
        <f t="shared" si="8"/>
        <v/>
      </c>
      <c r="G97" s="13" t="str">
        <f ca="1">IF($F97&lt;&gt;"",IF($G$4="Recurso",VLOOKUP($E97,OFFSET('Definición técnica de imagenes'!$A$1,MATCH($G$5,'Definición técnica de imagenes'!$A$1:$A$104,0)-1,1,COUNTIF('Definición técnica de imagenes'!$A$3:$A$102,$G$5),5),5,FALSE),'Definición técnica de imagenes'!$F$16),"")</f>
        <v/>
      </c>
      <c r="H97" s="13" t="str">
        <f t="shared" ca="1" si="9"/>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0"/>
        <v/>
      </c>
      <c r="B98" s="62"/>
      <c r="C98" s="20" t="str">
        <f t="shared" si="7"/>
        <v/>
      </c>
      <c r="D98" s="63"/>
      <c r="E98" s="63"/>
      <c r="F98" s="13" t="str">
        <f t="shared" si="8"/>
        <v/>
      </c>
      <c r="G98" s="13" t="str">
        <f ca="1">IF($F98&lt;&gt;"",IF($G$4="Recurso",VLOOKUP($E98,OFFSET('Definición técnica de imagenes'!$A$1,MATCH($G$5,'Definición técnica de imagenes'!$A$1:$A$104,0)-1,1,COUNTIF('Definición técnica de imagenes'!$A$3:$A$102,$G$5),5),5,FALSE),'Definición técnica de imagenes'!$F$16),"")</f>
        <v/>
      </c>
      <c r="H98" s="13" t="str">
        <f t="shared" ca="1" si="9"/>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0"/>
        <v/>
      </c>
      <c r="B99" s="62"/>
      <c r="C99" s="20" t="str">
        <f t="shared" si="7"/>
        <v/>
      </c>
      <c r="D99" s="63"/>
      <c r="E99" s="63"/>
      <c r="F99" s="13" t="str">
        <f t="shared" si="8"/>
        <v/>
      </c>
      <c r="G99" s="13" t="str">
        <f ca="1">IF($F99&lt;&gt;"",IF($G$4="Recurso",VLOOKUP($E99,OFFSET('Definición técnica de imagenes'!$A$1,MATCH($G$5,'Definición técnica de imagenes'!$A$1:$A$104,0)-1,1,COUNTIF('Definición técnica de imagenes'!$A$3:$A$102,$G$5),5),5,FALSE),'Definición técnica de imagenes'!$F$16),"")</f>
        <v/>
      </c>
      <c r="H99" s="13" t="str">
        <f t="shared" ca="1" si="9"/>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0"/>
        <v/>
      </c>
      <c r="B100" s="62"/>
      <c r="C100" s="20" t="str">
        <f t="shared" si="7"/>
        <v/>
      </c>
      <c r="D100" s="63"/>
      <c r="E100" s="63"/>
      <c r="F100" s="13" t="str">
        <f t="shared" si="8"/>
        <v/>
      </c>
      <c r="G100" s="13" t="str">
        <f ca="1">IF($F100&lt;&gt;"",IF($G$4="Recurso",VLOOKUP($E100,OFFSET('Definición técnica de imagenes'!$A$1,MATCH($G$5,'Definición técnica de imagenes'!$A$1:$A$104,0)-1,1,COUNTIF('Definición técnica de imagenes'!$A$3:$A$102,$G$5),5),5,FALSE),'Definición técnica de imagenes'!$F$16),"")</f>
        <v/>
      </c>
      <c r="H100" s="13" t="str">
        <f t="shared" ca="1" si="9"/>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0"/>
        <v/>
      </c>
      <c r="B101" s="62"/>
      <c r="C101" s="20" t="str">
        <f t="shared" si="7"/>
        <v/>
      </c>
      <c r="D101" s="63"/>
      <c r="E101" s="63"/>
      <c r="F101" s="13" t="str">
        <f t="shared" si="8"/>
        <v/>
      </c>
      <c r="G101" s="13" t="str">
        <f ca="1">IF($F101&lt;&gt;"",IF($G$4="Recurso",VLOOKUP($E101,OFFSET('Definición técnica de imagenes'!$A$1,MATCH($G$5,'Definición técnica de imagenes'!$A$1:$A$104,0)-1,1,COUNTIF('Definición técnica de imagenes'!$A$3:$A$102,$G$5),5),5,FALSE),'Definición técnica de imagenes'!$F$16),"")</f>
        <v/>
      </c>
      <c r="H101" s="13" t="str">
        <f t="shared" ca="1" si="9"/>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0"/>
        <v/>
      </c>
      <c r="B102" s="62"/>
      <c r="C102" s="20" t="str">
        <f t="shared" si="7"/>
        <v/>
      </c>
      <c r="D102" s="63"/>
      <c r="E102" s="63"/>
      <c r="F102" s="13" t="str">
        <f t="shared" si="8"/>
        <v/>
      </c>
      <c r="G102" s="13" t="str">
        <f ca="1">IF($F102&lt;&gt;"",IF($G$4="Recurso",VLOOKUP($E102,OFFSET('Definición técnica de imagenes'!$A$1,MATCH($G$5,'Definición técnica de imagenes'!$A$1:$A$104,0)-1,1,COUNTIF('Definición técnica de imagenes'!$A$3:$A$102,$G$5),5),5,FALSE),'Definición técnica de imagenes'!$F$16),"")</f>
        <v/>
      </c>
      <c r="H102" s="13" t="str">
        <f t="shared" ca="1" si="9"/>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0"/>
        <v/>
      </c>
      <c r="B103" s="62"/>
      <c r="C103" s="20" t="str">
        <f t="shared" si="7"/>
        <v/>
      </c>
      <c r="D103" s="63"/>
      <c r="E103" s="63"/>
      <c r="F103" s="13" t="str">
        <f t="shared" si="8"/>
        <v/>
      </c>
      <c r="G103" s="13" t="str">
        <f ca="1">IF($F103&lt;&gt;"",IF($G$4="Recurso",VLOOKUP($E103,OFFSET('Definición técnica de imagenes'!$A$1,MATCH($G$5,'Definición técnica de imagenes'!$A$1:$A$104,0)-1,1,COUNTIF('Definición técnica de imagenes'!$A$3:$A$102,$G$5),5),5,FALSE),'Definición técnica de imagenes'!$F$16),"")</f>
        <v/>
      </c>
      <c r="H103" s="13" t="str">
        <f t="shared" ca="1" si="9"/>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0"/>
        <v/>
      </c>
      <c r="B104" s="62"/>
      <c r="C104" s="20" t="str">
        <f t="shared" si="7"/>
        <v/>
      </c>
      <c r="D104" s="63"/>
      <c r="E104" s="63"/>
      <c r="F104" s="13" t="str">
        <f t="shared" si="8"/>
        <v/>
      </c>
      <c r="G104" s="13" t="str">
        <f ca="1">IF($F104&lt;&gt;"",IF($G$4="Recurso",VLOOKUP($E104,OFFSET('Definición técnica de imagenes'!$A$1,MATCH($G$5,'Definición técnica de imagenes'!$A$1:$A$104,0)-1,1,COUNTIF('Definición técnica de imagenes'!$A$3:$A$102,$G$5),5),5,FALSE),'Definición técnica de imagenes'!$F$16),"")</f>
        <v/>
      </c>
      <c r="H104" s="13" t="str">
        <f t="shared" ca="1" si="9"/>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0"/>
        <v/>
      </c>
      <c r="B105" s="62"/>
      <c r="C105" s="20" t="str">
        <f t="shared" si="7"/>
        <v/>
      </c>
      <c r="D105" s="63"/>
      <c r="E105" s="63"/>
      <c r="F105" s="13" t="str">
        <f t="shared" si="8"/>
        <v/>
      </c>
      <c r="G105" s="13" t="str">
        <f ca="1">IF($F105&lt;&gt;"",IF($G$4="Recurso",VLOOKUP($E105,OFFSET('Definición técnica de imagenes'!$A$1,MATCH($G$5,'Definición técnica de imagenes'!$A$1:$A$104,0)-1,1,COUNTIF('Definición técnica de imagenes'!$A$3:$A$102,$G$5),5),5,FALSE),'Definición técnica de imagenes'!$F$16),"")</f>
        <v/>
      </c>
      <c r="H105" s="13" t="str">
        <f t="shared" ca="1" si="9"/>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0"/>
        <v/>
      </c>
      <c r="B106" s="62"/>
      <c r="C106" s="20" t="str">
        <f>IF(OR(B106&lt;&gt;"",J106&lt;&gt;""),IF($G$4="Recurso",CONCATENATE($G$4," ",$G$5),$G$4),"")</f>
        <v/>
      </c>
      <c r="D106" s="63"/>
      <c r="E106" s="63"/>
      <c r="F106" s="13" t="str">
        <f t="shared" si="8"/>
        <v/>
      </c>
      <c r="G106" s="13" t="str">
        <f ca="1">IF($F106&lt;&gt;"",IF($G$4="Recurso",VLOOKUP($E106,OFFSET('Definición técnica de imagenes'!$A$1,MATCH($G$5,'Definición técnica de imagenes'!$A$1:$A$104,0)-1,1,COUNTIF('Definición técnica de imagenes'!$A$3:$A$102,$G$5),5),5,FALSE),'Definición técnica de imagenes'!$F$16),"")</f>
        <v/>
      </c>
      <c r="H106" s="13" t="str">
        <f t="shared" ca="1" si="9"/>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0"/>
        <v/>
      </c>
      <c r="B107" s="62"/>
      <c r="C107" s="20" t="str">
        <f>IF(OR(B107&lt;&gt;"",J107&lt;&gt;""),IF($G$4="Recurso",CONCATENATE($G$4," ",$G$5),$G$4),"")</f>
        <v/>
      </c>
      <c r="D107" s="63"/>
      <c r="E107" s="63"/>
      <c r="F107" s="13" t="str">
        <f t="shared" si="8"/>
        <v/>
      </c>
      <c r="G107" s="13" t="str">
        <f ca="1">IF($F107&lt;&gt;"",IF($G$4="Recurso",VLOOKUP($E107,OFFSET('Definición técnica de imagenes'!$A$1,MATCH($G$5,'Definición técnica de imagenes'!$A$1:$A$104,0)-1,1,COUNTIF('Definición técnica de imagenes'!$A$3:$A$102,$G$5),5),5,FALSE),'Definición técnica de imagenes'!$F$16),"")</f>
        <v/>
      </c>
      <c r="H107" s="13" t="str">
        <f t="shared" ca="1" si="9"/>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0"/>
        <v/>
      </c>
      <c r="B108" s="62"/>
      <c r="C108" s="20" t="str">
        <f>IF(OR(B108&lt;&gt;"",J108&lt;&gt;""),IF($G$4="Recurso",CONCATENATE($G$4," ",$G$5),$G$4),"")</f>
        <v/>
      </c>
      <c r="D108" s="63"/>
      <c r="E108" s="63"/>
      <c r="F108" s="13" t="str">
        <f t="shared" si="8"/>
        <v/>
      </c>
      <c r="G108" s="13" t="str">
        <f ca="1">IF($F108&lt;&gt;"",IF($G$4="Recurso",VLOOKUP($E108,OFFSET('Definición técnica de imagenes'!$A$1,MATCH($G$5,'Definición técnica de imagenes'!$A$1:$A$104,0)-1,1,COUNTIF('Definición técnica de imagenes'!$A$3:$A$102,$G$5),5),5,FALSE),'Definición técnica de imagenes'!$F$16),"")</f>
        <v/>
      </c>
      <c r="H108" s="13" t="str">
        <f t="shared" ca="1" si="9"/>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CN_09_01_CO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SolicitudGrafica_CN_09_01_CO.xls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CN_09_01_REC10</v>
      </c>
      <c r="E17" s="100"/>
      <c r="F17" s="101"/>
      <c r="J17" s="22">
        <v>14</v>
      </c>
      <c r="K17" s="22">
        <v>14</v>
      </c>
    </row>
    <row r="18" spans="1:11" ht="79.5" thickBot="1" x14ac:dyDescent="0.3">
      <c r="A18" s="33" t="s">
        <v>48</v>
      </c>
      <c r="B18" s="31"/>
      <c r="C18" s="59" t="s">
        <v>120</v>
      </c>
      <c r="D18" s="91" t="str">
        <f>CONCATENATE("SolicitudGrafica_",D17,".xls")</f>
        <v>SolicitudGrafica_CN_09_01_REC10.xls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2</v>
      </c>
      <c r="I20" s="22">
        <v>7</v>
      </c>
      <c r="J20" s="22">
        <v>1</v>
      </c>
      <c r="K20" s="22">
        <v>17</v>
      </c>
    </row>
    <row r="21" spans="1:11" x14ac:dyDescent="0.25">
      <c r="H21" s="22" t="str">
        <f>IF(INDEX(H4:H7,H20)=H4,"MA",IF(INDEX(H4:H7,H20)=H5,"CN",IF(INDEX(H4:H7,H20)=H6,"CS",IF(INDEX(H4:H7,H20)=H7,"LE"))))</f>
        <v>CN</v>
      </c>
      <c r="I21" s="22" t="str">
        <f>CONCATENATE(IF((I20+2)&lt;10,"0",""),I20+2)</f>
        <v>09</v>
      </c>
      <c r="J21" s="22" t="str">
        <f>CONCATENATE(IF(J20&lt;10,"0",""),J20)</f>
        <v>01</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962025</xdr:rowOff>
                  </from>
                  <to>
                    <xdr:col>2</xdr:col>
                    <xdr:colOff>1057275</xdr:colOff>
                    <xdr:row>15</xdr:row>
                    <xdr:rowOff>1419225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2019300</xdr:colOff>
                    <xdr:row>15</xdr:row>
                    <xdr:rowOff>962025</xdr:rowOff>
                  </from>
                  <to>
                    <xdr:col>3</xdr:col>
                    <xdr:colOff>1657350</xdr:colOff>
                    <xdr:row>15</xdr:row>
                    <xdr:rowOff>1419225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962025</xdr:rowOff>
                  </from>
                  <to>
                    <xdr:col>4</xdr:col>
                    <xdr:colOff>838200</xdr:colOff>
                    <xdr:row>15</xdr:row>
                    <xdr:rowOff>1419225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962025</xdr:rowOff>
                  </from>
                  <to>
                    <xdr:col>5</xdr:col>
                    <xdr:colOff>838200</xdr:colOff>
                    <xdr:row>15</xdr:row>
                    <xdr:rowOff>1419225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38100</xdr:colOff>
                    <xdr:row>4</xdr:row>
                    <xdr:rowOff>9525</xdr:rowOff>
                  </from>
                  <to>
                    <xdr:col>2</xdr:col>
                    <xdr:colOff>1057275</xdr:colOff>
                    <xdr:row>4</xdr:row>
                    <xdr:rowOff>466725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2085975</xdr:colOff>
                    <xdr:row>4</xdr:row>
                    <xdr:rowOff>9525</xdr:rowOff>
                  </from>
                  <to>
                    <xdr:col>3</xdr:col>
                    <xdr:colOff>1724025</xdr:colOff>
                    <xdr:row>4</xdr:row>
                    <xdr:rowOff>466725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28575</xdr:colOff>
                    <xdr:row>4</xdr:row>
                    <xdr:rowOff>9525</xdr:rowOff>
                  </from>
                  <to>
                    <xdr:col>5</xdr:col>
                    <xdr:colOff>9525</xdr:colOff>
                    <xdr:row>4</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6" activePane="bottomLeft" state="frozen"/>
      <selection pane="bottomLeft" activeCell="E35" sqref="E35"/>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2016-01-15T17:36:04Z</dcterms:modified>
</cp:coreProperties>
</file>