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codeName="ThisWorkbook" autoCompressPictures="0"/>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19200" windowHeight="89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45621" concurrentCalc="0"/>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F21" i="1"/>
  <c r="G21" i="1"/>
  <c r="H21" i="1"/>
  <c r="F20" i="1"/>
  <c r="G20" i="1"/>
  <c r="H20" i="1"/>
  <c r="F19" i="1"/>
  <c r="G19" i="1"/>
  <c r="H19" i="1"/>
  <c r="F18" i="1"/>
  <c r="G18" i="1"/>
  <c r="H18" i="1"/>
  <c r="F17" i="1"/>
  <c r="G17" i="1"/>
  <c r="H17" i="1"/>
  <c r="H11"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c r="F12" i="1"/>
  <c r="G12" i="1"/>
  <c r="I10" i="1"/>
  <c r="C10" i="1"/>
  <c r="A10" i="1"/>
  <c r="M8" i="1"/>
  <c r="M7" i="1"/>
  <c r="M6" i="1"/>
  <c r="M5" i="1"/>
  <c r="F5" i="1"/>
  <c r="M4" i="1"/>
  <c r="M3" i="1"/>
  <c r="M2" i="1"/>
  <c r="M1" i="1"/>
  <c r="E9" i="1"/>
  <c r="H12" i="1"/>
  <c r="F11" i="1"/>
  <c r="G11" i="1"/>
  <c r="H10" i="1"/>
  <c r="A13" i="1"/>
  <c r="F10" i="1"/>
  <c r="G10" i="1"/>
  <c r="F13" i="1"/>
  <c r="G13" i="1"/>
  <c r="H13" i="1"/>
  <c r="A14" i="1"/>
  <c r="F14" i="1"/>
  <c r="G14" i="1"/>
  <c r="H14" i="1"/>
  <c r="A15" i="1"/>
  <c r="F15" i="1"/>
  <c r="G15" i="1"/>
  <c r="H15" i="1"/>
  <c r="A16" i="1"/>
  <c r="F16" i="1"/>
  <c r="G16" i="1"/>
  <c r="H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<sst xmlns="http://schemas.openxmlformats.org/spreadsheetml/2006/main" count="393" uniqueCount="207">
  <si>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</si>
  <si>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</si>
  <si>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</si>
  <si>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</si>
  <si>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</si>
  <si>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</si>
  <si>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</si>
  <si>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</si>
  <si>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</si>
  <si>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</si>
  <si>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</si>
  <si>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</si>
  <si>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</si>
  <si>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</si>
  <si>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</si>
  <si>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</si>
  <si>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</si>
  <si>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</si>
  <si>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</si>
  <si>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</si>
  <si>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</si>
  <si>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</si>
  <si>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</si>
  <si>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</si>
  <si>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</si>
  <si>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</si>
  <si>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</si>
  <si>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</si>
  <si>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</si>
  <si>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</si>
  <si>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</si>
  <si>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</si>
  <si>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</si>
  <si>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</si>
  <si>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</si>
  <si>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</si>
  <si>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</si>
  <si>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</si>
  <si>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</si>
  <si>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</si>
  <si>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</si>
  <si>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</si>
  <si>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</si>
  <si>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</si>
  <si>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</si>
  <si>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</si>
  <si>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</si>
  <si>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</si>
  <si>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</si>
  <si>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</si>
  <si>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</si>
  <si>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</si>
  <si>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</si>
  <si>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</si>
  <si>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</si>
  <si>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</si>
  <si>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</si>
  <si>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</si>
  <si>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</si>
  <si>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</si>
  <si>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</si>
  <si>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</si>
  <si>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</si>
  <si>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</si>
  <si>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</si>
  <si>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</si>
  <si>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</si>
  <si>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</si>
  <si>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</si>
  <si>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</si>
  <si>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</si>
  <si>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</si>
  <si>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</si>
  <si>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</si>
  <si>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</si>
  <si>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</si>
  <si>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</si>
  <si>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</si>
  <si>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</si>
  <si>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</si>
  <si>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</si>
  <si>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</si>
  <si>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</si>
  <si>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</si>
  <si>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</si>
  <si>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</si>
  <si>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</si>
  <si>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</si>
  <si>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</si>
  <si>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</si>
  <si>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</si>
  <si>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</si>
  <si>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</si>
  <si>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</si>
  <si>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</si>
  <si>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</si>
  <si>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</si>
  <si>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</si>
  <si>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</si>
  <si>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</si>
  <si>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</si>
  <si>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</si>
  <si>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</si>
  <si>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</si>
  <si>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</si>
  <si>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</si>
  <si>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</si>
  <si>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</si>
  <si>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</si>
  <si>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</si>
  <si>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</si>
  <si>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</si>
  <si>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</si>
  <si>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</si>
  <si>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</si>
  <si>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</si>
  <si>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</si>
  <si>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</si>
  <si>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</si>
  <si>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</si>
  <si>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</si>
  <si>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</si>
  <si>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</si>
  <si>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</si>
  <si>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</si>
  <si>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</si>
  <si>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</si>
  <si>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</si>
  <si>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</si>
  <si>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</si>
  <si>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</si>
  <si>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</si>
  <si>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</si>
  <si>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</si>
  <si>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</si>
  <si>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</si>
  <si>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</si>
  <si>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</si>
  <si>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</si>
  <si>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</si>
  <si>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</si>
  <si>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</si>
  <si>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</si>
  <si>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</si>
  <si>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</si>
  <si>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</si>
  <si>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</si>
  <si>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</si>
  <si>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</si>
  <si>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</si>
  <si>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</si>
  <si>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</si>
  <si>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</si>
  <si>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</si>
  <si>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</si>
  <si>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</si>
  <si>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</si>
  <si>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</si>
  <si>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</si>
  <si>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</si>
  <si>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</si>
  <si>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</si>
  <si>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</si>
  <si>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</si>
  <si>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</si>
  <si>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</si>
  <si>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</si>
  <si>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</si>
  <si>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</si>
  <si>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</si>
  <si>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</si>
  <si>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</si>
  <si>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</si>
  <si>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</si>
  <si>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</si>
  <si>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</si>
  <si>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</si>
  <si>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</si>
  <si>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</si>
  <si>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</si>
  <si>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</si>
  <si>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</si>
  <si>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</si>
  <si>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</si>
  <si>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</si>
  <si>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</si>
  <si>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</si>
  <si>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La genética después de Mendel</t>
  </si>
  <si>
    <t>Miguel Aljure</t>
  </si>
  <si>
    <t>CN_08_07_REC40</t>
  </si>
  <si>
    <t>Fotografía</t>
  </si>
  <si>
    <t>Cromosoma y ADN</t>
  </si>
  <si>
    <t>Cromosomas unidos en uno de los extremos</t>
  </si>
  <si>
    <t>https://genmolecular.files.wordpress.com/2008/05/ligamiento-total-educastur-princast-es2.png</t>
  </si>
  <si>
    <t>Ilustración</t>
  </si>
  <si>
    <t>Genes totalmente ligados</t>
  </si>
  <si>
    <t>Ilustrar lo que aparece en el link y eliminar de allí el texto: "genes totalmente ligados en fase de repulsión"</t>
  </si>
  <si>
    <t>https://genmolecular.files.wordpress.com/2008/05/ligamiento-parcial.png</t>
  </si>
  <si>
    <t>Genes parcialmente ligados</t>
  </si>
  <si>
    <t>Ilustrar lo que aparece en el link y eliminar de allí el texto: "genes parcialmente ligados"</t>
  </si>
  <si>
    <t>http://lacienciaysusdemonios.com/2010/06/17/huerto-evolutivo-7-garbanzos-y-lentejas-los-tomas-o-los-dejas/</t>
  </si>
  <si>
    <t>Genes ligados y genes independientes</t>
  </si>
  <si>
    <t>De lo que aparece en el link, ilustrar lo que se muestra arriba.</t>
  </si>
  <si>
    <t>http://biologia-vida-ser.blogspot.com.co/2013/02/definicion-de-quiasma.html</t>
  </si>
  <si>
    <t>Quiasma</t>
  </si>
  <si>
    <t>Ilustrar lo que aparece en el enlace</t>
  </si>
  <si>
    <t>Familia humana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</si>
</sst>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10</xdr:col>
      <xdr:colOff>698500</xdr:colOff>
      <xdr:row>13</xdr:row>
      <xdr:rowOff>63501</xdr:rowOff>
    </xdr:from>
    <xdr:to>
      <xdr:col>10</xdr:col>
      <xdr:colOff>1627187</xdr:colOff>
      <xdr:row>13</xdr:row>
      <xdr:rowOff>857251</xdr:rowOff>
    </xdr:to>
    <xdr:pic>
      <xdr:nvPicPr>
        <xdr:cNvPr id="2" name="Imagen 1"/>
        <xdr:cNvPicPr/>
      </xdr:nvPicPr>
      <xdr:blipFill rotWithShape="1">
        <a:blip xmlns:r="http://schemas.openxmlformats.org/officeDocument/2006/relationships" r:embed="rId1"/>
        <a:srcRect l="32703" t="25748" r="47675" b="45459"/>
        <a:stretch/>
      </xdr:blipFill>
      <xdr:spPr bwMode="auto">
        <a:xfrm>
          <a:off x="17073563" y="4071939"/>
          <a:ext cx="928687" cy="793750"/>
        </a:xfrm>
        <a:prstGeom prst="rect">
          <a:avLst/>
        </a:prstGeom>
        <a:ln>
          <a:noFill/>
        </a:ln>
        <a:extLst>
          <a:ext uri="{53640926-AAD7-44D8-BBD7-CCE9431645EC}">
            <a14:shadowObscured xmlns:a14="http://schemas.microsoft.com/office/drawing/2010/main"/>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B1" zoomScale="120" zoomScaleNormal="120" zoomScalePageLayoutView="140" workbookViewId="0">
      <pane ySplit="9" topLeftCell="A10" activePane="bottomLeft" state="frozen"/>
      <selection pane="bottomLeft" activeCell="B11" sqref="B11"/>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F7B</v>
      </c>
    </row>
    <row r="2" spans="1:16" ht="15.75" x14ac:dyDescent="0.25">
      <c r="A2" s="1"/>
      <c r="B2" s="3" t="s">
        <v>121</v>
      </c>
      <c r="C2" s="85" t="s">
        <v>22</v>
      </c>
      <c r="D2" s="86"/>
      <c r="F2" s="78" t="s">
        <v>0</v>
      </c>
      <c r="G2" s="79"/>
      <c r="H2" s="58"/>
      <c r="I2" s="58"/>
      <c r="J2" s="14"/>
      <c r="L2" s="2" t="s">
        <v>153</v>
      </c>
      <c r="M2" s="2" t="str">
        <f ca="1">IF($N2&lt;COUNTIF('Definición técnica de imagenes'!$A$3:$A$102,$G$5),OFFSET('Definición técnica de imagenes'!$A$1,MATCH($G$5,'Definición técnica de imagenes'!$A$1:$A$104,0)-1+$N2,1,1,1),"")</f>
        <v>Inicio (apaisado)</v>
      </c>
      <c r="N2" s="2">
        <v>0</v>
      </c>
      <c r="O2" s="2" t="str">
        <f>'Definición técnica de imagenes'!A3</f>
        <v>M3A</v>
      </c>
    </row>
    <row r="3" spans="1:16" ht="15.75" x14ac:dyDescent="0.25">
      <c r="A3" s="1"/>
      <c r="B3" s="4" t="s">
        <v>8</v>
      </c>
      <c r="C3" s="87">
        <v>8</v>
      </c>
      <c r="D3" s="88"/>
      <c r="F3" s="80">
        <v>42312</v>
      </c>
      <c r="G3" s="81"/>
      <c r="H3" s="58"/>
      <c r="I3" s="38"/>
      <c r="J3" s="14"/>
      <c r="L3" s="2" t="s">
        <v>154</v>
      </c>
      <c r="M3" s="2" t="str">
        <f ca="1">IF($N3&lt;COUNTIF('Definición técnica de imagenes'!$A$3:$A$102,$G$5),OFFSET('Definición técnica de imagenes'!$A$1,MATCH($G$5,'Definición técnica de imagenes'!$A$1:$A$104,0)-1+$N3,1,1,1),"")</f>
        <v>Inicio (cuadrado)</v>
      </c>
      <c r="N3" s="2">
        <v>1</v>
      </c>
      <c r="O3" s="2" t="str">
        <f>'Definición técnica de imagenes'!A4</f>
        <v>M5A</v>
      </c>
    </row>
    <row r="4" spans="1:16" ht="16.5" x14ac:dyDescent="0.3">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Contenido</v>
      </c>
      <c r="N4" s="2">
        <v>2</v>
      </c>
      <c r="O4" s="2" t="str">
        <f>'Definición técnica de imagenes'!A5</f>
        <v>M6A</v>
      </c>
    </row>
    <row r="5" spans="1:16" ht="17.25" thickBot="1" x14ac:dyDescent="0.35">
      <c r="A5" s="1"/>
      <c r="B5" s="6" t="s">
        <v>1</v>
      </c>
      <c r="C5" s="89" t="s">
        <v>188</v>
      </c>
      <c r="D5" s="90"/>
      <c r="E5" s="5"/>
      <c r="F5" s="37" t="str">
        <f>IF(G4="Recurso","Motor del recurso","")</f>
        <v>Motor del recurso</v>
      </c>
      <c r="G5" s="61" t="s">
        <v>138</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F7B</v>
      </c>
      <c r="F9" s="57" t="s">
        <v>61</v>
      </c>
      <c r="G9" s="57" t="s">
        <v>59</v>
      </c>
      <c r="H9" s="57" t="s">
        <v>60</v>
      </c>
      <c r="I9" s="57" t="s">
        <v>114</v>
      </c>
      <c r="J9" s="18" t="s">
        <v>6</v>
      </c>
      <c r="K9" s="19" t="s">
        <v>7</v>
      </c>
      <c r="O9" s="2" t="str">
        <f>'Definición técnica de imagenes'!A11</f>
        <v>M10B</v>
      </c>
    </row>
    <row r="10" spans="1:16" s="11" customFormat="1" x14ac:dyDescent="0.25">
      <c r="A10" s="12" t="str">
        <f>IF(OR(B10&lt;&gt;"",J10&lt;&gt;""),"IMG01","")</f>
        <v>IMG01</v>
      </c>
      <c r="B10" s="62">
        <v>60856789</v>
      </c>
      <c r="C10" s="20" t="str">
        <f t="shared" ref="C10:C41" si="0">IF(OR(B10&lt;&gt;"",J10&lt;&gt;""),IF($G$4="Recurso",CONCATENATE($G$4," ",$G$5),$G$4),"")</f>
        <v>Recurso F7B</v>
      </c>
      <c r="D10" s="63" t="s">
        <v>190</v>
      </c>
      <c r="E10" s="63" t="s">
        <v>165</v>
      </c>
      <c r="F10" s="13" t="str">
        <f t="shared" ref="F10" ca="1" si="1">IF(OR(B10&lt;&gt;"",J10&lt;&gt;""),CONCATENATE($C$7,"_",$A10,IF($G$4="Cuaderno de Estudio","_small",CONCATENATE(IF(I10="","","n"),IF(LEFT($G$5,1)="F",".jpg",".png")))),"")</f>
        <v>CN_08_07_REC40_IMG01.jpg</v>
      </c>
      <c r="G10" s="13" t="str">
        <f ca="1">IF($F10&lt;&gt;"",IF($G$4="Recurso",VLOOKUP($E10,OFFSET('Definición técnica de imagenes'!$A$1,MATCH($G$5,'Definición técnica de imagenes'!$A$1:$A$104,0)-1,1,COUNTIF('Definición técnica de imagenes'!$A$3:$A$102,$G$5),5),5,FALSE),'Definición técnica de imagenes'!$F$16),"")</f>
        <v>350 x 230 px</v>
      </c>
      <c r="H10" s="13" t="str">
        <f t="shared" ref="H10" ca="1" si="2">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63" t="s">
        <v>191</v>
      </c>
      <c r="K10" s="64"/>
      <c r="O10" s="2" t="str">
        <f>'Definición técnica de imagenes'!A12</f>
        <v>M12D</v>
      </c>
    </row>
    <row r="11" spans="1:16" s="11" customFormat="1" ht="13.9" customHeight="1" x14ac:dyDescent="0.25">
      <c r="A11" s="12" t="str">
        <f t="shared" ref="A11:A18" si="3">IF(OR(B11&lt;&gt;"",J11&lt;&gt;""),CONCATENATE(LEFT(A10,3),IF(MID(A10,4,2)+1&lt;10,CONCATENATE("0",MID(A10,4,2)+1))),"")</f>
        <v>IMG02</v>
      </c>
      <c r="B11" s="62">
        <v>205492363</v>
      </c>
      <c r="C11" s="20" t="str">
        <f t="shared" si="0"/>
        <v>Recurso F7B</v>
      </c>
      <c r="D11" s="63" t="s">
        <v>190</v>
      </c>
      <c r="E11" s="63" t="s">
        <v>165</v>
      </c>
      <c r="F11" s="13" t="str">
        <f t="shared" ref="F11:F74" ca="1" si="4">IF(OR(B11&lt;&gt;"",J11&lt;&gt;""),CONCATENATE($C$7,"_",$A11,IF($G$4="Cuaderno de Estudio","_small",CONCATENATE(IF(I11="","","n"),IF(LEFT($G$5,1)="F",".jpg",".png")))),"")</f>
        <v>CN_08_07_REC40_IMG02.jpg</v>
      </c>
      <c r="G11" s="13" t="str">
        <f ca="1">IF($F11&lt;&gt;"",IF($G$4="Recurso",VLOOKUP($E11,OFFSET('Definición técnica de imagenes'!$A$1,MATCH($G$5,'Definición técnica de imagenes'!$A$1:$A$104,0)-1,1,COUNTIF('Definición técnica de imagenes'!$A$3:$A$102,$G$5),5),5,FALSE),'Definición técnica de imagenes'!$F$16),"")</f>
        <v>350 x 230 px</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t="s">
        <v>192</v>
      </c>
      <c r="K11" s="65"/>
      <c r="O11" s="2" t="str">
        <f>'Definición técnica de imagenes'!A13</f>
        <v>M101</v>
      </c>
    </row>
    <row r="12" spans="1:16" s="11" customFormat="1" ht="67.5" x14ac:dyDescent="0.25">
      <c r="A12" s="12" t="str">
        <f t="shared" si="3"/>
        <v>IMG03</v>
      </c>
      <c r="B12" s="62" t="s">
        <v>193</v>
      </c>
      <c r="C12" s="20" t="str">
        <f t="shared" si="0"/>
        <v>Recurso F7B</v>
      </c>
      <c r="D12" s="63" t="s">
        <v>194</v>
      </c>
      <c r="E12" s="63" t="s">
        <v>155</v>
      </c>
      <c r="F12" s="13" t="str">
        <f t="shared" ca="1" si="4"/>
        <v>CN_08_07_REC40_IMG03n.jpg</v>
      </c>
      <c r="G12" s="13" t="str">
        <f ca="1">IF($F12&lt;&gt;"",IF($G$4="Recurso",VLOOKUP($E12,OFFSET('Definición técnica de imagenes'!$A$1,MATCH($G$5,'Definición técnica de imagenes'!$A$1:$A$104,0)-1,1,COUNTIF('Definición técnica de imagenes'!$A$3:$A$102,$G$5),5),5,FALSE),'Definición técnica de imagenes'!$F$16),"")</f>
        <v>320 x 480 px</v>
      </c>
      <c r="H12" s="13" t="str">
        <f t="shared" ca="1" si="5"/>
        <v>CN_08_07_REC40_IMG03a.jpg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800 x 458 px</v>
      </c>
      <c r="J12" s="64" t="s">
        <v>195</v>
      </c>
      <c r="K12" s="64" t="s">
        <v>196</v>
      </c>
      <c r="O12" s="2" t="str">
        <f>'Definición técnica de imagenes'!A18</f>
        <v>Diaporama F1</v>
      </c>
    </row>
    <row r="13" spans="1:16" s="11" customFormat="1" ht="54" x14ac:dyDescent="0.25">
      <c r="A13" s="12" t="str">
        <f t="shared" si="3"/>
        <v>IMG04</v>
      </c>
      <c r="B13" s="62" t="s">
        <v>197</v>
      </c>
      <c r="C13" s="20" t="str">
        <f t="shared" si="0"/>
        <v>Recurso F7B</v>
      </c>
      <c r="D13" s="63" t="s">
        <v>194</v>
      </c>
      <c r="E13" s="63" t="s">
        <v>155</v>
      </c>
      <c r="F13" s="13" t="str">
        <f t="shared" ca="1" si="4"/>
        <v>CN_08_07_REC40_IMG04n.jpg</v>
      </c>
      <c r="G13" s="13" t="str">
        <f ca="1">IF($F13&lt;&gt;"",IF($G$4="Recurso",VLOOKUP($E13,OFFSET('Definición técnica de imagenes'!$A$1,MATCH($G$5,'Definición técnica de imagenes'!$A$1:$A$104,0)-1,1,COUNTIF('Definición técnica de imagenes'!$A$3:$A$102,$G$5),5),5,FALSE),'Definición técnica de imagenes'!$F$16),"")</f>
        <v>320 x 480 px</v>
      </c>
      <c r="H13" s="13" t="str">
        <f t="shared" ca="1" si="5"/>
        <v>CN_08_07_REC40_IMG04a.jpg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800 x 458 px</v>
      </c>
      <c r="J13" s="64" t="s">
        <v>198</v>
      </c>
      <c r="K13" s="64" t="s">
        <v>199</v>
      </c>
      <c r="O13" s="2" t="str">
        <f>'Definición técnica de imagenes'!A19</f>
        <v>F4</v>
      </c>
    </row>
    <row r="14" spans="1:16" s="11" customFormat="1" ht="97.5" customHeight="1" x14ac:dyDescent="0.25">
      <c r="A14" s="12" t="str">
        <f t="shared" si="3"/>
        <v>IMG05</v>
      </c>
      <c r="B14" s="62" t="s">
        <v>200</v>
      </c>
      <c r="C14" s="20" t="str">
        <f t="shared" si="0"/>
        <v>Recurso F7B</v>
      </c>
      <c r="D14" s="63" t="s">
        <v>194</v>
      </c>
      <c r="E14" s="63" t="s">
        <v>155</v>
      </c>
      <c r="F14" s="13" t="str">
        <f t="shared" ca="1" si="4"/>
        <v>CN_08_07_REC40_IMG05n.jpg</v>
      </c>
      <c r="G14" s="13" t="str">
        <f ca="1">IF($F14&lt;&gt;"",IF($G$4="Recurso",VLOOKUP($E14,OFFSET('Definición técnica de imagenes'!$A$1,MATCH($G$5,'Definición técnica de imagenes'!$A$1:$A$104,0)-1,1,COUNTIF('Definición técnica de imagenes'!$A$3:$A$102,$G$5),5),5,FALSE),'Definición técnica de imagenes'!$F$16),"")</f>
        <v>320 x 480 px</v>
      </c>
      <c r="H14" s="13" t="str">
        <f t="shared" ca="1" si="5"/>
        <v>CN_08_07_REC40_IMG05a.jpg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800 x 458 px</v>
      </c>
      <c r="J14" s="64" t="s">
        <v>201</v>
      </c>
      <c r="K14" s="64" t="s">
        <v>202</v>
      </c>
      <c r="O14" s="2" t="str">
        <f>'Definición técnica de imagenes'!A22</f>
        <v>F6</v>
      </c>
    </row>
    <row r="15" spans="1:16" s="11" customFormat="1" ht="54" x14ac:dyDescent="0.25">
      <c r="A15" s="12" t="str">
        <f t="shared" si="3"/>
        <v>IMG06</v>
      </c>
      <c r="B15" s="62" t="s">
        <v>203</v>
      </c>
      <c r="C15" s="20" t="str">
        <f t="shared" si="0"/>
        <v>Recurso F7B</v>
      </c>
      <c r="D15" s="63" t="s">
        <v>194</v>
      </c>
      <c r="E15" s="63" t="s">
        <v>155</v>
      </c>
      <c r="F15" s="13" t="str">
        <f t="shared" ca="1" si="4"/>
        <v>CN_08_07_REC40_IMG06n.jpg</v>
      </c>
      <c r="G15" s="13" t="str">
        <f ca="1">IF($F15&lt;&gt;"",IF($G$4="Recurso",VLOOKUP($E15,OFFSET('Definición técnica de imagenes'!$A$1,MATCH($G$5,'Definición técnica de imagenes'!$A$1:$A$104,0)-1,1,COUNTIF('Definición técnica de imagenes'!$A$3:$A$102,$G$5),5),5,FALSE),'Definición técnica de imagenes'!$F$16),"")</f>
        <v>320 x 480 px</v>
      </c>
      <c r="H15" s="13" t="str">
        <f t="shared" ca="1" si="5"/>
        <v>CN_08_07_REC40_IMG06a.jpg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800 x 458 px</v>
      </c>
      <c r="J15" s="66" t="s">
        <v>204</v>
      </c>
      <c r="K15" s="66" t="s">
        <v>205</v>
      </c>
      <c r="O15" s="2" t="str">
        <f>'Definición técnica de imagenes'!A24</f>
        <v>F6B</v>
      </c>
    </row>
    <row r="16" spans="1:16" s="11" customFormat="1" ht="14.25" x14ac:dyDescent="0.3">
      <c r="A16" s="12" t="str">
        <f t="shared" si="3"/>
        <v>IMG07</v>
      </c>
      <c r="B16" s="62">
        <v>160939997</v>
      </c>
      <c r="C16" s="20" t="str">
        <f t="shared" si="0"/>
        <v>Recurso F7B</v>
      </c>
      <c r="D16" s="63" t="s">
        <v>190</v>
      </c>
      <c r="E16" s="63" t="s">
        <v>155</v>
      </c>
      <c r="F16" s="13" t="str">
        <f t="shared" ca="1" si="4"/>
        <v>CN_08_07_REC40_IMG07n.jpg</v>
      </c>
      <c r="G16" s="13" t="str">
        <f ca="1">IF($F16&lt;&gt;"",IF($G$4="Recurso",VLOOKUP($E16,OFFSET('Definición técnica de imagenes'!$A$1,MATCH($G$5,'Definición técnica de imagenes'!$A$1:$A$104,0)-1,1,COUNTIF('Definición técnica de imagenes'!$A$3:$A$102,$G$5),5),5,FALSE),'Definición técnica de imagenes'!$F$16),"")</f>
        <v>320 x 480 px</v>
      </c>
      <c r="H16" s="13" t="str">
        <f t="shared" ca="1" si="5"/>
        <v>CN_08_07_REC40_IMG07a.jpg</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800 x 458 px</v>
      </c>
      <c r="J16" s="67" t="s">
        <v>206</v>
      </c>
      <c r="K16" s="68"/>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Miguel</cp:lastModifiedBy>
  <dcterms:created xsi:type="dcterms:W3CDTF">2014-07-01T23:43:25Z</dcterms:created>
  <dcterms:modified xsi:type="dcterms:W3CDTF">2015-11-08T14:03:16Z</dcterms:modified>
</cp:coreProperties>
</file>