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CN_11_11_CO\"/>
    </mc:Choice>
  </mc:AlternateContent>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_xlnm._FilterDatabase" localSheetId="0" hidden="1">'Solicitud gráfica'!$A$9:$P$24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24" i="1" l="1"/>
  <c r="H24" i="1"/>
  <c r="F24" i="1"/>
  <c r="G24" i="1"/>
  <c r="C24" i="1"/>
  <c r="A24" i="1"/>
  <c r="I23" i="1"/>
  <c r="H23" i="1"/>
  <c r="F23" i="1"/>
  <c r="G23" i="1"/>
  <c r="C23" i="1"/>
  <c r="A23" i="1"/>
  <c r="I22" i="1"/>
  <c r="H22" i="1"/>
  <c r="F22" i="1"/>
  <c r="G22" i="1"/>
  <c r="C22" i="1"/>
  <c r="A22" i="1"/>
  <c r="I21" i="1"/>
  <c r="H21" i="1"/>
  <c r="F21" i="1"/>
  <c r="G21" i="1"/>
  <c r="C21" i="1"/>
  <c r="A21" i="1"/>
  <c r="I20" i="1"/>
  <c r="H20" i="1"/>
  <c r="F20" i="1"/>
  <c r="G20" i="1"/>
  <c r="C20" i="1"/>
  <c r="A20" i="1"/>
  <c r="I19" i="1"/>
  <c r="H19" i="1"/>
  <c r="F19" i="1"/>
  <c r="G19" i="1"/>
  <c r="C19" i="1"/>
  <c r="I18" i="1"/>
  <c r="H18" i="1"/>
  <c r="F18" i="1"/>
  <c r="G18" i="1"/>
  <c r="C18" i="1"/>
  <c r="I17" i="1"/>
  <c r="H17" i="1"/>
  <c r="F17" i="1"/>
  <c r="G17" i="1"/>
  <c r="C17" i="1"/>
  <c r="I16" i="1"/>
  <c r="H16" i="1"/>
  <c r="F16" i="1"/>
  <c r="G16" i="1"/>
  <c r="C16" i="1"/>
  <c r="I15" i="1"/>
  <c r="H15" i="1"/>
  <c r="F15" i="1"/>
  <c r="G15" i="1"/>
  <c r="C15" i="1"/>
  <c r="I14" i="1"/>
  <c r="H14" i="1"/>
  <c r="F14" i="1"/>
  <c r="G14" i="1"/>
  <c r="C14" i="1"/>
  <c r="I13" i="1"/>
  <c r="H13" i="1"/>
  <c r="F13" i="1"/>
  <c r="G13" i="1"/>
  <c r="C13" i="1"/>
  <c r="I12" i="1"/>
  <c r="H12" i="1"/>
  <c r="F12" i="1"/>
  <c r="G12" i="1"/>
  <c r="C12" i="1"/>
  <c r="I11" i="1"/>
  <c r="H11" i="1"/>
  <c r="F11" i="1"/>
  <c r="G11" i="1"/>
  <c r="C11" i="1"/>
  <c r="I10" i="1"/>
  <c r="H10" i="1"/>
  <c r="D18" i="2"/>
  <c r="D7" i="2"/>
  <c r="F10" i="1"/>
  <c r="C10" i="1"/>
  <c r="F5" i="1"/>
  <c r="I21" i="2"/>
  <c r="K45" i="2"/>
  <c r="H21" i="2"/>
  <c r="J21" i="2"/>
  <c r="D17" i="2"/>
  <c r="D5" i="2"/>
  <c r="G10" i="1"/>
</calcChain>
</file>

<file path=xl/sharedStrings.xml><?xml version="1.0" encoding="utf-8"?>
<sst xmlns="http://schemas.openxmlformats.org/spreadsheetml/2006/main" count="258" uniqueCount="168">
  <si>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</si>
  <si>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</si>
  <si>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</si>
  <si>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</si>
  <si>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</si>
  <si>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</si>
  <si>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</si>
  <si>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</si>
  <si>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</si>
  <si>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</si>
  <si>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</si>
  <si>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</si>
  <si>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</si>
  <si>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</si>
  <si>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</si>
  <si>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</si>
  <si>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</si>
  <si>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</si>
  <si>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</si>
  <si>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</si>
  <si>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</si>
  <si>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</si>
  <si>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</si>
  <si>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</si>
  <si>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</si>
  <si>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</si>
  <si>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</si>
  <si>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</si>
  <si>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</si>
  <si>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</si>
  <si>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</si>
  <si>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</si>
  <si>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</si>
  <si>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</si>
  <si>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</si>
  <si>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</si>
  <si>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</si>
  <si>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</si>
  <si>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</si>
  <si>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</si>
  <si>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</si>
  <si>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</si>
  <si>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</si>
  <si>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</si>
  <si>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</si>
  <si>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</si>
  <si>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</si>
  <si>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</si>
  <si>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</si>
  <si>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</si>
  <si>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</si>
  <si>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</si>
  <si>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</si>
  <si>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</si>
  <si>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</si>
  <si>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</si>
  <si>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</si>
  <si>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</si>
  <si>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</si>
  <si>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</si>
  <si>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</si>
  <si>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</si>
  <si>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</si>
  <si>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</si>
  <si>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</si>
  <si>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</si>
  <si>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</si>
  <si>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</si>
  <si>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</si>
  <si>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</si>
  <si>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</si>
  <si>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</si>
  <si>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</si>
  <si>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</si>
  <si>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</si>
  <si>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</si>
  <si>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</si>
  <si>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</si>
  <si>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</si>
  <si>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</si>
  <si>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</si>
  <si>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</si>
  <si>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</si>
  <si>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</si>
  <si>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</si>
  <si>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</si>
  <si>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</si>
  <si>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</si>
  <si>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</si>
  <si>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</si>
  <si>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</si>
  <si>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</si>
  <si>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</si>
  <si>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</si>
  <si>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</si>
  <si>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</si>
  <si>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</si>
  <si>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</si>
  <si>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</si>
  <si>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</si>
  <si>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</si>
  <si>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</si>
  <si>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</si>
  <si>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</si>
  <si>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</si>
  <si>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</si>
  <si>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</si>
  <si>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</si>
  <si>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</si>
  <si>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</si>
  <si>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</si>
  <si>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</si>
  <si>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</si>
  <si>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</si>
  <si>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</si>
  <si>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</si>
  <si>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</si>
  <si>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</si>
  <si>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</si>
  <si>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</si>
  <si>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</si>
  <si>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</si>
  <si>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</si>
  <si>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</si>
  <si>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</si>
  <si>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</si>
  <si>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</si>
  <si>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</si>
  <si>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</si>
  <si>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</si>
  <si>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</si>
  <si>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</si>
  <si>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</si>
  <si>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</si>
  <si>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</si>
  <si>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</si>
  <si>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</si>
  <si>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</si>
  <si>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</si>
  <si>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</si>
  <si>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</si>
  <si>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</si>
  <si>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</si>
  <si>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</si>
  <si>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</si>
  <si>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Lyz Marcela Bernal Gómez</t>
  </si>
  <si>
    <t>Ilustración</t>
  </si>
  <si>
    <t>Los hidrocarburos</t>
  </si>
  <si>
    <t>Realizar ilustración igual a imagen guía.</t>
  </si>
  <si>
    <t>IMG02</t>
  </si>
  <si>
    <t>IMG03</t>
  </si>
  <si>
    <t>IMG04</t>
  </si>
  <si>
    <t>IMG05</t>
  </si>
  <si>
    <t>CN_11_11_REC_250</t>
  </si>
  <si>
    <t>Código Shutterstock 214549735</t>
  </si>
  <si>
    <t>Fotografía</t>
  </si>
  <si>
    <t xml:space="preserve">Código Shutterstock  110515943 </t>
  </si>
  <si>
    <t>Ver descripción y observaciones</t>
  </si>
  <si>
    <t>Ilustrar igual a imagen guía</t>
  </si>
  <si>
    <t>IMG06</t>
  </si>
  <si>
    <t>IMG07</t>
  </si>
  <si>
    <t>ilustrar igual a imagen guía. Las letras en los vértices son Br</t>
  </si>
  <si>
    <t>IMG08</t>
  </si>
  <si>
    <t>Código Shutterstock131939279</t>
  </si>
  <si>
    <t>IMG09</t>
  </si>
  <si>
    <r>
      <t>ilustrar igual a imagen guía. Las letras en los vértices son NO</t>
    </r>
    <r>
      <rPr>
        <vertAlign val="subscript"/>
        <sz val="10"/>
        <rFont val="Century Gothic"/>
        <family val="2"/>
      </rPr>
      <t>2</t>
    </r>
  </si>
  <si>
    <t>IMG10</t>
  </si>
  <si>
    <t xml:space="preserve">ilustrar igual a imagen guía.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</si>
</sst>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vertAlign val="subscript"/>
      <sz val="1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7" fillId="0" borderId="2" xfId="0" applyFont="1" applyFill="1" applyBorder="1" applyAlignment="1"/>
    <xf numFmtId="0" fontId="7" fillId="0" borderId="3" xfId="0" applyFont="1" applyFill="1" applyBorder="1" applyAlignment="1"/>
    <xf numFmtId="0" fontId="7" fillId="0" borderId="5" xfId="0" applyFont="1" applyFill="1" applyBorder="1" applyAlignment="1"/>
    <xf numFmtId="0" fontId="7" fillId="0" borderId="6" xfId="0" applyFont="1" applyFill="1" applyBorder="1" applyAlignment="1"/>
    <xf numFmtId="0" fontId="2" fillId="0" borderId="5" xfId="0" applyFont="1" applyFill="1" applyBorder="1" applyAlignment="1"/>
    <xf numFmtId="0" fontId="7" fillId="0" borderId="9" xfId="0" applyFont="1" applyFill="1" applyBorder="1" applyAlignment="1"/>
    <xf numFmtId="0" fontId="7"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gif"/></Relationships>
</file>

<file path=xl/drawings/drawing1.xml><?xml version="1.0" encoding="utf-8"?>
<xdr:wsDr xmlns:xdr="http://schemas.openxmlformats.org/drawingml/2006/spreadsheetDrawing" xmlns:a="http://schemas.openxmlformats.org/drawingml/2006/main">
  <xdr:twoCellAnchor editAs="oneCell">
    <xdr:from>
      <xdr:col>9</xdr:col>
      <xdr:colOff>402165</xdr:colOff>
      <xdr:row>9</xdr:row>
      <xdr:rowOff>179916</xdr:rowOff>
    </xdr:from>
    <xdr:to>
      <xdr:col>9</xdr:col>
      <xdr:colOff>3122082</xdr:colOff>
      <xdr:row>12</xdr:row>
      <xdr:rowOff>1682750</xdr:rowOff>
    </xdr:to>
    <xdr:pic>
      <xdr:nvPicPr>
        <xdr:cNvPr id="7" name="Imagen 6" descr="http://thumb7.shutterstock.com/display_pic_with_logo/588604/214549735/stock-photo-crude-oil-from-oil-well-214549735.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70665" y="2169583"/>
          <a:ext cx="2719917" cy="1682750"/>
        </a:xfrm>
        <a:prstGeom prst="rect">
          <a:avLst/>
        </a:prstGeom>
        <a:noFill/>
        <a:ln>
          <a:noFill/>
        </a:ln>
      </xdr:spPr>
    </xdr:pic>
    <xdr:clientData/>
  </xdr:twoCellAnchor>
  <xdr:twoCellAnchor editAs="oneCell">
    <xdr:from>
      <xdr:col>9</xdr:col>
      <xdr:colOff>465666</xdr:colOff>
      <xdr:row>10</xdr:row>
      <xdr:rowOff>127000</xdr:rowOff>
    </xdr:from>
    <xdr:to>
      <xdr:col>9</xdr:col>
      <xdr:colOff>3122083</xdr:colOff>
      <xdr:row>12</xdr:row>
      <xdr:rowOff>1703916</xdr:rowOff>
    </xdr:to>
    <xdr:pic>
      <xdr:nvPicPr>
        <xdr:cNvPr id="8" name="Imagen 7" descr="http://thumb101.shutterstock.com/display_pic_with_logo/61891/110515943/stock-photo-stove-110515943.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134166" y="4021667"/>
          <a:ext cx="2656417" cy="1703916"/>
        </a:xfrm>
        <a:prstGeom prst="rect">
          <a:avLst/>
        </a:prstGeom>
        <a:noFill/>
        <a:ln>
          <a:noFill/>
        </a:ln>
      </xdr:spPr>
    </xdr:pic>
    <xdr:clientData/>
  </xdr:twoCellAnchor>
  <xdr:twoCellAnchor editAs="oneCell">
    <xdr:from>
      <xdr:col>9</xdr:col>
      <xdr:colOff>381000</xdr:colOff>
      <xdr:row>11</xdr:row>
      <xdr:rowOff>179917</xdr:rowOff>
    </xdr:from>
    <xdr:to>
      <xdr:col>9</xdr:col>
      <xdr:colOff>3100917</xdr:colOff>
      <xdr:row>12</xdr:row>
      <xdr:rowOff>1682750</xdr:rowOff>
    </xdr:to>
    <xdr:pic>
      <xdr:nvPicPr>
        <xdr:cNvPr id="14" name="Imagen 13" descr="http://thumb7.shutterstock.com/display_pic_with_logo/588604/214549735/stock-photo-crude-oil-from-oil-well-214549735.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49500" y="5979584"/>
          <a:ext cx="2719917" cy="1682750"/>
        </a:xfrm>
        <a:prstGeom prst="rect">
          <a:avLst/>
        </a:prstGeom>
        <a:noFill/>
        <a:ln>
          <a:noFill/>
        </a:ln>
      </xdr:spPr>
    </xdr:pic>
    <xdr:clientData/>
  </xdr:twoCellAnchor>
  <xdr:twoCellAnchor editAs="oneCell">
    <xdr:from>
      <xdr:col>9</xdr:col>
      <xdr:colOff>381000</xdr:colOff>
      <xdr:row>12</xdr:row>
      <xdr:rowOff>306917</xdr:rowOff>
    </xdr:from>
    <xdr:to>
      <xdr:col>9</xdr:col>
      <xdr:colOff>3697605</xdr:colOff>
      <xdr:row>12</xdr:row>
      <xdr:rowOff>735542</xdr:rowOff>
    </xdr:to>
    <xdr:pic>
      <xdr:nvPicPr>
        <xdr:cNvPr id="15" name="Imagen 14"/>
        <xdr:cNvPicPr/>
      </xdr:nvPicPr>
      <xdr:blipFill rotWithShape="1">
        <a:blip xmlns:r="http://schemas.openxmlformats.org/officeDocument/2006/relationships" r:embed="rId3"/>
        <a:srcRect l="17999" t="46497" r="56592" b="47662"/>
        <a:stretch/>
      </xdr:blipFill>
      <xdr:spPr bwMode="auto">
        <a:xfrm>
          <a:off x="15049500" y="8011584"/>
          <a:ext cx="3316605" cy="4286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306916</xdr:colOff>
      <xdr:row>13</xdr:row>
      <xdr:rowOff>391584</xdr:rowOff>
    </xdr:from>
    <xdr:to>
      <xdr:col>9</xdr:col>
      <xdr:colOff>2127249</xdr:colOff>
      <xdr:row>13</xdr:row>
      <xdr:rowOff>1524000</xdr:rowOff>
    </xdr:to>
    <xdr:pic>
      <xdr:nvPicPr>
        <xdr:cNvPr id="16" name="Imagen 15"/>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r="44279"/>
        <a:stretch/>
      </xdr:blipFill>
      <xdr:spPr bwMode="auto">
        <a:xfrm>
          <a:off x="14975416" y="10001251"/>
          <a:ext cx="1820333" cy="1132416"/>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9</xdr:col>
      <xdr:colOff>370417</xdr:colOff>
      <xdr:row>14</xdr:row>
      <xdr:rowOff>137583</xdr:rowOff>
    </xdr:from>
    <xdr:to>
      <xdr:col>9</xdr:col>
      <xdr:colOff>2942167</xdr:colOff>
      <xdr:row>14</xdr:row>
      <xdr:rowOff>1156758</xdr:rowOff>
    </xdr:to>
    <xdr:pic>
      <xdr:nvPicPr>
        <xdr:cNvPr id="17" name="Imagen 16"/>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038917" y="11652250"/>
          <a:ext cx="2571750" cy="1019175"/>
        </a:xfrm>
        <a:prstGeom prst="rect">
          <a:avLst/>
        </a:prstGeom>
        <a:noFill/>
        <a:ln>
          <a:noFill/>
        </a:ln>
      </xdr:spPr>
    </xdr:pic>
    <xdr:clientData/>
  </xdr:twoCellAnchor>
  <xdr:twoCellAnchor editAs="oneCell">
    <xdr:from>
      <xdr:col>9</xdr:col>
      <xdr:colOff>529167</xdr:colOff>
      <xdr:row>15</xdr:row>
      <xdr:rowOff>211666</xdr:rowOff>
    </xdr:from>
    <xdr:to>
      <xdr:col>9</xdr:col>
      <xdr:colOff>1919817</xdr:colOff>
      <xdr:row>15</xdr:row>
      <xdr:rowOff>1697566</xdr:rowOff>
    </xdr:to>
    <xdr:pic>
      <xdr:nvPicPr>
        <xdr:cNvPr id="18" name="Imagen 17"/>
        <xdr:cNvPicPr/>
      </xdr:nvPicPr>
      <xdr:blipFill rotWithShape="1">
        <a:blip xmlns:r="http://schemas.openxmlformats.org/officeDocument/2006/relationships" r:embed="rId6"/>
        <a:srcRect l="14016" t="35734" r="63247" b="21052"/>
        <a:stretch/>
      </xdr:blipFill>
      <xdr:spPr bwMode="auto">
        <a:xfrm>
          <a:off x="15197667" y="13631333"/>
          <a:ext cx="1390650" cy="14859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359833</xdr:colOff>
      <xdr:row>16</xdr:row>
      <xdr:rowOff>349250</xdr:rowOff>
    </xdr:from>
    <xdr:to>
      <xdr:col>9</xdr:col>
      <xdr:colOff>2535767</xdr:colOff>
      <xdr:row>17</xdr:row>
      <xdr:rowOff>1488652</xdr:rowOff>
    </xdr:to>
    <xdr:pic>
      <xdr:nvPicPr>
        <xdr:cNvPr id="19" name="Imagen 18" descr="http://thumb7.shutterstock.com/display_pic_with_logo/930136/131939279/stock-photo-pentane-hydrocarbon-molecular-model-atoms-are-represented-as-spheres-with-conventional-color-131939279.jpg"/>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028333" y="15673917"/>
          <a:ext cx="2175934" cy="1488652"/>
        </a:xfrm>
        <a:prstGeom prst="rect">
          <a:avLst/>
        </a:prstGeom>
        <a:noFill/>
        <a:ln>
          <a:noFill/>
        </a:ln>
      </xdr:spPr>
    </xdr:pic>
    <xdr:clientData/>
  </xdr:twoCellAnchor>
  <xdr:twoCellAnchor editAs="oneCell">
    <xdr:from>
      <xdr:col>9</xdr:col>
      <xdr:colOff>179917</xdr:colOff>
      <xdr:row>17</xdr:row>
      <xdr:rowOff>42333</xdr:rowOff>
    </xdr:from>
    <xdr:to>
      <xdr:col>9</xdr:col>
      <xdr:colOff>1865842</xdr:colOff>
      <xdr:row>18</xdr:row>
      <xdr:rowOff>1058</xdr:rowOff>
    </xdr:to>
    <xdr:pic>
      <xdr:nvPicPr>
        <xdr:cNvPr id="20" name="Imagen 19"/>
        <xdr:cNvPicPr/>
      </xdr:nvPicPr>
      <xdr:blipFill rotWithShape="1">
        <a:blip xmlns:r="http://schemas.openxmlformats.org/officeDocument/2006/relationships" r:embed="rId8"/>
        <a:srcRect l="14794" t="35457" r="63092" b="21052"/>
        <a:stretch/>
      </xdr:blipFill>
      <xdr:spPr bwMode="auto">
        <a:xfrm>
          <a:off x="14848417" y="17272000"/>
          <a:ext cx="1685925" cy="1863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698501</xdr:colOff>
      <xdr:row>18</xdr:row>
      <xdr:rowOff>222250</xdr:rowOff>
    </xdr:from>
    <xdr:to>
      <xdr:col>9</xdr:col>
      <xdr:colOff>2517776</xdr:colOff>
      <xdr:row>18</xdr:row>
      <xdr:rowOff>1593215</xdr:rowOff>
    </xdr:to>
    <xdr:pic>
      <xdr:nvPicPr>
        <xdr:cNvPr id="21" name="Imagen 20" descr="http://3.bp.blogspot.com/-oJolvk9IHkM/TguiQWBZNQI/AAAAAAAAAI0/zWtjY3jm_YU/s1600/nomenclatura-benceno03.gif"/>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38968" t="-681" r="37188" b="31973"/>
        <a:stretch/>
      </xdr:blipFill>
      <xdr:spPr bwMode="auto">
        <a:xfrm>
          <a:off x="15367001" y="19356917"/>
          <a:ext cx="1819275" cy="1370965"/>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filterMode="1"/>
  <dimension ref="A1:P24"/>
  <sheetViews>
    <sheetView showGridLines="0" tabSelected="1" zoomScale="90" zoomScaleNormal="90" zoomScalePageLayoutView="140" workbookViewId="0">
      <pane ySplit="9" topLeftCell="A13" activePane="bottomLeft" state="frozen"/>
      <selection pane="bottomLeft" activeCell="D14" sqref="D14"/>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52"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4" t="s">
        <v>22</v>
      </c>
      <c r="D2" s="75"/>
      <c r="F2" s="67" t="s">
        <v>0</v>
      </c>
      <c r="G2" s="68"/>
      <c r="H2" s="42"/>
      <c r="I2" s="42"/>
      <c r="J2" s="16"/>
    </row>
    <row r="3" spans="1:16" ht="15.75" x14ac:dyDescent="0.25">
      <c r="A3" s="1"/>
      <c r="B3" s="4" t="s">
        <v>8</v>
      </c>
      <c r="C3" s="76">
        <v>11</v>
      </c>
      <c r="D3" s="77"/>
      <c r="F3" s="69"/>
      <c r="G3" s="70"/>
      <c r="H3" s="42"/>
      <c r="I3" s="42"/>
      <c r="J3" s="16"/>
    </row>
    <row r="4" spans="1:16" ht="16.5" x14ac:dyDescent="0.3">
      <c r="A4" s="1"/>
      <c r="B4" s="4" t="s">
        <v>54</v>
      </c>
      <c r="C4" s="78" t="s">
        <v>147</v>
      </c>
      <c r="D4" s="77"/>
      <c r="E4" s="5"/>
      <c r="F4" s="41" t="s">
        <v>55</v>
      </c>
      <c r="G4" s="40" t="s">
        <v>56</v>
      </c>
      <c r="H4" s="42"/>
      <c r="I4" s="42"/>
      <c r="J4" s="16"/>
      <c r="K4" s="16"/>
    </row>
    <row r="5" spans="1:16" ht="16.5" thickBot="1" x14ac:dyDescent="0.3">
      <c r="A5" s="1"/>
      <c r="B5" s="6" t="s">
        <v>1</v>
      </c>
      <c r="C5" s="79" t="s">
        <v>145</v>
      </c>
      <c r="D5" s="80"/>
      <c r="E5" s="5"/>
      <c r="F5" s="39" t="str">
        <f>IF(G4="Recurso","Motor del recurso","")</f>
        <v>Motor del recurso</v>
      </c>
      <c r="G5" s="39" t="s">
        <v>57</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153</v>
      </c>
      <c r="D7" s="25" t="s">
        <v>39</v>
      </c>
      <c r="F7" s="1"/>
      <c r="G7" s="1"/>
      <c r="H7" s="1"/>
      <c r="I7" s="1"/>
      <c r="J7" s="16"/>
      <c r="K7" s="16"/>
    </row>
    <row r="8" spans="1:16" s="9" customFormat="1" ht="16.5" thickBot="1" x14ac:dyDescent="0.3">
      <c r="A8" s="10"/>
      <c r="B8" s="10"/>
      <c r="C8" s="10"/>
      <c r="D8" s="11"/>
      <c r="E8" s="11"/>
      <c r="F8" s="71" t="s">
        <v>62</v>
      </c>
      <c r="G8" s="72"/>
      <c r="H8" s="72"/>
      <c r="I8" s="73"/>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150" hidden="1" customHeight="1" x14ac:dyDescent="0.25">
      <c r="A10" s="13" t="s">
        <v>142</v>
      </c>
      <c r="B10" s="22" t="s">
        <v>154</v>
      </c>
      <c r="C10" s="22" t="str">
        <f>IF(OR(B10&lt;&gt;"",J10&lt;&gt;""),IF($G$4="Recurso",CONCATENATE($G$4," ",$G$5),$G$4),"")</f>
        <v>Recurso M5A</v>
      </c>
      <c r="D10" s="14" t="s">
        <v>155</v>
      </c>
      <c r="E10" s="14"/>
      <c r="F10" s="14" t="str">
        <f>IF(OR(B10&lt;&gt;"",J10&lt;&gt;""),CONCATENATE($C$7,"_",$A10,IF($G$4="Cuaderno de Estudio","_small",CONCATENATE(IF(I10="","","n"),IF(LEFT($G$5,1)="F",".jpg",".png")))),"")</f>
        <v>CN_11_11_REC_250_IMG01n.png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CN_11_11_REC_250_IMG01a.png</v>
      </c>
      <c r="I10" s="14" t="str">
        <f>IF(OR(B10&lt;&gt;"",J10&lt;&gt;""),IF($G$4="Recurso",IF(LEFT($G$5,1)="M",IF(VLOOKUP($G$5,'Definición técnica de imagenes'!$A$3:$G$17,6,FALSE)=0,"",VLOOKUP($G$5,'Definición técnica de imagenes'!$A$3:$G$17,6,FALSE)),IF($G$5="F1","","")),'Definición técnica de imagenes'!$F$16),"")</f>
        <v>500 x 500 px</v>
      </c>
      <c r="J10"/>
      <c r="K10" s="66" t="s">
        <v>148</v>
      </c>
    </row>
    <row r="11" spans="1:16" s="12" customFormat="1" ht="150" hidden="1" customHeight="1" x14ac:dyDescent="0.25">
      <c r="A11" s="13" t="s">
        <v>149</v>
      </c>
      <c r="B11" s="13" t="s">
        <v>156</v>
      </c>
      <c r="C11" s="22" t="str">
        <f t="shared" ref="C11:C24" si="0">IF(OR(B11&lt;&gt;"",J11&lt;&gt;""),IF($G$4="Recurso",CONCATENATE($G$4," ",$G$5),$G$4),"")</f>
        <v>Recurso M5A</v>
      </c>
      <c r="D11" s="14" t="s">
        <v>155</v>
      </c>
      <c r="E11" s="14"/>
      <c r="F11" s="14" t="str">
        <f t="shared" ref="F11:F24" si="1">IF(OR(B11&lt;&gt;"",J11&lt;&gt;""),CONCATENATE($C$7,"_",$A11,IF($G$4="Cuaderno de Estudio","_small",CONCATENATE(IF(I11="","","n"),IF(LEFT($G$5,1)="F",".jpg",".png")))),"")</f>
        <v>CN_11_11_REC_250_IMG02n.png</v>
      </c>
      <c r="G11" s="14" t="str">
        <f>IF(F11&lt;&gt;"",IF($G$4="Recurso",IF(LEFT($G$5,1)="M",VLOOKUP($G$5,'Definición técnica de imagenes'!$A$3:$G$17,5,FALSE),IF($G$5="F1",'Definición técnica de imagenes'!$E$15,'Definición técnica de imagenes'!$F$13)),'Definición técnica de imagenes'!$E$16),"")</f>
        <v>286 x 286 px</v>
      </c>
      <c r="H11" s="14" t="str">
        <f t="shared" ref="H11:H24" si="2">IF(AND(I11&lt;&gt;"",I11&lt;&gt;0),IF(OR(B11&lt;&gt;"",J11&lt;&gt;""),CONCATENATE($C$7,"_",$A11,IF($G$4="Cuaderno de Estudio","_zoom",CONCATENATE("a",IF(LEFT($G$5,1)="F",".jpg",".png")))),""),"")</f>
        <v>CN_11_11_REC_250_IMG02a.png</v>
      </c>
      <c r="I11" s="14" t="str">
        <f>IF(OR(B11&lt;&gt;"",J11&lt;&gt;""),IF($G$4="Recurso",IF(LEFT($G$5,1)="M",IF(VLOOKUP($G$5,'Definición técnica de imagenes'!$A$3:$G$17,6,FALSE)=0,"",VLOOKUP($G$5,'Definición técnica de imagenes'!$A$3:$G$17,6,FALSE)),IF($G$5="F1","","")),'Definición técnica de imagenes'!$F$16),"")</f>
        <v>500 x 500 px</v>
      </c>
      <c r="J11" s="14"/>
      <c r="K11" s="15"/>
    </row>
    <row r="12" spans="1:16" s="12" customFormat="1" ht="150" hidden="1" customHeight="1" x14ac:dyDescent="0.25">
      <c r="A12" s="13" t="s">
        <v>150</v>
      </c>
      <c r="B12" s="22" t="s">
        <v>154</v>
      </c>
      <c r="C12" s="22" t="str">
        <f t="shared" si="0"/>
        <v>Recurso M5A</v>
      </c>
      <c r="D12" s="14" t="s">
        <v>155</v>
      </c>
      <c r="E12" s="14"/>
      <c r="F12" s="14" t="str">
        <f t="shared" si="1"/>
        <v>CN_11_11_REC_250_IMG03n.png</v>
      </c>
      <c r="G12" s="14" t="str">
        <f>IF(F12&lt;&gt;"",IF($G$4="Recurso",IF(LEFT($G$5,1)="M",VLOOKUP($G$5,'Definición técnica de imagenes'!$A$3:$G$17,5,FALSE),IF($G$5="F1",'Definición técnica de imagenes'!$E$15,'Definición técnica de imagenes'!$F$13)),'Definición técnica de imagenes'!$E$16),"")</f>
        <v>286 x 286 px</v>
      </c>
      <c r="H12" s="14" t="str">
        <f t="shared" si="2"/>
        <v>CN_11_11_REC_250_IMG03a.png</v>
      </c>
      <c r="I12" s="14" t="str">
        <f>IF(OR(B12&lt;&gt;"",J12&lt;&gt;""),IF($G$4="Recurso",IF(LEFT($G$5,1)="M",IF(VLOOKUP($G$5,'Definición técnica de imagenes'!$A$3:$G$17,6,FALSE)=0,"",VLOOKUP($G$5,'Definición técnica de imagenes'!$A$3:$G$17,6,FALSE)),IF($G$5="F1","","")),'Definición técnica de imagenes'!$F$16),"")</f>
        <v>500 x 500 px</v>
      </c>
      <c r="J12" s="14"/>
      <c r="K12" s="15"/>
    </row>
    <row r="13" spans="1:16" s="12" customFormat="1" ht="150" customHeight="1" x14ac:dyDescent="0.25">
      <c r="A13" s="13" t="s">
        <v>151</v>
      </c>
      <c r="B13" s="13" t="s">
        <v>157</v>
      </c>
      <c r="C13" s="22" t="str">
        <f t="shared" si="0"/>
        <v>Recurso M5A</v>
      </c>
      <c r="D13" s="14" t="s">
        <v>146</v>
      </c>
      <c r="E13" s="14"/>
      <c r="F13" s="14" t="str">
        <f t="shared" si="1"/>
        <v>CN_11_11_REC_250_IMG04n.png</v>
      </c>
      <c r="G13" s="14" t="str">
        <f>IF(F13&lt;&gt;"",IF($G$4="Recurso",IF(LEFT($G$5,1)="M",VLOOKUP($G$5,'Definición técnica de imagenes'!$A$3:$G$17,5,FALSE),IF($G$5="F1",'Definición técnica de imagenes'!$E$15,'Definición técnica de imagenes'!$F$13)),'Definición técnica de imagenes'!$E$16),"")</f>
        <v>286 x 286 px</v>
      </c>
      <c r="H13" s="14" t="str">
        <f t="shared" si="2"/>
        <v>CN_11_11_REC_250_IMG04a.png</v>
      </c>
      <c r="I13" s="14" t="str">
        <f>IF(OR(B13&lt;&gt;"",J13&lt;&gt;""),IF($G$4="Recurso",IF(LEFT($G$5,1)="M",IF(VLOOKUP($G$5,'Definición técnica de imagenes'!$A$3:$G$17,6,FALSE)=0,"",VLOOKUP($G$5,'Definición técnica de imagenes'!$A$3:$G$17,6,FALSE)),IF($G$5="F1","","")),'Definición técnica de imagenes'!$F$16),"")</f>
        <v>500 x 500 px</v>
      </c>
      <c r="J13" s="14"/>
      <c r="K13" s="15" t="s">
        <v>158</v>
      </c>
    </row>
    <row r="14" spans="1:16" s="12" customFormat="1" ht="150" customHeight="1" x14ac:dyDescent="0.25">
      <c r="A14" s="13" t="s">
        <v>152</v>
      </c>
      <c r="B14" s="13" t="s">
        <v>157</v>
      </c>
      <c r="C14" s="22" t="str">
        <f t="shared" si="0"/>
        <v>Recurso M5A</v>
      </c>
      <c r="D14" s="14" t="s">
        <v>146</v>
      </c>
      <c r="E14" s="14"/>
      <c r="F14" s="14" t="str">
        <f t="shared" si="1"/>
        <v>CN_11_11_REC_250_IMG05n.png</v>
      </c>
      <c r="G14" s="14" t="str">
        <f>IF(F14&lt;&gt;"",IF($G$4="Recurso",IF(LEFT($G$5,1)="M",VLOOKUP($G$5,'Definición técnica de imagenes'!$A$3:$G$17,5,FALSE),IF($G$5="F1",'Definición técnica de imagenes'!$E$15,'Definición técnica de imagenes'!$F$13)),'Definición técnica de imagenes'!$E$16),"")</f>
        <v>286 x 286 px</v>
      </c>
      <c r="H14" s="14" t="str">
        <f t="shared" si="2"/>
        <v>CN_11_11_REC_250_IMG05a.png</v>
      </c>
      <c r="I14" s="14" t="str">
        <f>IF(OR(B14&lt;&gt;"",J14&lt;&gt;""),IF($G$4="Recurso",IF(LEFT($G$5,1)="M",IF(VLOOKUP($G$5,'Definición técnica de imagenes'!$A$3:$G$17,6,FALSE)=0,"",VLOOKUP($G$5,'Definición técnica de imagenes'!$A$3:$G$17,6,FALSE)),IF($G$5="F1","","")),'Definición técnica de imagenes'!$F$16),"")</f>
        <v>500 x 500 px</v>
      </c>
      <c r="J14" s="14"/>
      <c r="K14" s="15" t="s">
        <v>158</v>
      </c>
    </row>
    <row r="15" spans="1:16" s="12" customFormat="1" ht="150" customHeight="1" x14ac:dyDescent="0.25">
      <c r="A15" s="13" t="s">
        <v>159</v>
      </c>
      <c r="B15" s="13" t="s">
        <v>157</v>
      </c>
      <c r="C15" s="22" t="str">
        <f t="shared" si="0"/>
        <v>Recurso M5A</v>
      </c>
      <c r="D15" s="14" t="s">
        <v>146</v>
      </c>
      <c r="E15" s="14"/>
      <c r="F15" s="14" t="str">
        <f t="shared" si="1"/>
        <v>CN_11_11_REC_250_IMG06n.png</v>
      </c>
      <c r="G15" s="14" t="str">
        <f>IF(F15&lt;&gt;"",IF($G$4="Recurso",IF(LEFT($G$5,1)="M",VLOOKUP($G$5,'Definición técnica de imagenes'!$A$3:$G$17,5,FALSE),IF($G$5="F1",'Definición técnica de imagenes'!$E$15,'Definición técnica de imagenes'!$F$13)),'Definición técnica de imagenes'!$E$16),"")</f>
        <v>286 x 286 px</v>
      </c>
      <c r="H15" s="14" t="str">
        <f t="shared" si="2"/>
        <v>CN_11_11_REC_250_IMG06a.png</v>
      </c>
      <c r="I15" s="14" t="str">
        <f>IF(OR(B15&lt;&gt;"",J15&lt;&gt;""),IF($G$4="Recurso",IF(LEFT($G$5,1)="M",IF(VLOOKUP($G$5,'Definición técnica de imagenes'!$A$3:$G$17,6,FALSE)=0,"",VLOOKUP($G$5,'Definición técnica de imagenes'!$A$3:$G$17,6,FALSE)),IF($G$5="F1","","")),'Definición técnica de imagenes'!$F$16),"")</f>
        <v>500 x 500 px</v>
      </c>
      <c r="J15" s="14"/>
      <c r="K15" s="15" t="s">
        <v>158</v>
      </c>
    </row>
    <row r="16" spans="1:16" s="12" customFormat="1" ht="150" customHeight="1" x14ac:dyDescent="0.25">
      <c r="A16" s="13" t="s">
        <v>160</v>
      </c>
      <c r="B16" s="13" t="s">
        <v>157</v>
      </c>
      <c r="C16" s="22" t="str">
        <f t="shared" si="0"/>
        <v>Recurso M5A</v>
      </c>
      <c r="D16" s="14" t="s">
        <v>146</v>
      </c>
      <c r="E16" s="14"/>
      <c r="F16" s="14" t="str">
        <f t="shared" si="1"/>
        <v>CN_11_11_REC_250_IMG07n.png</v>
      </c>
      <c r="G16" s="14" t="str">
        <f>IF(F16&lt;&gt;"",IF($G$4="Recurso",IF(LEFT($G$5,1)="M",VLOOKUP($G$5,'Definición técnica de imagenes'!$A$3:$G$17,5,FALSE),IF($G$5="F1",'Definición técnica de imagenes'!$E$15,'Definición técnica de imagenes'!$F$13)),'Definición técnica de imagenes'!$E$16),"")</f>
        <v>286 x 286 px</v>
      </c>
      <c r="H16" s="14" t="str">
        <f t="shared" si="2"/>
        <v>CN_11_11_REC_250_IMG07a.png</v>
      </c>
      <c r="I16" s="14" t="str">
        <f>IF(OR(B16&lt;&gt;"",J16&lt;&gt;""),IF($G$4="Recurso",IF(LEFT($G$5,1)="M",IF(VLOOKUP($G$5,'Definición técnica de imagenes'!$A$3:$G$17,6,FALSE)=0,"",VLOOKUP($G$5,'Definición técnica de imagenes'!$A$3:$G$17,6,FALSE)),IF($G$5="F1","","")),'Definición técnica de imagenes'!$F$16),"")</f>
        <v>500 x 500 px</v>
      </c>
      <c r="J16" s="14"/>
      <c r="K16" s="15" t="s">
        <v>161</v>
      </c>
    </row>
    <row r="17" spans="1:11" s="12" customFormat="1" ht="150" hidden="1" customHeight="1" x14ac:dyDescent="0.25">
      <c r="A17" s="13" t="s">
        <v>162</v>
      </c>
      <c r="B17" s="13" t="s">
        <v>163</v>
      </c>
      <c r="C17" s="22" t="str">
        <f t="shared" si="0"/>
        <v>Recurso M5A</v>
      </c>
      <c r="D17" s="14" t="s">
        <v>155</v>
      </c>
      <c r="E17" s="14"/>
      <c r="F17" s="14" t="str">
        <f t="shared" si="1"/>
        <v>CN_11_11_REC_250_IMG08n.png</v>
      </c>
      <c r="G17" s="14" t="str">
        <f>IF(F17&lt;&gt;"",IF($G$4="Recurso",IF(LEFT($G$5,1)="M",VLOOKUP($G$5,'Definición técnica de imagenes'!$A$3:$G$17,5,FALSE),IF($G$5="F1",'Definición técnica de imagenes'!$E$15,'Definición técnica de imagenes'!$F$13)),'Definición técnica de imagenes'!$E$16),"")</f>
        <v>286 x 286 px</v>
      </c>
      <c r="H17" s="14" t="str">
        <f t="shared" si="2"/>
        <v>CN_11_11_REC_250_IMG08a.png</v>
      </c>
      <c r="I17" s="14" t="str">
        <f>IF(OR(B17&lt;&gt;"",J17&lt;&gt;""),IF($G$4="Recurso",IF(LEFT($G$5,1)="M",IF(VLOOKUP($G$5,'Definición técnica de imagenes'!$A$3:$G$17,6,FALSE)=0,"",VLOOKUP($G$5,'Definición técnica de imagenes'!$A$3:$G$17,6,FALSE)),IF($G$5="F1","","")),'Definición técnica de imagenes'!$F$16),"")</f>
        <v>500 x 500 px</v>
      </c>
      <c r="J17" s="14"/>
      <c r="K17" s="15"/>
    </row>
    <row r="18" spans="1:11" s="12" customFormat="1" ht="150" customHeight="1" x14ac:dyDescent="0.3">
      <c r="A18" s="13" t="s">
        <v>164</v>
      </c>
      <c r="B18" s="13" t="s">
        <v>157</v>
      </c>
      <c r="C18" s="22" t="str">
        <f t="shared" si="0"/>
        <v>Recurso M5A</v>
      </c>
      <c r="D18" s="14" t="s">
        <v>146</v>
      </c>
      <c r="E18" s="14"/>
      <c r="F18" s="14" t="str">
        <f t="shared" si="1"/>
        <v>CN_11_11_REC_250_IMG09n.png</v>
      </c>
      <c r="G18" s="14" t="str">
        <f>IF(F18&lt;&gt;"",IF($G$4="Recurso",IF(LEFT($G$5,1)="M",VLOOKUP($G$5,'Definición técnica de imagenes'!$A$3:$G$17,5,FALSE),IF($G$5="F1",'Definición técnica de imagenes'!$E$15,'Definición técnica de imagenes'!$F$13)),'Definición técnica de imagenes'!$E$16),"")</f>
        <v>286 x 286 px</v>
      </c>
      <c r="H18" s="14" t="str">
        <f t="shared" si="2"/>
        <v>CN_11_11_REC_250_IMG09a.png</v>
      </c>
      <c r="I18" s="14" t="str">
        <f>IF(OR(B18&lt;&gt;"",J18&lt;&gt;""),IF($G$4="Recurso",IF(LEFT($G$5,1)="M",IF(VLOOKUP($G$5,'Definición técnica de imagenes'!$A$3:$G$17,6,FALSE)=0,"",VLOOKUP($G$5,'Definición técnica de imagenes'!$A$3:$G$17,6,FALSE)),IF($G$5="F1","","")),'Definición técnica de imagenes'!$F$16),"")</f>
        <v>500 x 500 px</v>
      </c>
      <c r="J18" s="14"/>
      <c r="K18" s="15" t="s">
        <v>165</v>
      </c>
    </row>
    <row r="19" spans="1:11" s="12" customFormat="1" ht="150" customHeight="1" x14ac:dyDescent="0.25">
      <c r="A19" s="13" t="s">
        <v>166</v>
      </c>
      <c r="B19" s="13" t="s">
        <v>157</v>
      </c>
      <c r="C19" s="22" t="str">
        <f t="shared" si="0"/>
        <v>Recurso M5A</v>
      </c>
      <c r="D19" s="14" t="s">
        <v>146</v>
      </c>
      <c r="E19" s="14"/>
      <c r="F19" s="14" t="str">
        <f t="shared" si="1"/>
        <v>CN_11_11_REC_250_IMG10n.png</v>
      </c>
      <c r="G19" s="14" t="str">
        <f>IF(F19&lt;&gt;"",IF($G$4="Recurso",IF(LEFT($G$5,1)="M",VLOOKUP($G$5,'Definición técnica de imagenes'!$A$3:$G$17,5,FALSE),IF($G$5="F1",'Definición técnica de imagenes'!$E$15,'Definición técnica de imagenes'!$F$13)),'Definición técnica de imagenes'!$E$16),"")</f>
        <v>286 x 286 px</v>
      </c>
      <c r="H19" s="14" t="str">
        <f t="shared" si="2"/>
        <v>CN_11_11_REC_250_IMG10a.png</v>
      </c>
      <c r="I19" s="14" t="str">
        <f>IF(OR(B19&lt;&gt;"",J19&lt;&gt;""),IF($G$4="Recurso",IF(LEFT($G$5,1)="M",IF(VLOOKUP($G$5,'Definición técnica de imagenes'!$A$3:$G$17,6,FALSE)=0,"",VLOOKUP($G$5,'Definición técnica de imagenes'!$A$3:$G$17,6,FALSE)),IF($G$5="F1","","")),'Definición técnica de imagenes'!$F$16),"")</f>
        <v>500 x 500 px</v>
      </c>
      <c r="J19" s="14"/>
      <c r="K19" s="15" t="s">
        <v>167</v>
      </c>
    </row>
    <row r="20" spans="1:11" s="12" customFormat="1" ht="150" hidden="1" customHeight="1" x14ac:dyDescent="0.25">
      <c r="A20" s="13" t="str">
        <f>IF(OR(B20&lt;&gt;"",J20&lt;&gt;""),CONCATENATE(LEFT(#REF!,3),IF(MID(#REF!,4,2)+1&lt;10,CONCATENATE("0",MID(#REF!,4,2)+1),MID(#REF!,4,2)+1)),"")</f>
        <v/>
      </c>
      <c r="B20" s="13"/>
      <c r="C20" s="22"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4"/>
      <c r="K20" s="15"/>
    </row>
    <row r="21" spans="1:11" s="12" customFormat="1" hidden="1" x14ac:dyDescent="0.25">
      <c r="A21" s="13" t="str">
        <f>IF(OR(B21&lt;&gt;"",J21&lt;&gt;""),CONCATENATE(LEFT(#REF!,3),IF(MID(#REF!,4,2)+1&lt;10,CONCATENATE("0",MID(#REF!,4,2)+1),MID(#REF!,4,2)+1)),"")</f>
        <v/>
      </c>
      <c r="B21" s="13"/>
      <c r="C21" s="22"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14"/>
      <c r="K21" s="15"/>
    </row>
    <row r="22" spans="1:11" s="12" customFormat="1" hidden="1" x14ac:dyDescent="0.25">
      <c r="A22" s="13" t="str">
        <f>IF(OR(B22&lt;&gt;"",J22&lt;&gt;""),CONCATENATE(LEFT(#REF!,3),IF(MID(#REF!,4,2)+1&lt;10,CONCATENATE("0",MID(#REF!,4,2)+1),MID(#REF!,4,2)+1)),"")</f>
        <v/>
      </c>
      <c r="B22" s="13"/>
      <c r="C22" s="22"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15"/>
    </row>
    <row r="23" spans="1:11" s="12" customFormat="1" hidden="1" x14ac:dyDescent="0.25">
      <c r="A23" s="13" t="str">
        <f>IF(OR(B23&lt;&gt;"",J23&lt;&gt;""),CONCATENATE(LEFT(#REF!,3),IF(MID(#REF!,4,2)+1&lt;10,CONCATENATE("0",MID(#REF!,4,2)+1),MID(#REF!,4,2)+1)),"")</f>
        <v/>
      </c>
      <c r="B23" s="13"/>
      <c r="C23" s="22"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4"/>
      <c r="K23" s="15"/>
    </row>
    <row r="24" spans="1:11" s="12" customFormat="1" hidden="1" x14ac:dyDescent="0.25">
      <c r="A24" s="13" t="str">
        <f>IF(OR(B24&lt;&gt;"",J24&lt;&gt;""),CONCATENATE(LEFT(#REF!,3),IF(MID(#REF!,4,2)+1&lt;10,CONCATENATE("0",MID(#REF!,4,2)+1),MID(#REF!,4,2)+1)),"")</f>
        <v/>
      </c>
      <c r="B24" s="13"/>
      <c r="C24" s="22"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sheetData>
  <autoFilter ref="A9:P24">
    <filterColumn colId="3">
      <filters>
        <filter val="Ilustración"/>
      </filters>
    </filterColumn>
  </autoFilter>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24">
      <formula1>"Vertical,Horizontal"</formula1>
    </dataValidation>
    <dataValidation type="list" allowBlank="1" showInputMessage="1" showErrorMessage="1" sqref="D10:D24">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3" t="s">
        <v>38</v>
      </c>
      <c r="B1" s="84"/>
      <c r="C1" s="84"/>
      <c r="D1" s="84"/>
      <c r="E1" s="84"/>
      <c r="F1" s="85"/>
    </row>
    <row r="2" spans="1:11" x14ac:dyDescent="0.25">
      <c r="A2" s="32" t="s">
        <v>42</v>
      </c>
      <c r="B2" s="33"/>
      <c r="C2" s="86" t="s">
        <v>13</v>
      </c>
      <c r="D2" s="87"/>
      <c r="E2" s="88"/>
      <c r="F2" s="34"/>
    </row>
    <row r="3" spans="1:11" ht="63" x14ac:dyDescent="0.25">
      <c r="A3" s="35" t="s">
        <v>43</v>
      </c>
      <c r="B3" s="33"/>
      <c r="C3" s="92" t="s">
        <v>14</v>
      </c>
      <c r="D3" s="93"/>
      <c r="E3" s="94"/>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5" t="str">
        <f>CONCATENATE(H21,"_",I21,"_",J21,"_CO")</f>
        <v>LE_07_04_CO</v>
      </c>
      <c r="E5" s="96"/>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1" t="str">
        <f>CONCATENATE("SolicitudGrafica_",D5,".xls")</f>
        <v>SolicitudGrafica_LE_07_04_CO.xls</v>
      </c>
      <c r="E7" s="81"/>
      <c r="F7" s="82"/>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3" t="s">
        <v>41</v>
      </c>
      <c r="B13" s="84"/>
      <c r="C13" s="84"/>
      <c r="D13" s="84"/>
      <c r="E13" s="84"/>
      <c r="F13" s="85"/>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6" t="s">
        <v>49</v>
      </c>
      <c r="D15" s="87"/>
      <c r="E15" s="87"/>
      <c r="F15" s="88"/>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89" t="str">
        <f>CONCATENATE(H21,"_",I21,"_",J21,"_",K45)</f>
        <v>LE_07_04_REC10</v>
      </c>
      <c r="E17" s="90"/>
      <c r="F17" s="91"/>
      <c r="J17" s="24">
        <v>14</v>
      </c>
      <c r="K17" s="24">
        <v>14</v>
      </c>
    </row>
    <row r="18" spans="1:11" ht="79.5" thickBot="1" x14ac:dyDescent="0.3">
      <c r="A18" s="35" t="s">
        <v>48</v>
      </c>
      <c r="B18" s="33"/>
      <c r="C18" s="64" t="s">
        <v>128</v>
      </c>
      <c r="D18" s="81" t="str">
        <f>CONCATENATE("SolicitudGrafica_",D17,".xls")</f>
        <v>SolicitudGrafica_LE_07_04_REC10.xls</v>
      </c>
      <c r="E18" s="81"/>
      <c r="F18" s="82"/>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4</v>
      </c>
      <c r="I20" s="24">
        <v>5</v>
      </c>
      <c r="J20" s="24">
        <v>4</v>
      </c>
      <c r="K20" s="24">
        <v>17</v>
      </c>
    </row>
    <row r="21" spans="1:11" x14ac:dyDescent="0.25">
      <c r="H21" s="24" t="str">
        <f>IF(INDEX(H4:H7,H20)=H4,"MA",IF(INDEX(H4:H7,H20)=H5,"CN",IF(INDEX(H4:H7,H20)=H6,"CS",IF(INDEX(H4:H7,H20)=H7,"LE"))))</f>
        <v>LE</v>
      </c>
      <c r="I21" s="24" t="str">
        <f>CONCATENATE(IF((I20+2)&lt;10,"0",""),I20+2)</f>
        <v>07</v>
      </c>
      <c r="J21" s="24" t="str">
        <f>CONCATENATE(IF(J20&lt;10,"0",""),J20)</f>
        <v>04</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7" t="s">
        <v>56</v>
      </c>
      <c r="B1" s="97" t="s">
        <v>63</v>
      </c>
      <c r="C1" s="97" t="s">
        <v>64</v>
      </c>
      <c r="D1" s="97" t="s">
        <v>5</v>
      </c>
      <c r="E1" s="97" t="s">
        <v>65</v>
      </c>
      <c r="F1" s="97" t="s">
        <v>66</v>
      </c>
      <c r="G1" s="97" t="s">
        <v>67</v>
      </c>
      <c r="H1" s="98" t="s">
        <v>68</v>
      </c>
      <c r="I1" s="98"/>
      <c r="J1" s="98"/>
    </row>
    <row r="2" spans="1:11" x14ac:dyDescent="0.25">
      <c r="A2" s="97"/>
      <c r="B2" s="97"/>
      <c r="C2" s="97"/>
      <c r="D2" s="97"/>
      <c r="E2" s="97"/>
      <c r="F2" s="97"/>
      <c r="G2" s="97"/>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2015-04-27T23:09:46Z</dcterms:modified>
</cp:coreProperties>
</file>