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CN_11_11_CO\"/>
    </mc:Choice>
  </mc:AlternateContent>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_xlnm._FilterDatabase" localSheetId="0" hidden="1">'Solicitud gráfica'!$A$9:$P$11</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H11" i="1"/>
  <c r="F11" i="1"/>
  <c r="G11" i="1"/>
  <c r="C11" i="1"/>
  <c r="A11" i="1"/>
  <c r="I10" i="1"/>
  <c r="H10" i="1"/>
  <c r="D18" i="2"/>
  <c r="D7" i="2"/>
  <c r="F10" i="1"/>
  <c r="C10" i="1"/>
  <c r="F5" i="1"/>
  <c r="I21" i="2"/>
  <c r="K45" i="2"/>
  <c r="H21" i="2"/>
  <c r="J21" i="2"/>
  <c r="D17" i="2"/>
  <c r="D5" i="2"/>
  <c r="G10" i="1"/>
</calcChain>
</file>

<file path=xl/sharedStrings.xml><?xml version="1.0" encoding="utf-8"?>
<sst xmlns="http://schemas.openxmlformats.org/spreadsheetml/2006/main" count="225" uniqueCount="151">
  <si>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</si>
  <si>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</si>
  <si>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</si>
  <si>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</si>
  <si>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</si>
  <si>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</si>
  <si>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</si>
  <si>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</si>
  <si>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</si>
  <si>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</si>
  <si>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</si>
  <si>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</si>
  <si>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</si>
  <si>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</si>
  <si>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</si>
  <si>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</si>
  <si>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</si>
  <si>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</si>
  <si>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</si>
  <si>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</si>
  <si>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</si>
  <si>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</si>
  <si>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</si>
  <si>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</si>
  <si>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</si>
  <si>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</si>
  <si>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</si>
  <si>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</si>
  <si>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</si>
  <si>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</si>
  <si>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</si>
  <si>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</si>
  <si>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</si>
  <si>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</si>
  <si>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</si>
  <si>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</si>
  <si>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</si>
  <si>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</si>
  <si>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</si>
  <si>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</si>
  <si>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</si>
  <si>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</si>
  <si>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</si>
  <si>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</si>
  <si>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</si>
  <si>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</si>
  <si>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</si>
  <si>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</si>
  <si>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</si>
  <si>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</si>
  <si>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</si>
  <si>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</si>
  <si>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</si>
  <si>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</si>
  <si>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</si>
  <si>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</si>
  <si>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</si>
  <si>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</si>
  <si>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</si>
  <si>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</si>
  <si>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</si>
  <si>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</si>
  <si>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</si>
  <si>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</si>
  <si>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</si>
  <si>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</si>
  <si>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</si>
  <si>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</si>
  <si>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</si>
  <si>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</si>
  <si>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</si>
  <si>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</si>
  <si>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</si>
  <si>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</si>
  <si>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</si>
  <si>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</si>
  <si>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</si>
  <si>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</si>
  <si>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</si>
  <si>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</si>
  <si>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</si>
  <si>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</si>
  <si>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</si>
  <si>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</si>
  <si>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</si>
  <si>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</si>
  <si>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</si>
  <si>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</si>
  <si>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</si>
  <si>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</si>
  <si>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</si>
  <si>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</si>
  <si>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</si>
  <si>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</si>
  <si>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</si>
  <si>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</si>
  <si>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</si>
  <si>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</si>
  <si>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</si>
  <si>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</si>
  <si>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</si>
  <si>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</si>
  <si>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</si>
  <si>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</si>
  <si>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</si>
  <si>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</si>
  <si>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</si>
  <si>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</si>
  <si>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</si>
  <si>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</si>
  <si>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</si>
  <si>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</si>
  <si>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</si>
  <si>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</si>
  <si>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</si>
  <si>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</si>
  <si>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</si>
  <si>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</si>
  <si>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</si>
  <si>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</si>
  <si>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</si>
  <si>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</si>
  <si>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</si>
  <si>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</si>
  <si>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</si>
  <si>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</si>
  <si>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</si>
  <si>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</si>
  <si>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</si>
  <si>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</si>
  <si>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</si>
  <si>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</si>
  <si>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</si>
  <si>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</si>
  <si>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</si>
  <si>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</si>
  <si>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</si>
  <si>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</si>
  <si>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</si>
  <si>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</si>
  <si>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</si>
  <si>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</si>
  <si>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</si>
  <si>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</si>
  <si>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</si>
  <si>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Lyz Marcela Bernal Gómez</t>
  </si>
  <si>
    <t>Ilustración</t>
  </si>
  <si>
    <t>Los hidrocarburos</t>
  </si>
  <si>
    <t>CN_11_11_REC_90</t>
  </si>
  <si>
    <t>Ver descripcioón y observaciones</t>
  </si>
  <si>
    <t>Realizar ilustración igual a imagen guía. Las viñeta sin paréntesis. a.y 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</si>
</sst>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9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6" fillId="0" borderId="5" xfId="0" applyFont="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7" fillId="0" borderId="2" xfId="0" applyFont="1" applyFill="1" applyBorder="1" applyAlignment="1"/>
    <xf numFmtId="0" fontId="7" fillId="0" borderId="3" xfId="0" applyFont="1" applyFill="1" applyBorder="1" applyAlignment="1"/>
    <xf numFmtId="0" fontId="7" fillId="0" borderId="5" xfId="0" applyFont="1" applyFill="1" applyBorder="1" applyAlignment="1"/>
    <xf numFmtId="0" fontId="7" fillId="0" borderId="6" xfId="0" applyFont="1" applyFill="1" applyBorder="1" applyAlignment="1"/>
    <xf numFmtId="0" fontId="2" fillId="0" borderId="5" xfId="0" applyFont="1" applyFill="1" applyBorder="1" applyAlignment="1"/>
    <xf numFmtId="0" fontId="7" fillId="0" borderId="9" xfId="0" applyFont="1" applyFill="1" applyBorder="1" applyAlignment="1"/>
    <xf numFmtId="0" fontId="7"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179917</xdr:colOff>
      <xdr:row>9</xdr:row>
      <xdr:rowOff>127000</xdr:rowOff>
    </xdr:from>
    <xdr:to>
      <xdr:col>9</xdr:col>
      <xdr:colOff>3831167</xdr:colOff>
      <xdr:row>9</xdr:row>
      <xdr:rowOff>2889250</xdr:rowOff>
    </xdr:to>
    <xdr:pic>
      <xdr:nvPicPr>
        <xdr:cNvPr id="24" name="Imagen 23"/>
        <xdr:cNvPicPr/>
      </xdr:nvPicPr>
      <xdr:blipFill rotWithShape="1">
        <a:blip xmlns:r="http://schemas.openxmlformats.org/officeDocument/2006/relationships" r:embed="rId1"/>
        <a:srcRect l="25229" t="14959" r="20889" b="14681"/>
        <a:stretch/>
      </xdr:blipFill>
      <xdr:spPr bwMode="auto">
        <a:xfrm>
          <a:off x="14848417" y="2116667"/>
          <a:ext cx="3651250" cy="276225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1"/>
  <sheetViews>
    <sheetView showGridLines="0" tabSelected="1" topLeftCell="F1" zoomScale="90" zoomScaleNormal="9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52"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4" t="s">
        <v>22</v>
      </c>
      <c r="D2" s="75"/>
      <c r="F2" s="67" t="s">
        <v>0</v>
      </c>
      <c r="G2" s="68"/>
      <c r="H2" s="42"/>
      <c r="I2" s="42"/>
      <c r="J2" s="16"/>
    </row>
    <row r="3" spans="1:16" ht="15.75" x14ac:dyDescent="0.25">
      <c r="A3" s="1"/>
      <c r="B3" s="4" t="s">
        <v>8</v>
      </c>
      <c r="C3" s="76">
        <v>11</v>
      </c>
      <c r="D3" s="77"/>
      <c r="F3" s="69"/>
      <c r="G3" s="70"/>
      <c r="H3" s="42"/>
      <c r="I3" s="42"/>
      <c r="J3" s="16"/>
    </row>
    <row r="4" spans="1:16" ht="16.5" x14ac:dyDescent="0.3">
      <c r="A4" s="1"/>
      <c r="B4" s="4" t="s">
        <v>54</v>
      </c>
      <c r="C4" s="78" t="s">
        <v>147</v>
      </c>
      <c r="D4" s="77"/>
      <c r="E4" s="5"/>
      <c r="F4" s="41" t="s">
        <v>55</v>
      </c>
      <c r="G4" s="40" t="s">
        <v>56</v>
      </c>
      <c r="H4" s="42"/>
      <c r="I4" s="42"/>
      <c r="J4" s="16"/>
      <c r="K4" s="16"/>
    </row>
    <row r="5" spans="1:16" ht="16.5" thickBot="1" x14ac:dyDescent="0.3">
      <c r="A5" s="1"/>
      <c r="B5" s="6" t="s">
        <v>1</v>
      </c>
      <c r="C5" s="79" t="s">
        <v>145</v>
      </c>
      <c r="D5" s="80"/>
      <c r="E5" s="5"/>
      <c r="F5" s="39" t="str">
        <f>IF(G4="Recurso","Motor del recurso","")</f>
        <v>Motor del recurso</v>
      </c>
      <c r="G5" s="39" t="s">
        <v>91</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148</v>
      </c>
      <c r="D7" s="25" t="s">
        <v>39</v>
      </c>
      <c r="F7" s="1"/>
      <c r="G7" s="1"/>
      <c r="H7" s="1"/>
      <c r="I7" s="1"/>
      <c r="J7" s="16"/>
      <c r="K7" s="16"/>
    </row>
    <row r="8" spans="1:16" s="9" customFormat="1" ht="16.5" thickBot="1" x14ac:dyDescent="0.3">
      <c r="A8" s="10"/>
      <c r="B8" s="10"/>
      <c r="C8" s="10"/>
      <c r="D8" s="11"/>
      <c r="E8" s="11"/>
      <c r="F8" s="71" t="s">
        <v>62</v>
      </c>
      <c r="G8" s="72"/>
      <c r="H8" s="72"/>
      <c r="I8" s="73"/>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62" t="s">
        <v>121</v>
      </c>
      <c r="J9" s="20" t="s">
        <v>6</v>
      </c>
      <c r="K9" s="21" t="s">
        <v>7</v>
      </c>
    </row>
    <row r="10" spans="1:16" s="12" customFormat="1" ht="300" customHeight="1" x14ac:dyDescent="0.25">
      <c r="A10" s="13" t="s">
        <v>142</v>
      </c>
      <c r="B10" s="22" t="s">
        <v>149</v>
      </c>
      <c r="C10" s="22" t="str">
        <f>IF(OR(B10&lt;&gt;"",J10&lt;&gt;""),IF($G$4="Recurso",CONCATENATE($G$4," ",$G$5),$G$4),"")</f>
        <v>Recurso M101</v>
      </c>
      <c r="D10" s="14" t="s">
        <v>146</v>
      </c>
      <c r="E10" s="14"/>
      <c r="F10" s="14" t="str">
        <f>IF(OR(B10&lt;&gt;"",J10&lt;&gt;""),CONCATENATE($C$7,"_",$A10,IF($G$4="Cuaderno de Estudio","_small",CONCATENATE(IF(I10="","","n"),IF(LEFT($G$5,1)="F",".jpg",".png")))),"")</f>
        <v>CN_11_11_REC_90_IMG01n.png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CN_11_11_REC_90_IMG01a.png</v>
      </c>
      <c r="I10" s="14" t="str">
        <f>IF(OR(B10&lt;&gt;"",J10&lt;&gt;""),IF($G$4="Recurso",IF(LEFT($G$5,1)="M",IF(VLOOKUP($G$5,'Definición técnica de imagenes'!$A$3:$G$17,6,FALSE)=0,"",VLOOKUP($G$5,'Definición técnica de imagenes'!$A$3:$G$17,6,FALSE)),IF($G$5="F1","","")),'Definición técnica de imagenes'!$F$16),"")</f>
        <v>500 x 500 px</v>
      </c>
      <c r="J10" s="14"/>
      <c r="K10" s="66" t="s">
        <v>150</v>
      </c>
    </row>
    <row r="11" spans="1:16" s="12" customFormat="1" x14ac:dyDescent="0.25">
      <c r="A11" s="13" t="str">
        <f>IF(OR(B11&lt;&gt;"",J11&lt;&gt;""),CONCATENATE(LEFT(#REF!,3),IF(MID(#REF!,4,2)+1&lt;10,CONCATENATE("0",MID(#REF!,4,2)+1),MID(#REF!,4,2)+1)),"")</f>
        <v/>
      </c>
      <c r="B11" s="13"/>
      <c r="C11" s="22" t="str">
        <f t="shared" ref="C11" si="0">IF(OR(B11&lt;&gt;"",J11&lt;&gt;""),IF($G$4="Recurso",CONCATENATE($G$4," ",$G$5),$G$4),"")</f>
        <v/>
      </c>
      <c r="D11" s="14"/>
      <c r="E11" s="14"/>
      <c r="F11" s="14" t="str">
        <f t="shared" ref="F11"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4"/>
      <c r="K11" s="15"/>
    </row>
  </sheetData>
  <autoFilter ref="A9:P11"/>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1">
      <formula1>"Vertical,Horizontal"</formula1>
    </dataValidation>
    <dataValidation type="list" allowBlank="1" showInputMessage="1" showErrorMessage="1" sqref="D10:D11">
      <formula1>"Ilustración,Fotografía"</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3" t="s">
        <v>38</v>
      </c>
      <c r="B1" s="84"/>
      <c r="C1" s="84"/>
      <c r="D1" s="84"/>
      <c r="E1" s="84"/>
      <c r="F1" s="85"/>
    </row>
    <row r="2" spans="1:11" x14ac:dyDescent="0.25">
      <c r="A2" s="32" t="s">
        <v>42</v>
      </c>
      <c r="B2" s="33"/>
      <c r="C2" s="86" t="s">
        <v>13</v>
      </c>
      <c r="D2" s="87"/>
      <c r="E2" s="88"/>
      <c r="F2" s="34"/>
    </row>
    <row r="3" spans="1:11" ht="63" x14ac:dyDescent="0.25">
      <c r="A3" s="35" t="s">
        <v>43</v>
      </c>
      <c r="B3" s="33"/>
      <c r="C3" s="92" t="s">
        <v>14</v>
      </c>
      <c r="D3" s="93"/>
      <c r="E3" s="94"/>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5" t="str">
        <f>CONCATENATE(H21,"_",I21,"_",J21,"_CO")</f>
        <v>LE_07_04_CO</v>
      </c>
      <c r="E5" s="96"/>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1" t="str">
        <f>CONCATENATE("SolicitudGrafica_",D5,".xls")</f>
        <v>SolicitudGrafica_LE_07_04_CO.xls</v>
      </c>
      <c r="E7" s="81"/>
      <c r="F7" s="82"/>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3" t="s">
        <v>41</v>
      </c>
      <c r="B13" s="84"/>
      <c r="C13" s="84"/>
      <c r="D13" s="84"/>
      <c r="E13" s="84"/>
      <c r="F13" s="85"/>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6" t="s">
        <v>49</v>
      </c>
      <c r="D15" s="87"/>
      <c r="E15" s="87"/>
      <c r="F15" s="88"/>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89" t="str">
        <f>CONCATENATE(H21,"_",I21,"_",J21,"_",K45)</f>
        <v>LE_07_04_REC10</v>
      </c>
      <c r="E17" s="90"/>
      <c r="F17" s="91"/>
      <c r="J17" s="24">
        <v>14</v>
      </c>
      <c r="K17" s="24">
        <v>14</v>
      </c>
    </row>
    <row r="18" spans="1:11" ht="79.5" thickBot="1" x14ac:dyDescent="0.3">
      <c r="A18" s="35" t="s">
        <v>48</v>
      </c>
      <c r="B18" s="33"/>
      <c r="C18" s="64" t="s">
        <v>128</v>
      </c>
      <c r="D18" s="81" t="str">
        <f>CONCATENATE("SolicitudGrafica_",D17,".xls")</f>
        <v>SolicitudGrafica_LE_07_04_REC10.xls</v>
      </c>
      <c r="E18" s="81"/>
      <c r="F18" s="82"/>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4</v>
      </c>
      <c r="I20" s="24">
        <v>5</v>
      </c>
      <c r="J20" s="24">
        <v>4</v>
      </c>
      <c r="K20" s="24">
        <v>17</v>
      </c>
    </row>
    <row r="21" spans="1:11" x14ac:dyDescent="0.25">
      <c r="H21" s="24" t="str">
        <f>IF(INDEX(H4:H7,H20)=H4,"MA",IF(INDEX(H4:H7,H20)=H5,"CN",IF(INDEX(H4:H7,H20)=H6,"CS",IF(INDEX(H4:H7,H20)=H7,"LE"))))</f>
        <v>LE</v>
      </c>
      <c r="I21" s="24" t="str">
        <f>CONCATENATE(IF((I20+2)&lt;10,"0",""),I20+2)</f>
        <v>07</v>
      </c>
      <c r="J21" s="24" t="str">
        <f>CONCATENATE(IF(J20&lt;10,"0",""),J20)</f>
        <v>04</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v>
      </c>
    </row>
    <row r="45" spans="11:11" x14ac:dyDescent="0.25">
      <c r="K45" s="2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7" t="s">
        <v>56</v>
      </c>
      <c r="B1" s="97" t="s">
        <v>63</v>
      </c>
      <c r="C1" s="97" t="s">
        <v>64</v>
      </c>
      <c r="D1" s="97" t="s">
        <v>5</v>
      </c>
      <c r="E1" s="97" t="s">
        <v>65</v>
      </c>
      <c r="F1" s="97" t="s">
        <v>66</v>
      </c>
      <c r="G1" s="97" t="s">
        <v>67</v>
      </c>
      <c r="H1" s="98" t="s">
        <v>68</v>
      </c>
      <c r="I1" s="98"/>
      <c r="J1" s="98"/>
    </row>
    <row r="2" spans="1:11" x14ac:dyDescent="0.25">
      <c r="A2" s="97"/>
      <c r="B2" s="97"/>
      <c r="C2" s="97"/>
      <c r="D2" s="97"/>
      <c r="E2" s="97"/>
      <c r="F2" s="97"/>
      <c r="G2" s="97"/>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2015-04-27T21:48:11Z</dcterms:modified>
</cp:coreProperties>
</file>