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224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c r="C23" l="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9"/>
  <c r="A15"/>
  <c r="A16"/>
  <c r="A17"/>
  <c r="A1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C11"/>
  <c r="C12"/>
  <c r="C13"/>
  <c r="C14"/>
  <c r="C15"/>
  <c r="C16"/>
  <c r="C17"/>
  <c r="C18"/>
  <c r="C19"/>
  <c r="C20"/>
  <c r="C21"/>
  <c r="C22"/>
  <c r="C10"/>
  <c r="I21" i="2"/>
  <c r="K45"/>
  <c r="H21"/>
  <c r="J21"/>
  <c r="D17"/>
  <c r="D5"/>
  <c r="G10" i="1"/>
</calcChain>
</file>

<file path=xl/sharedStrings.xml><?xml version="1.0" encoding="utf-8"?>
<sst xmlns="http://schemas.openxmlformats.org/spreadsheetml/2006/main" count="241" uniqueCount="156">
  <si>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</si>
  <si>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</si>
  <si>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</si>
  <si>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</si>
  <si>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</si>
  <si>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</si>
  <si>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</si>
  <si>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</si>
  <si>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</si>
  <si>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</si>
  <si>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</si>
  <si>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</si>
  <si>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</si>
  <si>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</si>
  <si>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</si>
  <si>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</si>
  <si>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</si>
  <si>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</si>
  <si>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</si>
  <si>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</si>
  <si>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</si>
  <si>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</si>
  <si>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</si>
  <si>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</si>
  <si>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</si>
  <si>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</si>
  <si>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</si>
  <si>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</si>
  <si>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</si>
  <si>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</si>
  <si>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</si>
  <si>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</si>
  <si>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</si>
  <si>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</si>
  <si>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</si>
  <si>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</si>
  <si>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</si>
  <si>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</si>
  <si>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</si>
  <si>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</si>
  <si>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</si>
  <si>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</si>
  <si>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</si>
  <si>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</si>
  <si>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</si>
  <si>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</si>
  <si>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</si>
  <si>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</si>
  <si>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</si>
  <si>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</si>
  <si>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</si>
  <si>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</si>
  <si>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</si>
  <si>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</si>
  <si>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</si>
  <si>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</si>
  <si>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</si>
  <si>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</si>
  <si>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</si>
  <si>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</si>
  <si>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</si>
  <si>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</si>
  <si>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</si>
  <si>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</si>
  <si>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</si>
  <si>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</si>
  <si>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</si>
  <si>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</si>
  <si>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</si>
  <si>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</si>
  <si>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</si>
  <si>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</si>
  <si>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</si>
  <si>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</si>
  <si>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</si>
  <si>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</si>
  <si>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</si>
  <si>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</si>
  <si>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</si>
  <si>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</si>
  <si>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</si>
  <si>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</si>
  <si>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</si>
  <si>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</si>
  <si>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</si>
  <si>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</si>
  <si>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</si>
  <si>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</si>
  <si>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</si>
  <si>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</si>
  <si>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</si>
  <si>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</si>
  <si>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</si>
  <si>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</si>
  <si>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</si>
  <si>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</si>
  <si>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</si>
  <si>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</si>
  <si>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</si>
  <si>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</si>
  <si>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</si>
  <si>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</si>
  <si>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</si>
  <si>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</si>
  <si>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</si>
  <si>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</si>
  <si>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</si>
  <si>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</si>
  <si>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</si>
  <si>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</si>
  <si>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</si>
  <si>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</si>
  <si>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</si>
  <si>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</si>
  <si>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</si>
  <si>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</si>
  <si>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</si>
  <si>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</si>
  <si>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</si>
  <si>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</si>
  <si>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</si>
  <si>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</si>
  <si>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</si>
  <si>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</si>
  <si>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</si>
  <si>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</si>
  <si>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</si>
  <si>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</si>
  <si>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</si>
  <si>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</si>
  <si>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</si>
  <si>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</si>
  <si>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</si>
  <si>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</si>
  <si>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</si>
  <si>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</si>
  <si>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</si>
  <si>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</si>
  <si>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</si>
  <si>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</si>
  <si>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</si>
  <si>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</si>
  <si>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</si>
  <si>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</si>
  <si>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</si>
  <si>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</si>
  <si>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</si>
  <si>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CN_06_07_CO_REC150</t>
  </si>
  <si>
    <t>Fotografía</t>
  </si>
  <si>
    <t>LEER INSTRUCCIONES  &gt;&gt;&gt;&gt;</t>
  </si>
  <si>
    <t>34963513 y 216757342</t>
  </si>
  <si>
    <t>CN_06_07_CO_REC150__IMG04n</t>
  </si>
  <si>
    <t>CN_06_07_CO_REC150__IMG01n</t>
  </si>
  <si>
    <t>CN_06_07_CO_REC150__IMG02n</t>
  </si>
  <si>
    <t>CN_06_07_CO_REC150__IMG03n</t>
  </si>
  <si>
    <t>CN_06_07_CO_REC150__IMG05n</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</si>
</sst>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0" fillId="0" borderId="5" xfId="0" applyFont="1" applyFill="1" applyBorder="1" applyAlignment="1">
      <alignment horizontal="right" vertical="center" wrapText="1"/>
    </xf>
    <xf numFmtId="1" fontId="9" fillId="0" borderId="5" xfId="0" applyNumberFormat="1"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Documento_de_Microsoft_Office_Word1.docx"/><Relationship Id="rId7" Type="http://schemas.openxmlformats.org/officeDocument/2006/relationships/package" Target="../embeddings/Documento_de_Microsoft_Office_Word5.docx"/><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package" Target="../embeddings/Documento_de_Microsoft_Office_Word4.docx"/><Relationship Id="rId5" Type="http://schemas.openxmlformats.org/officeDocument/2006/relationships/package" Target="../embeddings/Documento_de_Microsoft_Office_Word3.docx"/><Relationship Id="rId4" Type="http://schemas.openxmlformats.org/officeDocument/2006/relationships/package" Target="../embeddings/Documento_de_Microsoft_Office_Word2.docx"/></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70" zoomScaleNormal="70" zoomScalePageLayoutView="140" workbookViewId="0">
      <selection activeCell="A15" sqref="A15"/>
    </sheetView>
  </sheetViews>
  <sheetFormatPr baseColWidth="10" defaultColWidth="10.875" defaultRowHeight="13.5"/>
  <cols>
    <col min="1" max="1" width="20.625" style="2" customWidth="1"/>
    <col min="2" max="2" width="21" style="2" customWidth="1"/>
    <col min="3" max="3" width="23" style="2" customWidth="1"/>
    <col min="4" max="4" width="18.5" style="2" customWidth="1"/>
    <col min="5" max="5" width="13.125" style="2" customWidth="1"/>
    <col min="6" max="6" width="29.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2" t="s">
        <v>22</v>
      </c>
      <c r="D2" s="83"/>
      <c r="F2" s="75" t="s">
        <v>0</v>
      </c>
      <c r="G2" s="76"/>
      <c r="H2" s="49"/>
      <c r="I2" s="49"/>
      <c r="J2" s="16"/>
    </row>
    <row r="3" spans="1:16" ht="15.75">
      <c r="A3" s="1"/>
      <c r="B3" s="4" t="s">
        <v>8</v>
      </c>
      <c r="C3" s="84">
        <v>6</v>
      </c>
      <c r="D3" s="85"/>
      <c r="F3" s="77">
        <v>42078</v>
      </c>
      <c r="G3" s="78"/>
      <c r="H3" s="49"/>
      <c r="I3" s="49"/>
      <c r="J3" s="16"/>
    </row>
    <row r="4" spans="1:16" ht="16.5">
      <c r="A4" s="1"/>
      <c r="B4" s="4" t="s">
        <v>54</v>
      </c>
      <c r="C4" s="84" t="s">
        <v>145</v>
      </c>
      <c r="D4" s="85"/>
      <c r="E4" s="5"/>
      <c r="F4" s="48" t="s">
        <v>55</v>
      </c>
      <c r="G4" s="47" t="s">
        <v>56</v>
      </c>
      <c r="H4" s="49"/>
      <c r="I4" s="49"/>
      <c r="J4" s="16"/>
      <c r="K4" s="16"/>
    </row>
    <row r="5" spans="1:16" ht="16.5" thickBot="1">
      <c r="A5" s="1"/>
      <c r="B5" s="6" t="s">
        <v>1</v>
      </c>
      <c r="C5" s="86" t="s">
        <v>146</v>
      </c>
      <c r="D5" s="87"/>
      <c r="E5" s="5"/>
      <c r="F5" s="46" t="str">
        <f>IF(G4="Recurso","Motor del recurso","")</f>
        <v>Motor del recurso</v>
      </c>
      <c r="G5" s="46" t="s">
        <v>91</v>
      </c>
      <c r="H5" s="49"/>
      <c r="I5" s="70"/>
      <c r="J5" s="16"/>
      <c r="K5" s="16"/>
    </row>
    <row r="6" spans="1:16" ht="16.5" thickBot="1">
      <c r="A6" s="1"/>
      <c r="B6" s="1"/>
      <c r="C6" s="1"/>
      <c r="D6" s="1"/>
      <c r="E6" s="7"/>
      <c r="F6" s="1"/>
      <c r="G6" s="1"/>
      <c r="H6" s="49"/>
      <c r="I6" s="49"/>
      <c r="J6" s="16"/>
      <c r="K6" s="16"/>
    </row>
    <row r="7" spans="1:16" ht="15" customHeight="1">
      <c r="A7" s="1"/>
      <c r="B7" s="33" t="s">
        <v>40</v>
      </c>
      <c r="C7" s="8" t="s">
        <v>147</v>
      </c>
      <c r="D7" s="32" t="s">
        <v>39</v>
      </c>
      <c r="F7" s="1"/>
      <c r="G7" s="1"/>
      <c r="H7" s="1"/>
      <c r="I7" s="1"/>
      <c r="J7" s="16"/>
      <c r="K7" s="16"/>
    </row>
    <row r="8" spans="1:16" s="9" customFormat="1" ht="16.5" thickBot="1">
      <c r="A8" s="10"/>
      <c r="B8" s="10"/>
      <c r="C8" s="10"/>
      <c r="D8" s="11"/>
      <c r="E8" s="11"/>
      <c r="F8" s="79" t="s">
        <v>62</v>
      </c>
      <c r="G8" s="80"/>
      <c r="H8" s="80"/>
      <c r="I8" s="81"/>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65.25" customHeight="1">
      <c r="A10" s="13" t="s">
        <v>152</v>
      </c>
      <c r="B10" s="74" t="s">
        <v>150</v>
      </c>
      <c r="C10" s="27" t="str">
        <f>IF(OR(B10&lt;&gt;"",J10&lt;&gt;""),IF($G$4="Recurso",CONCATENATE($G$4," ",$G$5),$G$4),"")</f>
        <v>Recurso M101</v>
      </c>
      <c r="D10" s="14" t="s">
        <v>148</v>
      </c>
      <c r="E10" s="14"/>
      <c r="F10" s="14" t="str">
        <f>IF(OR(B10&lt;&gt;"",J10&lt;&gt;""),CONCATENATE($C$7,"_",$A10,IF($G$4="Cuaderno de Estudio","_small",CONCATENATE(IF(I10="","","n"),IF(LEFT($G$5,1)="F",".jpg",".png")))),"")</f>
        <v>CN_06_07_CO_REC150_CN_06_07_CO_REC150__IMG01nn.png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CN_06_07_CO_REC150_CN_06_07_CO_REC150__IMG01na.png</v>
      </c>
      <c r="I10" s="14" t="str">
        <f>IF(OR(B10&lt;&gt;"",J10&lt;&gt;""),IF($G$4="Recurso",IF(LEFT($G$5,1)="M",IF(VLOOKUP($G$5,'Definición técnica de imagenes'!$A$3:$G$17,6,FALSE)=0,"",VLOOKUP($G$5,'Definición técnica de imagenes'!$A$3:$G$17,6,FALSE)),IF($G$5="F1","","")),'Definición técnica de imagenes'!$F$16),"")</f>
        <v>500 x 500 px</v>
      </c>
      <c r="J10" s="73" t="s">
        <v>149</v>
      </c>
      <c r="K10" s="19"/>
    </row>
    <row r="11" spans="1:16" s="12" customFormat="1" ht="65.25" customHeight="1">
      <c r="A11" s="13" t="s">
        <v>153</v>
      </c>
      <c r="B11" s="74" t="s">
        <v>150</v>
      </c>
      <c r="C11" s="27" t="str">
        <f t="shared" ref="C11:C74" si="0">IF(OR(B11&lt;&gt;"",J11&lt;&gt;""),IF($G$4="Recurso",CONCATENATE($G$4," ",$G$5),$G$4),"")</f>
        <v>Recurso M101</v>
      </c>
      <c r="D11" s="14" t="s">
        <v>148</v>
      </c>
      <c r="E11" s="14"/>
      <c r="F11" s="14" t="str">
        <f t="shared" ref="F11:F74" si="1">IF(OR(B11&lt;&gt;"",J11&lt;&gt;""),CONCATENATE($C$7,"_",$A11,IF($G$4="Cuaderno de Estudio","_small",CONCATENATE(IF(I11="","","n"),IF(LEFT($G$5,1)="F",".jpg",".png")))),"")</f>
        <v>CN_06_07_CO_REC150_CN_06_07_CO_REC150__IMG02nn.png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CN_06_07_CO_REC150_CN_06_07_CO_REC150__IMG02na.png</v>
      </c>
      <c r="I11" s="14" t="str">
        <f>IF(OR(B11&lt;&gt;"",J11&lt;&gt;""),IF($G$4="Recurso",IF(LEFT($G$5,1)="M",IF(VLOOKUP($G$5,'Definición técnica de imagenes'!$A$3:$G$17,6,FALSE)=0,"",VLOOKUP($G$5,'Definición técnica de imagenes'!$A$3:$G$17,6,FALSE)),IF($G$5="F1","","")),'Definición técnica de imagenes'!$F$16),"")</f>
        <v>500 x 500 px</v>
      </c>
      <c r="J11" s="73" t="s">
        <v>149</v>
      </c>
      <c r="K11" s="19"/>
    </row>
    <row r="12" spans="1:16" s="12" customFormat="1" ht="65.25" customHeight="1">
      <c r="A12" s="13" t="s">
        <v>154</v>
      </c>
      <c r="B12" s="74" t="s">
        <v>150</v>
      </c>
      <c r="C12" s="27" t="str">
        <f t="shared" si="0"/>
        <v>Recurso M101</v>
      </c>
      <c r="D12" s="14" t="s">
        <v>148</v>
      </c>
      <c r="E12" s="14"/>
      <c r="F12" s="14" t="str">
        <f t="shared" si="1"/>
        <v>CN_06_07_CO_REC150_CN_06_07_CO_REC150__IMG03nn.png</v>
      </c>
      <c r="G12" s="14" t="str">
        <f>IF(F12&lt;&gt;"",IF($G$4="Recurso",IF(LEFT($G$5,1)="M",VLOOKUP($G$5,'Definición técnica de imagenes'!$A$3:$G$17,5,FALSE),IF($G$5="F1",'Definición técnica de imagenes'!$E$15,'Definición técnica de imagenes'!$F$13)),'Definición técnica de imagenes'!$E$16),"")</f>
        <v>286 x 286 px</v>
      </c>
      <c r="H12" s="14" t="str">
        <f t="shared" si="2"/>
        <v>CN_06_07_CO_REC150_CN_06_07_CO_REC150__IMG03na.png</v>
      </c>
      <c r="I12" s="14" t="str">
        <f>IF(OR(B12&lt;&gt;"",J12&lt;&gt;""),IF($G$4="Recurso",IF(LEFT($G$5,1)="M",IF(VLOOKUP($G$5,'Definición técnica de imagenes'!$A$3:$G$17,6,FALSE)=0,"",VLOOKUP($G$5,'Definición técnica de imagenes'!$A$3:$G$17,6,FALSE)),IF($G$5="F1","","")),'Definición técnica de imagenes'!$F$16),"")</f>
        <v>500 x 500 px</v>
      </c>
      <c r="J12" s="73" t="s">
        <v>149</v>
      </c>
      <c r="K12" s="19"/>
    </row>
    <row r="13" spans="1:16" s="12" customFormat="1" ht="65.25" customHeight="1">
      <c r="A13" s="13" t="s">
        <v>151</v>
      </c>
      <c r="B13" s="74" t="s">
        <v>150</v>
      </c>
      <c r="C13" s="27" t="str">
        <f t="shared" si="0"/>
        <v>Recurso M101</v>
      </c>
      <c r="D13" s="14" t="s">
        <v>148</v>
      </c>
      <c r="E13" s="14"/>
      <c r="F13" s="14" t="str">
        <f t="shared" si="1"/>
        <v>CN_06_07_CO_REC150_CN_06_07_CO_REC150__IMG04nn.png</v>
      </c>
      <c r="G13" s="14" t="str">
        <f>IF(F13&lt;&gt;"",IF($G$4="Recurso",IF(LEFT($G$5,1)="M",VLOOKUP($G$5,'Definición técnica de imagenes'!$A$3:$G$17,5,FALSE),IF($G$5="F1",'Definición técnica de imagenes'!$E$15,'Definición técnica de imagenes'!$F$13)),'Definición técnica de imagenes'!$E$16),"")</f>
        <v>286 x 286 px</v>
      </c>
      <c r="H13" s="14" t="str">
        <f t="shared" si="2"/>
        <v>CN_06_07_CO_REC150_CN_06_07_CO_REC150__IMG04na.png</v>
      </c>
      <c r="I13" s="14" t="str">
        <f>IF(OR(B13&lt;&gt;"",J13&lt;&gt;""),IF($G$4="Recurso",IF(LEFT($G$5,1)="M",IF(VLOOKUP($G$5,'Definición técnica de imagenes'!$A$3:$G$17,6,FALSE)=0,"",VLOOKUP($G$5,'Definición técnica de imagenes'!$A$3:$G$17,6,FALSE)),IF($G$5="F1","","")),'Definición técnica de imagenes'!$F$16),"")</f>
        <v>500 x 500 px</v>
      </c>
      <c r="J13" s="73" t="s">
        <v>149</v>
      </c>
      <c r="K13" s="19"/>
    </row>
    <row r="14" spans="1:16" s="12" customFormat="1" ht="65.25" customHeight="1">
      <c r="A14" s="13" t="s">
        <v>155</v>
      </c>
      <c r="B14" s="74" t="s">
        <v>150</v>
      </c>
      <c r="C14" s="27" t="str">
        <f t="shared" si="0"/>
        <v>Recurso M101</v>
      </c>
      <c r="D14" s="14" t="s">
        <v>148</v>
      </c>
      <c r="E14" s="14"/>
      <c r="F14" s="14" t="str">
        <f t="shared" si="1"/>
        <v>CN_06_07_CO_REC150_CN_06_07_CO_REC150__IMG05nn.png</v>
      </c>
      <c r="G14" s="14" t="str">
        <f>IF(F14&lt;&gt;"",IF($G$4="Recurso",IF(LEFT($G$5,1)="M",VLOOKUP($G$5,'Definición técnica de imagenes'!$A$3:$G$17,5,FALSE),IF($G$5="F1",'Definición técnica de imagenes'!$E$15,'Definición técnica de imagenes'!$F$13)),'Definición técnica de imagenes'!$E$16),"")</f>
        <v>286 x 286 px</v>
      </c>
      <c r="H14" s="14" t="str">
        <f t="shared" si="2"/>
        <v>CN_06_07_CO_REC150_CN_06_07_CO_REC150__IMG05na.png</v>
      </c>
      <c r="I14" s="14" t="str">
        <f>IF(OR(B14&lt;&gt;"",J14&lt;&gt;""),IF($G$4="Recurso",IF(LEFT($G$5,1)="M",IF(VLOOKUP($G$5,'Definición técnica de imagenes'!$A$3:$G$17,6,FALSE)=0,"",VLOOKUP($G$5,'Definición técnica de imagenes'!$A$3:$G$17,6,FALSE)),IF($G$5="F1","","")),'Definición técnica de imagenes'!$F$16),"")</f>
        <v>500 x 500 px</v>
      </c>
      <c r="J14" s="73" t="s">
        <v>149</v>
      </c>
      <c r="K14" s="19"/>
    </row>
    <row r="15" spans="1:16" s="12" customFormat="1">
      <c r="A15" s="13" t="str">
        <f t="shared" ref="A12:A18" si="3">IF(OR(B15&lt;&gt;"",J15&lt;&gt;""),CONCATENATE(LEFT(A14,3),IF(MID(A14,4,2)+1&lt;10,CONCATENATE("0",MID(A14,4,2)+1))),"")</f>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oleObjects>
    <oleObject progId="Word.Document.12" dvAspect="DVASPECT_ICON" shapeId="2051" r:id="rId3"/>
    <oleObject progId="Word.Document.12" dvAspect="DVASPECT_ICON" shapeId="2052" r:id="rId4"/>
    <oleObject progId="Word.Document.12" dvAspect="DVASPECT_ICON" shapeId="2053" r:id="rId5"/>
    <oleObject progId="Word.Document.12" dvAspect="DVASPECT_ICON" shapeId="2054" r:id="rId6"/>
    <oleObject progId="Word.Document.12" dvAspect="DVASPECT_ICON" shapeId="2055" r:id="rId7"/>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90" t="s">
        <v>38</v>
      </c>
      <c r="B1" s="91"/>
      <c r="C1" s="91"/>
      <c r="D1" s="91"/>
      <c r="E1" s="91"/>
      <c r="F1" s="92"/>
    </row>
    <row r="2" spans="1:11">
      <c r="A2" s="39" t="s">
        <v>42</v>
      </c>
      <c r="B2" s="40"/>
      <c r="C2" s="93" t="s">
        <v>13</v>
      </c>
      <c r="D2" s="94"/>
      <c r="E2" s="95"/>
      <c r="F2" s="41"/>
    </row>
    <row r="3" spans="1:11" ht="63">
      <c r="A3" s="42" t="s">
        <v>43</v>
      </c>
      <c r="B3" s="40"/>
      <c r="C3" s="99" t="s">
        <v>14</v>
      </c>
      <c r="D3" s="100"/>
      <c r="E3" s="101"/>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2" t="str">
        <f>CONCATENATE(H21,"_",I21,"_",J21,"_CO")</f>
        <v>LE_07_04_CO</v>
      </c>
      <c r="E5" s="103"/>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8" t="str">
        <f>CONCATENATE("SolicitudGrafica_",D5,".xls")</f>
        <v>SolicitudGrafica_LE_07_04_CO.xls</v>
      </c>
      <c r="E7" s="88"/>
      <c r="F7" s="89"/>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90" t="s">
        <v>41</v>
      </c>
      <c r="B13" s="91"/>
      <c r="C13" s="91"/>
      <c r="D13" s="91"/>
      <c r="E13" s="91"/>
      <c r="F13" s="92"/>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3" t="s">
        <v>49</v>
      </c>
      <c r="D15" s="94"/>
      <c r="E15" s="94"/>
      <c r="F15" s="95"/>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6" t="str">
        <f>CONCATENATE(H21,"_",I21,"_",J21,"_",K45)</f>
        <v>LE_07_04_REC10</v>
      </c>
      <c r="E17" s="97"/>
      <c r="F17" s="98"/>
      <c r="J17" s="31">
        <v>14</v>
      </c>
      <c r="K17" s="31">
        <v>14</v>
      </c>
    </row>
    <row r="18" spans="1:11" ht="79.5" thickBot="1">
      <c r="A18" s="42" t="s">
        <v>48</v>
      </c>
      <c r="B18" s="40"/>
      <c r="C18" s="71" t="s">
        <v>128</v>
      </c>
      <c r="D18" s="88" t="str">
        <f>CONCATENATE("SolicitudGrafica_",D17,".xls")</f>
        <v>SolicitudGrafica_LE_07_04_REC10.xls</v>
      </c>
      <c r="E18" s="88"/>
      <c r="F18" s="89"/>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4" t="s">
        <v>56</v>
      </c>
      <c r="B1" s="104" t="s">
        <v>63</v>
      </c>
      <c r="C1" s="104" t="s">
        <v>64</v>
      </c>
      <c r="D1" s="104" t="s">
        <v>5</v>
      </c>
      <c r="E1" s="104" t="s">
        <v>65</v>
      </c>
      <c r="F1" s="104" t="s">
        <v>66</v>
      </c>
      <c r="G1" s="104" t="s">
        <v>67</v>
      </c>
      <c r="H1" s="105" t="s">
        <v>68</v>
      </c>
      <c r="I1" s="105"/>
      <c r="J1" s="105"/>
    </row>
    <row r="2" spans="1:11">
      <c r="A2" s="104"/>
      <c r="B2" s="104"/>
      <c r="C2" s="104"/>
      <c r="D2" s="104"/>
      <c r="E2" s="104"/>
      <c r="F2" s="104"/>
      <c r="G2" s="104"/>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2015-03-16T22:13:09Z</dcterms:modified>
</cp:coreProperties>
</file>