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25725"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C23" i="1"/>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9"/>
  <c r="A14"/>
  <c r="A15"/>
  <c r="A16"/>
  <c r="A17"/>
  <c r="A18"/>
  <c r="I11"/>
  <c r="H11" s="1"/>
  <c r="I12"/>
  <c r="I13"/>
  <c r="H13" s="1"/>
  <c r="I14"/>
  <c r="H14" s="1"/>
  <c r="I15"/>
  <c r="H15" s="1"/>
  <c r="I16"/>
  <c r="I17"/>
  <c r="H17" s="1"/>
  <c r="I18"/>
  <c r="H18" s="1"/>
  <c r="I19"/>
  <c r="H19" s="1"/>
  <c r="I20"/>
  <c r="H20" s="1"/>
  <c r="I21"/>
  <c r="H21" s="1"/>
  <c r="I22"/>
  <c r="I23"/>
  <c r="I24"/>
  <c r="I25"/>
  <c r="H25" s="1"/>
  <c r="I26"/>
  <c r="H26" s="1"/>
  <c r="I27"/>
  <c r="H27" s="1"/>
  <c r="I28"/>
  <c r="H28" s="1"/>
  <c r="I29"/>
  <c r="H29" s="1"/>
  <c r="I30"/>
  <c r="H30" s="1"/>
  <c r="I31"/>
  <c r="H31" s="1"/>
  <c r="I32"/>
  <c r="I33"/>
  <c r="H33" s="1"/>
  <c r="I34"/>
  <c r="H34" s="1"/>
  <c r="I35"/>
  <c r="H35" s="1"/>
  <c r="I36"/>
  <c r="I37"/>
  <c r="H37" s="1"/>
  <c r="I38"/>
  <c r="I39"/>
  <c r="H39" s="1"/>
  <c r="I40"/>
  <c r="I41"/>
  <c r="H41" s="1"/>
  <c r="I42"/>
  <c r="H42" s="1"/>
  <c r="I43"/>
  <c r="H43" s="1"/>
  <c r="I44"/>
  <c r="H44" s="1"/>
  <c r="I45"/>
  <c r="H45" s="1"/>
  <c r="I46"/>
  <c r="H46" s="1"/>
  <c r="I47"/>
  <c r="H47" s="1"/>
  <c r="I48"/>
  <c r="H48" s="1"/>
  <c r="I49"/>
  <c r="H49" s="1"/>
  <c r="I50"/>
  <c r="H50" s="1"/>
  <c r="I51"/>
  <c r="H51" s="1"/>
  <c r="I52"/>
  <c r="I53"/>
  <c r="H53" s="1"/>
  <c r="I54"/>
  <c r="I55"/>
  <c r="H55" s="1"/>
  <c r="I56"/>
  <c r="H56" s="1"/>
  <c r="I57"/>
  <c r="H57" s="1"/>
  <c r="I58"/>
  <c r="H58" s="1"/>
  <c r="I59"/>
  <c r="I60"/>
  <c r="I61"/>
  <c r="H61" s="1"/>
  <c r="I62"/>
  <c r="H62" s="1"/>
  <c r="I63"/>
  <c r="H63" s="1"/>
  <c r="I64"/>
  <c r="H64" s="1"/>
  <c r="I65"/>
  <c r="H65" s="1"/>
  <c r="I66"/>
  <c r="H66" s="1"/>
  <c r="I67"/>
  <c r="H67" s="1"/>
  <c r="I68"/>
  <c r="H68" s="1"/>
  <c r="I69"/>
  <c r="H69" s="1"/>
  <c r="I70"/>
  <c r="I71"/>
  <c r="H71" s="1"/>
  <c r="I72"/>
  <c r="H72" s="1"/>
  <c r="I73"/>
  <c r="H73" s="1"/>
  <c r="I74"/>
  <c r="H74" s="1"/>
  <c r="I75"/>
  <c r="H75" s="1"/>
  <c r="I76"/>
  <c r="I77"/>
  <c r="H77" s="1"/>
  <c r="I78"/>
  <c r="H78" s="1"/>
  <c r="I79"/>
  <c r="H79" s="1"/>
  <c r="I80"/>
  <c r="I81"/>
  <c r="H81" s="1"/>
  <c r="I82"/>
  <c r="H82" s="1"/>
  <c r="I83"/>
  <c r="H83" s="1"/>
  <c r="I84"/>
  <c r="H84" s="1"/>
  <c r="I85"/>
  <c r="H85" s="1"/>
  <c r="I86"/>
  <c r="I87"/>
  <c r="I88"/>
  <c r="I89"/>
  <c r="H89" s="1"/>
  <c r="I90"/>
  <c r="H90" s="1"/>
  <c r="I91"/>
  <c r="H91" s="1"/>
  <c r="I92"/>
  <c r="H92" s="1"/>
  <c r="I93"/>
  <c r="H93" s="1"/>
  <c r="I94"/>
  <c r="H94" s="1"/>
  <c r="I95"/>
  <c r="H95" s="1"/>
  <c r="I96"/>
  <c r="I97"/>
  <c r="H97" s="1"/>
  <c r="I98"/>
  <c r="H98" s="1"/>
  <c r="I99"/>
  <c r="H99" s="1"/>
  <c r="I100"/>
  <c r="I101"/>
  <c r="H101" s="1"/>
  <c r="I102"/>
  <c r="I103"/>
  <c r="H103" s="1"/>
  <c r="I104"/>
  <c r="I105"/>
  <c r="H105" s="1"/>
  <c r="I106"/>
  <c r="H106" s="1"/>
  <c r="I107"/>
  <c r="H107" s="1"/>
  <c r="I108"/>
  <c r="H108" s="1"/>
  <c r="I10"/>
  <c r="H10" s="1"/>
  <c r="H12"/>
  <c r="H16"/>
  <c r="H22"/>
  <c r="H23"/>
  <c r="H24"/>
  <c r="H32"/>
  <c r="H36"/>
  <c r="H38"/>
  <c r="H40"/>
  <c r="H52"/>
  <c r="H54"/>
  <c r="H59"/>
  <c r="H60"/>
  <c r="H70"/>
  <c r="H76"/>
  <c r="H80"/>
  <c r="H86"/>
  <c r="H87"/>
  <c r="H88"/>
  <c r="H96"/>
  <c r="H100"/>
  <c r="H102"/>
  <c r="H104"/>
  <c r="D18" i="2"/>
  <c r="D7"/>
  <c r="F11" i="1"/>
  <c r="G11" s="1"/>
  <c r="F12"/>
  <c r="G12" s="1"/>
  <c r="F13"/>
  <c r="G13" s="1"/>
  <c r="F14"/>
  <c r="G14" s="1"/>
  <c r="F15"/>
  <c r="G15" s="1"/>
  <c r="F16"/>
  <c r="G16" s="1"/>
  <c r="F17"/>
  <c r="G17" s="1"/>
  <c r="F18"/>
  <c r="G18" s="1"/>
  <c r="F19"/>
  <c r="G19" s="1"/>
  <c r="F20"/>
  <c r="G20" s="1"/>
  <c r="F21"/>
  <c r="G21" s="1"/>
  <c r="F22"/>
  <c r="G22" s="1"/>
  <c r="F23"/>
  <c r="G23" s="1"/>
  <c r="F24"/>
  <c r="G24" s="1"/>
  <c r="F25"/>
  <c r="G25" s="1"/>
  <c r="F26"/>
  <c r="G26" s="1"/>
  <c r="F27"/>
  <c r="G27" s="1"/>
  <c r="F28"/>
  <c r="G28" s="1"/>
  <c r="F29"/>
  <c r="G29" s="1"/>
  <c r="F30"/>
  <c r="G30" s="1"/>
  <c r="F31"/>
  <c r="G31" s="1"/>
  <c r="F32"/>
  <c r="G32" s="1"/>
  <c r="F33"/>
  <c r="G33" s="1"/>
  <c r="F34"/>
  <c r="G34" s="1"/>
  <c r="F35"/>
  <c r="G35" s="1"/>
  <c r="F36"/>
  <c r="G36" s="1"/>
  <c r="F37"/>
  <c r="G37" s="1"/>
  <c r="F38"/>
  <c r="G38" s="1"/>
  <c r="F39"/>
  <c r="G39" s="1"/>
  <c r="F40"/>
  <c r="G40" s="1"/>
  <c r="F41"/>
  <c r="G41" s="1"/>
  <c r="F42"/>
  <c r="G42" s="1"/>
  <c r="F43"/>
  <c r="G43" s="1"/>
  <c r="F44"/>
  <c r="G44" s="1"/>
  <c r="F45"/>
  <c r="G45" s="1"/>
  <c r="F46"/>
  <c r="G46" s="1"/>
  <c r="F47"/>
  <c r="G47" s="1"/>
  <c r="F48"/>
  <c r="G48" s="1"/>
  <c r="F49"/>
  <c r="G49" s="1"/>
  <c r="F50"/>
  <c r="G50" s="1"/>
  <c r="F51"/>
  <c r="G51" s="1"/>
  <c r="F52"/>
  <c r="G52" s="1"/>
  <c r="F53"/>
  <c r="G53" s="1"/>
  <c r="F54"/>
  <c r="G54" s="1"/>
  <c r="F55"/>
  <c r="G55" s="1"/>
  <c r="F56"/>
  <c r="G56" s="1"/>
  <c r="F57"/>
  <c r="G57" s="1"/>
  <c r="F58"/>
  <c r="G58" s="1"/>
  <c r="F59"/>
  <c r="G59" s="1"/>
  <c r="F60"/>
  <c r="G60" s="1"/>
  <c r="F61"/>
  <c r="G61" s="1"/>
  <c r="F62"/>
  <c r="G62" s="1"/>
  <c r="F63"/>
  <c r="G63" s="1"/>
  <c r="F64"/>
  <c r="G64" s="1"/>
  <c r="F65"/>
  <c r="G65" s="1"/>
  <c r="F66"/>
  <c r="G66" s="1"/>
  <c r="F67"/>
  <c r="G67" s="1"/>
  <c r="F68"/>
  <c r="G68" s="1"/>
  <c r="F69"/>
  <c r="G69" s="1"/>
  <c r="F70"/>
  <c r="G70" s="1"/>
  <c r="F71"/>
  <c r="G71" s="1"/>
  <c r="F72"/>
  <c r="G72" s="1"/>
  <c r="F73"/>
  <c r="G73" s="1"/>
  <c r="F74"/>
  <c r="G74" s="1"/>
  <c r="F75"/>
  <c r="G75" s="1"/>
  <c r="F76"/>
  <c r="G76" s="1"/>
  <c r="F77"/>
  <c r="G77" s="1"/>
  <c r="F78"/>
  <c r="G78" s="1"/>
  <c r="F79"/>
  <c r="G79" s="1"/>
  <c r="F80"/>
  <c r="G80" s="1"/>
  <c r="F81"/>
  <c r="G81" s="1"/>
  <c r="F82"/>
  <c r="G82" s="1"/>
  <c r="F83"/>
  <c r="G83" s="1"/>
  <c r="F84"/>
  <c r="G84" s="1"/>
  <c r="F85"/>
  <c r="G85" s="1"/>
  <c r="F86"/>
  <c r="G86" s="1"/>
  <c r="F87"/>
  <c r="G87" s="1"/>
  <c r="F88"/>
  <c r="G88" s="1"/>
  <c r="F89"/>
  <c r="G89" s="1"/>
  <c r="F90"/>
  <c r="G90" s="1"/>
  <c r="F91"/>
  <c r="G91" s="1"/>
  <c r="F92"/>
  <c r="G92" s="1"/>
  <c r="F93"/>
  <c r="G93" s="1"/>
  <c r="F94"/>
  <c r="G94" s="1"/>
  <c r="F95"/>
  <c r="G95" s="1"/>
  <c r="F96"/>
  <c r="G96" s="1"/>
  <c r="F97"/>
  <c r="G97" s="1"/>
  <c r="F98"/>
  <c r="G98" s="1"/>
  <c r="F99"/>
  <c r="G99" s="1"/>
  <c r="F100"/>
  <c r="G100" s="1"/>
  <c r="F101"/>
  <c r="G101" s="1"/>
  <c r="F102"/>
  <c r="G102" s="1"/>
  <c r="F103"/>
  <c r="G103" s="1"/>
  <c r="F104"/>
  <c r="G104" s="1"/>
  <c r="F105"/>
  <c r="G105" s="1"/>
  <c r="F106"/>
  <c r="G106" s="1"/>
  <c r="F107"/>
  <c r="G107" s="1"/>
  <c r="F108"/>
  <c r="G108" s="1"/>
  <c r="F10"/>
  <c r="G10" s="1"/>
  <c r="C11"/>
  <c r="C12"/>
  <c r="C13"/>
  <c r="C14"/>
  <c r="C15"/>
  <c r="C16"/>
  <c r="C17"/>
  <c r="C18"/>
  <c r="C19"/>
  <c r="C20"/>
  <c r="C21"/>
  <c r="C22"/>
  <c r="C10"/>
  <c r="F5"/>
  <c r="I21" i="2"/>
  <c r="K45"/>
  <c r="H21"/>
  <c r="J21"/>
  <c r="D17"/>
  <c r="D5"/>
</calcChain>
</file>

<file path=xl/sharedStrings.xml><?xml version="1.0" encoding="utf-8"?>
<sst xmlns="http://schemas.openxmlformats.org/spreadsheetml/2006/main" count="239" uniqueCount="162">
  <si>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</si>
  <si>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</si>
  <si>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</si>
  <si>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</si>
  <si>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</si>
  <si>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</si>
  <si>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</si>
  <si>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</si>
  <si>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</si>
  <si>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</si>
  <si>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</si>
  <si>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</si>
  <si>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</si>
  <si>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</si>
  <si>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</si>
  <si>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</si>
  <si>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</si>
  <si>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</si>
  <si>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</si>
  <si>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</si>
  <si>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</si>
  <si>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</si>
  <si>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</si>
  <si>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</si>
  <si>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</si>
  <si>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</si>
  <si>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</si>
  <si>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</si>
  <si>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</si>
  <si>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</si>
  <si>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</si>
  <si>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</si>
  <si>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</si>
  <si>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</si>
  <si>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</si>
  <si>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</si>
  <si>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</si>
  <si>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</si>
  <si>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</si>
  <si>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</si>
  <si>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</si>
  <si>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</si>
  <si>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</si>
  <si>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</si>
  <si>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</si>
  <si>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</si>
  <si>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</si>
  <si>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</si>
  <si>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</si>
  <si>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</si>
  <si>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</si>
  <si>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</si>
  <si>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</si>
  <si>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</si>
  <si>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</si>
  <si>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</si>
  <si>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</si>
  <si>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</si>
  <si>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</si>
  <si>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</si>
  <si>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</si>
  <si>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</si>
  <si>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</si>
  <si>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</si>
  <si>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</si>
  <si>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</si>
  <si>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</si>
  <si>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</si>
  <si>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</si>
  <si>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</si>
  <si>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</si>
  <si>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</si>
  <si>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</si>
  <si>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</si>
  <si>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</si>
  <si>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</si>
  <si>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</si>
  <si>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</si>
  <si>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</si>
  <si>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</si>
  <si>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</si>
  <si>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</si>
  <si>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</si>
  <si>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</si>
  <si>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</si>
  <si>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</si>
  <si>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</si>
  <si>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</si>
  <si>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</si>
  <si>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</si>
  <si>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</si>
  <si>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</si>
  <si>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</si>
  <si>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</si>
  <si>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</si>
  <si>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</si>
  <si>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</si>
  <si>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</si>
  <si>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</si>
  <si>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</si>
  <si>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</si>
  <si>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</si>
  <si>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</si>
  <si>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</si>
  <si>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</si>
  <si>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</si>
  <si>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</si>
  <si>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</si>
  <si>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</si>
  <si>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</si>
  <si>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</si>
  <si>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</si>
  <si>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</si>
  <si>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</si>
  <si>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</si>
  <si>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</si>
  <si>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</si>
  <si>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</si>
  <si>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</si>
  <si>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</si>
  <si>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</si>
  <si>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</si>
  <si>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</si>
  <si>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</si>
  <si>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</si>
  <si>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</si>
  <si>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</si>
  <si>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</si>
  <si>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</si>
  <si>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</si>
  <si>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</si>
  <si>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</si>
  <si>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</si>
  <si>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</si>
  <si>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</si>
  <si>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</si>
  <si>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</si>
  <si>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</si>
  <si>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</si>
  <si>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</si>
  <si>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</si>
  <si>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</si>
  <si>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</si>
  <si>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</si>
  <si>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</si>
  <si>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Las disoluciones</t>
  </si>
  <si>
    <t>Camilo Ernesto Rodríguez Valencia</t>
  </si>
  <si>
    <t>Cuaderno de Estudio</t>
  </si>
  <si>
    <t>CN_09_09_CO</t>
  </si>
  <si>
    <t xml:space="preserve">3 ESO/Física y química/cuaderno de estudio/Las disoluciones / Las mezclas </t>
  </si>
  <si>
    <t>Fotografía</t>
  </si>
  <si>
    <t>Horizontal</t>
  </si>
  <si>
    <t>Productos de higiene corporal</t>
  </si>
  <si>
    <t>En el pie de imagen, cambiar la palabra "sanitario"por "antisèptico"</t>
  </si>
  <si>
    <t>IMG02</t>
  </si>
  <si>
    <t xml:space="preserve">3 ESO/Física y química/ cuaderno de estudio /Las disoluciones / Las mezclas/la clasificación de las mezclas  </t>
  </si>
  <si>
    <t>Vertical</t>
  </si>
  <si>
    <t>Roca de granito</t>
  </si>
  <si>
    <t>IMG03</t>
  </si>
  <si>
    <t xml:space="preserve">Cucharada de sal y agua </t>
  </si>
  <si>
    <t>IMG04</t>
  </si>
  <si>
    <t xml:space="preserve">Sustancias insolubles: agua y aceite </t>
  </si>
</sst>
</file>

<file path=xl/styles.xml><?xml version="1.0" encoding="utf-8"?>
<styleSheet xmlns="http://schemas.openxmlformats.org/spreadsheetml/2006/main">
  <numFmts count="1">
    <numFmt numFmtId="164" formatCode="[$-F800]dddd\,\ mmmm\ dd\,\ yyyy"/>
  </numFmts>
  <fonts count="22">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120" zoomScaleNormal="120" zoomScalePageLayoutView="140" workbookViewId="0">
      <pane ySplit="9" topLeftCell="A10" activePane="bottomLeft" state="frozen"/>
      <selection pane="bottomLeft" activeCell="A14" sqref="A14"/>
    </sheetView>
  </sheetViews>
  <sheetFormatPr baseColWidth="10" defaultColWidth="10.875" defaultRowHeight="13.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c r="A1" s="1"/>
      <c r="B1" s="1"/>
      <c r="C1" s="1"/>
      <c r="D1" s="1"/>
      <c r="F1" s="1"/>
      <c r="G1" s="1"/>
      <c r="H1" s="49"/>
      <c r="I1" s="49"/>
      <c r="J1" s="16"/>
      <c r="K1" s="16"/>
    </row>
    <row r="2" spans="1:16" ht="15.75">
      <c r="A2" s="1"/>
      <c r="B2" s="3" t="s">
        <v>129</v>
      </c>
      <c r="C2" s="80" t="s">
        <v>22</v>
      </c>
      <c r="D2" s="81"/>
      <c r="F2" s="73" t="s">
        <v>0</v>
      </c>
      <c r="G2" s="74"/>
      <c r="H2" s="49"/>
      <c r="I2" s="49"/>
      <c r="J2" s="16"/>
    </row>
    <row r="3" spans="1:16" ht="15.75">
      <c r="A3" s="1"/>
      <c r="B3" s="4" t="s">
        <v>8</v>
      </c>
      <c r="C3" s="82">
        <v>9</v>
      </c>
      <c r="D3" s="83"/>
      <c r="F3" s="75"/>
      <c r="G3" s="76"/>
      <c r="H3" s="49"/>
      <c r="I3" s="49"/>
      <c r="J3" s="16"/>
    </row>
    <row r="4" spans="1:16" ht="16.5">
      <c r="A4" s="1"/>
      <c r="B4" s="4" t="s">
        <v>54</v>
      </c>
      <c r="C4" s="82" t="s">
        <v>145</v>
      </c>
      <c r="D4" s="83"/>
      <c r="E4" s="5"/>
      <c r="F4" s="48" t="s">
        <v>55</v>
      </c>
      <c r="G4" s="47" t="s">
        <v>147</v>
      </c>
      <c r="H4" s="49"/>
      <c r="I4" s="49"/>
      <c r="J4" s="16"/>
      <c r="K4" s="16"/>
    </row>
    <row r="5" spans="1:16" ht="16.5" thickBot="1">
      <c r="A5" s="1"/>
      <c r="B5" s="6" t="s">
        <v>1</v>
      </c>
      <c r="C5" s="84" t="s">
        <v>146</v>
      </c>
      <c r="D5" s="85"/>
      <c r="E5" s="5"/>
      <c r="F5" s="46" t="str">
        <f>IF(G4="Recurso","Motor del recurso","")</f>
        <v/>
      </c>
      <c r="G5" s="46"/>
      <c r="H5" s="49"/>
      <c r="I5" s="70"/>
      <c r="J5" s="16"/>
      <c r="K5" s="16"/>
    </row>
    <row r="6" spans="1:16" ht="16.5" thickBot="1">
      <c r="A6" s="1"/>
      <c r="B6" s="1"/>
      <c r="C6" s="1"/>
      <c r="D6" s="1"/>
      <c r="E6" s="7"/>
      <c r="F6" s="1"/>
      <c r="G6" s="1"/>
      <c r="H6" s="49"/>
      <c r="I6" s="49"/>
      <c r="J6" s="16"/>
      <c r="K6" s="16"/>
    </row>
    <row r="7" spans="1:16" ht="15" customHeight="1">
      <c r="A7" s="1"/>
      <c r="B7" s="33" t="s">
        <v>40</v>
      </c>
      <c r="C7" s="8" t="s">
        <v>148</v>
      </c>
      <c r="D7" s="32" t="s">
        <v>39</v>
      </c>
      <c r="F7" s="1"/>
      <c r="G7" s="1"/>
      <c r="H7" s="1"/>
      <c r="I7" s="1"/>
      <c r="J7" s="16"/>
      <c r="K7" s="16"/>
    </row>
    <row r="8" spans="1:16" s="9" customFormat="1" ht="16.5" thickBot="1">
      <c r="A8" s="10"/>
      <c r="B8" s="10"/>
      <c r="C8" s="10"/>
      <c r="D8" s="11"/>
      <c r="E8" s="11"/>
      <c r="F8" s="77" t="s">
        <v>62</v>
      </c>
      <c r="G8" s="78"/>
      <c r="H8" s="78"/>
      <c r="I8" s="79"/>
      <c r="J8" s="18"/>
      <c r="K8" s="12"/>
      <c r="L8" s="2"/>
      <c r="M8" s="2"/>
      <c r="N8" s="2"/>
      <c r="O8" s="2"/>
      <c r="P8" s="2"/>
    </row>
    <row r="9" spans="1:16" ht="26.25" thickBot="1">
      <c r="A9" s="29" t="s">
        <v>2</v>
      </c>
      <c r="B9" s="25" t="s">
        <v>9</v>
      </c>
      <c r="C9" s="24" t="s">
        <v>3</v>
      </c>
      <c r="D9" s="24" t="s">
        <v>4</v>
      </c>
      <c r="E9" s="24" t="s">
        <v>5</v>
      </c>
      <c r="F9" s="69" t="s">
        <v>61</v>
      </c>
      <c r="G9" s="69" t="s">
        <v>59</v>
      </c>
      <c r="H9" s="69" t="s">
        <v>60</v>
      </c>
      <c r="I9" s="69" t="s">
        <v>121</v>
      </c>
      <c r="J9" s="25" t="s">
        <v>6</v>
      </c>
      <c r="K9" s="26" t="s">
        <v>7</v>
      </c>
    </row>
    <row r="10" spans="1:16" s="12" customFormat="1" ht="54">
      <c r="A10" s="13" t="s">
        <v>142</v>
      </c>
      <c r="B10" s="13" t="s">
        <v>149</v>
      </c>
      <c r="C10" s="27" t="str">
        <f>IF(OR(B10&lt;&gt;"",J10&lt;&gt;""),IF($G$4="Recurso",CONCATENATE($G$4," ",$G$5),$G$4),"")</f>
        <v>Cuaderno de Estudio</v>
      </c>
      <c r="D10" s="14" t="s">
        <v>150</v>
      </c>
      <c r="E10" s="14" t="s">
        <v>151</v>
      </c>
      <c r="F10" s="14" t="str">
        <f>IF(OR(B10&lt;&gt;"",J10&lt;&gt;""),CONCATENATE($C$7,"_",$A10,IF($G$4="Cuaderno de Estudio","_small",CONCATENATE(IF(I10="","","n"),IF(LEFT($G$5,1)="F",".jpg",".png")))),"")</f>
        <v>CN_09_09_CO_IMG01_small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CN_09_09_CO_IMG01_zoom</v>
      </c>
      <c r="I10" s="14" t="str">
        <f>IF(OR(B10&lt;&gt;"",J10&lt;&gt;""),IF($G$4="Recurso",IF(LEFT($G$5,1)="M",IF(VLOOKUP($G$5,'Definición técnica de imagenes'!$A$3:$G$17,6,FALSE)=0,"",VLOOKUP($G$5,'Definición técnica de imagenes'!$A$3:$G$17,6,FALSE)),IF($G$5="F1","","")),'Definición técnica de imagenes'!$F$16),"")</f>
        <v>800 x 600 px</v>
      </c>
      <c r="J10" s="14" t="s">
        <v>152</v>
      </c>
      <c r="K10" s="19" t="s">
        <v>153</v>
      </c>
    </row>
    <row r="11" spans="1:16" s="12" customFormat="1" ht="13.9" customHeight="1">
      <c r="A11" s="13" t="s">
        <v>154</v>
      </c>
      <c r="B11" s="13" t="s">
        <v>155</v>
      </c>
      <c r="C11" s="27" t="str">
        <f t="shared" ref="C11:C74" si="0">IF(OR(B11&lt;&gt;"",J11&lt;&gt;""),IF($G$4="Recurso",CONCATENATE($G$4," ",$G$5),$G$4),"")</f>
        <v>Cuaderno de Estudio</v>
      </c>
      <c r="D11" s="14" t="s">
        <v>150</v>
      </c>
      <c r="E11" s="14" t="s">
        <v>156</v>
      </c>
      <c r="F11" s="14" t="str">
        <f t="shared" ref="F11:F74" si="1">IF(OR(B11&lt;&gt;"",J11&lt;&gt;""),CONCATENATE($C$7,"_",$A11,IF($G$4="Cuaderno de Estudio","_small",CONCATENATE(IF(I11="","","n"),IF(LEFT($G$5,1)="F",".jpg",".png")))),"")</f>
        <v>CN_09_09_CO_IMG02_small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CN_09_09_CO_IMG02_zoom</v>
      </c>
      <c r="I11" s="14" t="str">
        <f>IF(OR(B11&lt;&gt;"",J11&lt;&gt;""),IF($G$4="Recurso",IF(LEFT($G$5,1)="M",IF(VLOOKUP($G$5,'Definición técnica de imagenes'!$A$3:$G$17,6,FALSE)=0,"",VLOOKUP($G$5,'Definición técnica de imagenes'!$A$3:$G$17,6,FALSE)),IF($G$5="F1","","")),'Definición técnica de imagenes'!$F$16),"")</f>
        <v>800 x 600 px</v>
      </c>
      <c r="J11" s="19" t="s">
        <v>157</v>
      </c>
      <c r="K11" s="15"/>
    </row>
    <row r="12" spans="1:16" s="12" customFormat="1">
      <c r="A12" s="13" t="s">
        <v>158</v>
      </c>
      <c r="B12" s="13">
        <v>32849350</v>
      </c>
      <c r="C12" s="27" t="str">
        <f t="shared" si="0"/>
        <v>Cuaderno de Estudio</v>
      </c>
      <c r="D12" s="14" t="s">
        <v>150</v>
      </c>
      <c r="E12" s="14" t="s">
        <v>151</v>
      </c>
      <c r="F12" s="14" t="str">
        <f t="shared" si="1"/>
        <v>CN_09_09_CO_IMG03_small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CN_09_09_CO_IMG03_zoom</v>
      </c>
      <c r="I12" s="14" t="str">
        <f>IF(OR(B12&lt;&gt;"",J12&lt;&gt;""),IF($G$4="Recurso",IF(LEFT($G$5,1)="M",IF(VLOOKUP($G$5,'Definición técnica de imagenes'!$A$3:$G$17,6,FALSE)=0,"",VLOOKUP($G$5,'Definición técnica de imagenes'!$A$3:$G$17,6,FALSE)),IF($G$5="F1","","")),'Definición técnica de imagenes'!$F$16),"")</f>
        <v>800 x 600 px</v>
      </c>
      <c r="J12" s="19" t="s">
        <v>159</v>
      </c>
      <c r="K12" s="19"/>
    </row>
    <row r="13" spans="1:16" s="12" customFormat="1">
      <c r="A13" s="13" t="s">
        <v>160</v>
      </c>
      <c r="B13" s="13">
        <v>144374422</v>
      </c>
      <c r="C13" s="27" t="str">
        <f t="shared" si="0"/>
        <v>Cuaderno de Estudio</v>
      </c>
      <c r="D13" s="14" t="s">
        <v>150</v>
      </c>
      <c r="E13" s="14" t="s">
        <v>156</v>
      </c>
      <c r="F13" s="14" t="str">
        <f t="shared" si="1"/>
        <v>CN_09_09_CO_IMG04_small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CN_09_09_CO_IMG04_zoom</v>
      </c>
      <c r="I13" s="14" t="str">
        <f>IF(OR(B13&lt;&gt;"",J13&lt;&gt;""),IF($G$4="Recurso",IF(LEFT($G$5,1)="M",IF(VLOOKUP($G$5,'Definición técnica de imagenes'!$A$3:$G$17,6,FALSE)=0,"",VLOOKUP($G$5,'Definición técnica de imagenes'!$A$3:$G$17,6,FALSE)),IF($G$5="F1","","")),'Definición técnica de imagenes'!$F$16),"")</f>
        <v>800 x 600 px</v>
      </c>
      <c r="J13" s="19" t="s">
        <v>161</v>
      </c>
      <c r="K13" s="19"/>
    </row>
    <row r="14" spans="1:16" s="12" customFormat="1">
      <c r="A14" s="13" t="str">
        <f t="shared" ref="A12:A18" si="3">IF(OR(B14&lt;&gt;"",J14&lt;&gt;""),CONCATENATE(LEFT(A13,3),IF(MID(A13,4,2)+1&lt;10,CONCATENATE("0",MID(A13,4,2)+1))),"")</f>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c r="A1" s="88" t="s">
        <v>38</v>
      </c>
      <c r="B1" s="89"/>
      <c r="C1" s="89"/>
      <c r="D1" s="89"/>
      <c r="E1" s="89"/>
      <c r="F1" s="90"/>
    </row>
    <row r="2" spans="1:11">
      <c r="A2" s="39" t="s">
        <v>42</v>
      </c>
      <c r="B2" s="40"/>
      <c r="C2" s="91" t="s">
        <v>13</v>
      </c>
      <c r="D2" s="92"/>
      <c r="E2" s="93"/>
      <c r="F2" s="41"/>
    </row>
    <row r="3" spans="1:11" ht="63">
      <c r="A3" s="42" t="s">
        <v>43</v>
      </c>
      <c r="B3" s="40"/>
      <c r="C3" s="97" t="s">
        <v>14</v>
      </c>
      <c r="D3" s="98"/>
      <c r="E3" s="99"/>
      <c r="F3" s="41"/>
      <c r="H3" s="31" t="s">
        <v>18</v>
      </c>
      <c r="I3" s="31" t="s">
        <v>19</v>
      </c>
      <c r="J3" s="31" t="s">
        <v>20</v>
      </c>
      <c r="K3" s="31" t="s">
        <v>52</v>
      </c>
    </row>
    <row r="4" spans="1:11" ht="31.5">
      <c r="A4" s="39" t="s">
        <v>44</v>
      </c>
      <c r="B4" s="40"/>
      <c r="C4" s="35" t="s">
        <v>15</v>
      </c>
      <c r="D4" s="34" t="s">
        <v>16</v>
      </c>
      <c r="E4" s="38" t="s">
        <v>17</v>
      </c>
      <c r="F4" s="41"/>
      <c r="H4" s="31" t="s">
        <v>21</v>
      </c>
      <c r="I4" s="31" t="s">
        <v>25</v>
      </c>
      <c r="J4" s="31">
        <v>1</v>
      </c>
      <c r="K4" s="31">
        <v>1</v>
      </c>
    </row>
    <row r="5" spans="1:11" ht="79.5" thickBot="1">
      <c r="A5" s="42" t="s">
        <v>45</v>
      </c>
      <c r="B5" s="40"/>
      <c r="C5" s="37" t="s">
        <v>35</v>
      </c>
      <c r="D5" s="100" t="str">
        <f>CONCATENATE(H21,"_",I21,"_",J21,"_CO")</f>
        <v>LE_07_04_CO</v>
      </c>
      <c r="E5" s="101"/>
      <c r="F5" s="41"/>
      <c r="H5" s="31" t="s">
        <v>22</v>
      </c>
      <c r="I5" s="31" t="s">
        <v>26</v>
      </c>
      <c r="J5" s="31">
        <v>2</v>
      </c>
      <c r="K5" s="31">
        <v>2</v>
      </c>
    </row>
    <row r="6" spans="1:11" ht="32.25" thickBot="1">
      <c r="A6" s="39" t="s">
        <v>10</v>
      </c>
      <c r="B6" s="40"/>
      <c r="C6" s="40"/>
      <c r="D6" s="40"/>
      <c r="E6" s="40"/>
      <c r="F6" s="41"/>
      <c r="H6" s="31" t="s">
        <v>23</v>
      </c>
      <c r="I6" s="31" t="s">
        <v>27</v>
      </c>
      <c r="J6" s="31">
        <v>3</v>
      </c>
      <c r="K6" s="31">
        <v>3</v>
      </c>
    </row>
    <row r="7" spans="1:11" ht="48" thickBot="1">
      <c r="A7" s="42" t="s">
        <v>11</v>
      </c>
      <c r="B7" s="40"/>
      <c r="C7" s="71" t="s">
        <v>127</v>
      </c>
      <c r="D7" s="86" t="str">
        <f>CONCATENATE("SolicitudGrafica_",D5,".xls")</f>
        <v>SolicitudGrafica_LE_07_04_CO.xls</v>
      </c>
      <c r="E7" s="86"/>
      <c r="F7" s="87"/>
      <c r="H7" s="31" t="s">
        <v>24</v>
      </c>
      <c r="I7" s="31" t="s">
        <v>28</v>
      </c>
      <c r="J7" s="31">
        <v>4</v>
      </c>
      <c r="K7" s="31">
        <v>4</v>
      </c>
    </row>
    <row r="8" spans="1:11" ht="47.25">
      <c r="A8" s="42" t="s">
        <v>53</v>
      </c>
      <c r="B8" s="40"/>
      <c r="C8" s="40"/>
      <c r="D8" s="40"/>
      <c r="E8" s="40"/>
      <c r="F8" s="41"/>
      <c r="I8" s="31" t="s">
        <v>29</v>
      </c>
      <c r="J8" s="31">
        <v>5</v>
      </c>
      <c r="K8" s="31">
        <v>5</v>
      </c>
    </row>
    <row r="9" spans="1:11" ht="47.25">
      <c r="A9" s="42" t="s">
        <v>12</v>
      </c>
      <c r="B9" s="40"/>
      <c r="C9" s="40"/>
      <c r="D9" s="40"/>
      <c r="E9" s="40"/>
      <c r="F9" s="41"/>
      <c r="I9" s="31" t="s">
        <v>30</v>
      </c>
      <c r="J9" s="31">
        <v>6</v>
      </c>
      <c r="K9" s="31">
        <v>6</v>
      </c>
    </row>
    <row r="10" spans="1:11" ht="32.25" thickBot="1">
      <c r="A10" s="43" t="s">
        <v>36</v>
      </c>
      <c r="B10" s="44"/>
      <c r="C10" s="44"/>
      <c r="D10" s="44"/>
      <c r="E10" s="44"/>
      <c r="F10" s="45"/>
      <c r="I10" s="31" t="s">
        <v>31</v>
      </c>
      <c r="J10" s="31">
        <v>7</v>
      </c>
      <c r="K10" s="31">
        <v>7</v>
      </c>
    </row>
    <row r="11" spans="1:11">
      <c r="I11" s="31" t="s">
        <v>32</v>
      </c>
      <c r="J11" s="31">
        <v>8</v>
      </c>
      <c r="K11" s="31">
        <v>8</v>
      </c>
    </row>
    <row r="12" spans="1:11" ht="16.5" thickBot="1">
      <c r="I12" s="31" t="s">
        <v>37</v>
      </c>
      <c r="J12" s="31">
        <v>9</v>
      </c>
      <c r="K12" s="31">
        <v>9</v>
      </c>
    </row>
    <row r="13" spans="1:11">
      <c r="A13" s="88" t="s">
        <v>41</v>
      </c>
      <c r="B13" s="89"/>
      <c r="C13" s="89"/>
      <c r="D13" s="89"/>
      <c r="E13" s="89"/>
      <c r="F13" s="90"/>
      <c r="I13" s="31" t="s">
        <v>33</v>
      </c>
      <c r="J13" s="31">
        <v>10</v>
      </c>
      <c r="K13" s="31">
        <v>10</v>
      </c>
    </row>
    <row r="14" spans="1:11" ht="16.5" thickBot="1">
      <c r="A14" s="42"/>
      <c r="B14" s="40"/>
      <c r="C14" s="40"/>
      <c r="D14" s="40"/>
      <c r="E14" s="40"/>
      <c r="F14" s="41"/>
      <c r="I14" s="31" t="s">
        <v>34</v>
      </c>
      <c r="J14" s="31">
        <v>11</v>
      </c>
      <c r="K14" s="31">
        <v>11</v>
      </c>
    </row>
    <row r="15" spans="1:11">
      <c r="A15" s="39" t="s">
        <v>46</v>
      </c>
      <c r="B15" s="40"/>
      <c r="C15" s="91" t="s">
        <v>49</v>
      </c>
      <c r="D15" s="92"/>
      <c r="E15" s="92"/>
      <c r="F15" s="93"/>
      <c r="J15" s="31">
        <v>12</v>
      </c>
      <c r="K15" s="31">
        <v>12</v>
      </c>
    </row>
    <row r="16" spans="1:11" ht="67.150000000000006" customHeight="1">
      <c r="A16" s="42" t="s">
        <v>47</v>
      </c>
      <c r="B16" s="40"/>
      <c r="C16" s="35" t="s">
        <v>15</v>
      </c>
      <c r="D16" s="34" t="s">
        <v>16</v>
      </c>
      <c r="E16" s="34" t="s">
        <v>17</v>
      </c>
      <c r="F16" s="36" t="s">
        <v>50</v>
      </c>
      <c r="J16" s="31">
        <v>13</v>
      </c>
      <c r="K16" s="31">
        <v>13</v>
      </c>
    </row>
    <row r="17" spans="1:11" ht="32.1" customHeight="1" thickBot="1">
      <c r="A17" s="39" t="s">
        <v>44</v>
      </c>
      <c r="B17" s="40"/>
      <c r="C17" s="37" t="s">
        <v>35</v>
      </c>
      <c r="D17" s="94" t="str">
        <f>CONCATENATE(H21,"_",I21,"_",J21,"_",K45)</f>
        <v>LE_07_04_REC10</v>
      </c>
      <c r="E17" s="95"/>
      <c r="F17" s="96"/>
      <c r="J17" s="31">
        <v>14</v>
      </c>
      <c r="K17" s="31">
        <v>14</v>
      </c>
    </row>
    <row r="18" spans="1:11" ht="79.5" thickBot="1">
      <c r="A18" s="42" t="s">
        <v>48</v>
      </c>
      <c r="B18" s="40"/>
      <c r="C18" s="71" t="s">
        <v>128</v>
      </c>
      <c r="D18" s="86" t="str">
        <f>CONCATENATE("SolicitudGrafica_",D17,".xls")</f>
        <v>SolicitudGrafica_LE_07_04_REC10.xls</v>
      </c>
      <c r="E18" s="86"/>
      <c r="F18" s="87"/>
      <c r="J18" s="31">
        <v>15</v>
      </c>
      <c r="K18" s="31">
        <v>15</v>
      </c>
    </row>
    <row r="19" spans="1:11">
      <c r="A19" s="39" t="s">
        <v>10</v>
      </c>
      <c r="B19" s="40"/>
      <c r="C19" s="40"/>
      <c r="D19" s="40"/>
      <c r="E19" s="40"/>
      <c r="F19" s="41"/>
      <c r="H19" s="31">
        <v>3</v>
      </c>
      <c r="J19" s="31">
        <v>16</v>
      </c>
      <c r="K19" s="31">
        <v>16</v>
      </c>
    </row>
    <row r="20" spans="1:11" ht="63.75" thickBot="1">
      <c r="A20" s="43" t="s">
        <v>51</v>
      </c>
      <c r="B20" s="44"/>
      <c r="C20" s="44"/>
      <c r="D20" s="44"/>
      <c r="E20" s="44"/>
      <c r="F20" s="45"/>
      <c r="H20" s="31">
        <v>4</v>
      </c>
      <c r="I20" s="31">
        <v>5</v>
      </c>
      <c r="J20" s="31">
        <v>4</v>
      </c>
      <c r="K20" s="31">
        <v>17</v>
      </c>
    </row>
    <row r="21" spans="1:11">
      <c r="H21" s="31" t="str">
        <f>IF(INDEX(H4:H7,H20)=H4,"MA",IF(INDEX(H4:H7,H20)=H5,"CN",IF(INDEX(H4:H7,H20)=H6,"CS",IF(INDEX(H4:H7,H20)=H7,"LE"))))</f>
        <v>LE</v>
      </c>
      <c r="I21" s="31" t="str">
        <f>CONCATENATE(IF((I20+2)&lt;10,"0",""),I20+2)</f>
        <v>07</v>
      </c>
      <c r="J21" s="31" t="str">
        <f>CONCATENATE(IF(J20&lt;10,"0",""),J20)</f>
        <v>04</v>
      </c>
      <c r="K21" s="31">
        <v>18</v>
      </c>
    </row>
    <row r="22" spans="1:11">
      <c r="K22" s="31">
        <v>19</v>
      </c>
    </row>
    <row r="23" spans="1:11">
      <c r="K23" s="31">
        <v>20</v>
      </c>
    </row>
    <row r="24" spans="1:11">
      <c r="K24" s="31">
        <v>21</v>
      </c>
    </row>
    <row r="25" spans="1:11">
      <c r="K25" s="31">
        <v>22</v>
      </c>
    </row>
    <row r="26" spans="1:11">
      <c r="K26" s="31">
        <v>23</v>
      </c>
    </row>
    <row r="27" spans="1:11">
      <c r="K27" s="31">
        <v>24</v>
      </c>
    </row>
    <row r="28" spans="1:11">
      <c r="K28" s="31">
        <v>25</v>
      </c>
    </row>
    <row r="29" spans="1:11">
      <c r="K29" s="31">
        <v>26</v>
      </c>
    </row>
    <row r="30" spans="1:11">
      <c r="K30" s="31">
        <v>27</v>
      </c>
    </row>
    <row r="31" spans="1:11">
      <c r="K31" s="31">
        <v>28</v>
      </c>
    </row>
    <row r="32" spans="1:11">
      <c r="K32" s="31">
        <v>29</v>
      </c>
    </row>
    <row r="33" spans="11:11">
      <c r="K33" s="31">
        <v>30</v>
      </c>
    </row>
    <row r="34" spans="11:11">
      <c r="K34" s="31">
        <v>31</v>
      </c>
    </row>
    <row r="35" spans="11:11">
      <c r="K35" s="31">
        <v>32</v>
      </c>
    </row>
    <row r="36" spans="11:11">
      <c r="K36" s="31">
        <v>33</v>
      </c>
    </row>
    <row r="37" spans="11:11">
      <c r="K37" s="31">
        <v>34</v>
      </c>
    </row>
    <row r="38" spans="11:11">
      <c r="K38" s="31">
        <v>35</v>
      </c>
    </row>
    <row r="39" spans="11:11">
      <c r="K39" s="31">
        <v>36</v>
      </c>
    </row>
    <row r="40" spans="11:11">
      <c r="K40" s="31">
        <v>37</v>
      </c>
    </row>
    <row r="41" spans="11:11">
      <c r="K41" s="31">
        <v>38</v>
      </c>
    </row>
    <row r="42" spans="11:11">
      <c r="K42" s="31">
        <v>39</v>
      </c>
    </row>
    <row r="43" spans="11:11">
      <c r="K43" s="31">
        <v>40</v>
      </c>
    </row>
    <row r="44" spans="11:11">
      <c r="K44" s="31">
        <v>1</v>
      </c>
    </row>
    <row r="45" spans="11:11">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c r="A1" s="102" t="s">
        <v>56</v>
      </c>
      <c r="B1" s="102" t="s">
        <v>63</v>
      </c>
      <c r="C1" s="102" t="s">
        <v>64</v>
      </c>
      <c r="D1" s="102" t="s">
        <v>5</v>
      </c>
      <c r="E1" s="102" t="s">
        <v>65</v>
      </c>
      <c r="F1" s="102" t="s">
        <v>66</v>
      </c>
      <c r="G1" s="102" t="s">
        <v>67</v>
      </c>
      <c r="H1" s="103" t="s">
        <v>68</v>
      </c>
      <c r="I1" s="103"/>
      <c r="J1" s="103"/>
    </row>
    <row r="2" spans="1:11">
      <c r="A2" s="102"/>
      <c r="B2" s="102"/>
      <c r="C2" s="102"/>
      <c r="D2" s="102"/>
      <c r="E2" s="102"/>
      <c r="F2" s="102"/>
      <c r="G2" s="102"/>
      <c r="H2" s="50" t="s">
        <v>65</v>
      </c>
      <c r="I2" s="50" t="s">
        <v>66</v>
      </c>
      <c r="J2" s="50" t="s">
        <v>67</v>
      </c>
    </row>
    <row r="3" spans="1:11" s="52" customFormat="1">
      <c r="A3" s="51" t="s">
        <v>69</v>
      </c>
      <c r="B3" s="51" t="s">
        <v>70</v>
      </c>
      <c r="C3" s="51" t="s">
        <v>71</v>
      </c>
      <c r="D3" s="51" t="s">
        <v>72</v>
      </c>
      <c r="E3" s="51" t="s">
        <v>73</v>
      </c>
      <c r="F3" s="51"/>
      <c r="G3" s="51"/>
      <c r="H3" s="51" t="s">
        <v>130</v>
      </c>
      <c r="I3" s="51"/>
      <c r="J3" s="51"/>
    </row>
    <row r="4" spans="1:11" s="52" customFormat="1">
      <c r="A4" s="53" t="s">
        <v>57</v>
      </c>
      <c r="B4" s="53" t="s">
        <v>74</v>
      </c>
      <c r="C4" s="53" t="s">
        <v>71</v>
      </c>
      <c r="D4" s="53" t="s">
        <v>72</v>
      </c>
      <c r="E4" s="53" t="s">
        <v>75</v>
      </c>
      <c r="F4" s="53" t="s">
        <v>76</v>
      </c>
      <c r="G4" s="53"/>
      <c r="H4" s="53" t="s">
        <v>131</v>
      </c>
      <c r="I4" s="53" t="s">
        <v>133</v>
      </c>
      <c r="J4" s="53"/>
    </row>
    <row r="5" spans="1:11" s="52" customFormat="1">
      <c r="A5" s="54" t="s">
        <v>77</v>
      </c>
      <c r="B5" s="53" t="s">
        <v>78</v>
      </c>
      <c r="C5" s="53" t="s">
        <v>71</v>
      </c>
      <c r="D5" s="53" t="s">
        <v>72</v>
      </c>
      <c r="E5" s="53" t="s">
        <v>75</v>
      </c>
      <c r="F5" s="53" t="s">
        <v>76</v>
      </c>
      <c r="G5" s="55"/>
      <c r="H5" s="53" t="s">
        <v>131</v>
      </c>
      <c r="I5" s="53" t="s">
        <v>133</v>
      </c>
      <c r="J5" s="55"/>
    </row>
    <row r="6" spans="1:11" s="52" customFormat="1">
      <c r="A6" s="53" t="s">
        <v>58</v>
      </c>
      <c r="B6" s="53" t="s">
        <v>79</v>
      </c>
      <c r="C6" s="53" t="s">
        <v>71</v>
      </c>
      <c r="D6" s="53" t="s">
        <v>72</v>
      </c>
      <c r="E6" s="53" t="s">
        <v>75</v>
      </c>
      <c r="F6" s="53" t="s">
        <v>76</v>
      </c>
      <c r="G6" s="53" t="s">
        <v>73</v>
      </c>
      <c r="H6" s="53" t="s">
        <v>131</v>
      </c>
      <c r="I6" s="53" t="s">
        <v>133</v>
      </c>
      <c r="J6" s="53" t="s">
        <v>134</v>
      </c>
    </row>
    <row r="7" spans="1:11" s="52" customFormat="1" ht="25.5">
      <c r="A7" s="53" t="s">
        <v>80</v>
      </c>
      <c r="B7" s="53" t="s">
        <v>81</v>
      </c>
      <c r="C7" s="53" t="s">
        <v>71</v>
      </c>
      <c r="D7" s="53" t="s">
        <v>72</v>
      </c>
      <c r="E7" s="53" t="s">
        <v>75</v>
      </c>
      <c r="F7" s="53" t="s">
        <v>76</v>
      </c>
      <c r="G7" s="53"/>
      <c r="H7" s="53" t="s">
        <v>131</v>
      </c>
      <c r="I7" s="53" t="s">
        <v>133</v>
      </c>
      <c r="J7" s="53"/>
    </row>
    <row r="8" spans="1:11" s="52" customFormat="1" ht="25.5">
      <c r="A8" s="53" t="s">
        <v>82</v>
      </c>
      <c r="B8" s="53" t="s">
        <v>83</v>
      </c>
      <c r="C8" s="53" t="s">
        <v>71</v>
      </c>
      <c r="D8" s="53" t="s">
        <v>72</v>
      </c>
      <c r="E8" s="53" t="s">
        <v>75</v>
      </c>
      <c r="F8" s="53" t="s">
        <v>76</v>
      </c>
      <c r="G8" s="53"/>
      <c r="H8" s="53" t="s">
        <v>131</v>
      </c>
      <c r="I8" s="53" t="s">
        <v>133</v>
      </c>
      <c r="J8" s="53"/>
    </row>
    <row r="9" spans="1:11" s="52" customFormat="1">
      <c r="A9" s="53" t="s">
        <v>84</v>
      </c>
      <c r="B9" s="53" t="s">
        <v>85</v>
      </c>
      <c r="C9" s="53" t="s">
        <v>71</v>
      </c>
      <c r="D9" s="53" t="s">
        <v>72</v>
      </c>
      <c r="E9" s="53" t="s">
        <v>75</v>
      </c>
      <c r="F9" s="53" t="s">
        <v>76</v>
      </c>
      <c r="G9" s="53"/>
      <c r="H9" s="53" t="s">
        <v>131</v>
      </c>
      <c r="I9" s="53" t="s">
        <v>133</v>
      </c>
      <c r="J9" s="53"/>
    </row>
    <row r="10" spans="1:11" s="52" customFormat="1">
      <c r="A10" s="53" t="s">
        <v>86</v>
      </c>
      <c r="B10" s="53" t="s">
        <v>87</v>
      </c>
      <c r="C10" s="53" t="s">
        <v>71</v>
      </c>
      <c r="D10" s="53" t="s">
        <v>72</v>
      </c>
      <c r="E10" s="53" t="s">
        <v>88</v>
      </c>
      <c r="F10" s="53"/>
      <c r="G10" s="53"/>
      <c r="H10" s="53" t="s">
        <v>130</v>
      </c>
      <c r="I10" s="53" t="s">
        <v>133</v>
      </c>
      <c r="J10" s="53"/>
    </row>
    <row r="11" spans="1:11" s="52" customFormat="1" ht="25.5">
      <c r="A11" s="53" t="s">
        <v>89</v>
      </c>
      <c r="B11" s="53" t="s">
        <v>90</v>
      </c>
      <c r="C11" s="53" t="s">
        <v>71</v>
      </c>
      <c r="D11" s="53" t="s">
        <v>72</v>
      </c>
      <c r="E11" s="53" t="s">
        <v>75</v>
      </c>
      <c r="F11" s="53" t="s">
        <v>76</v>
      </c>
      <c r="G11" s="53"/>
      <c r="H11" s="53" t="s">
        <v>131</v>
      </c>
      <c r="I11" s="53" t="s">
        <v>133</v>
      </c>
      <c r="J11" s="53"/>
    </row>
    <row r="12" spans="1:11" s="52" customFormat="1">
      <c r="A12" s="53" t="s">
        <v>91</v>
      </c>
      <c r="B12" s="53" t="s">
        <v>92</v>
      </c>
      <c r="C12" s="53" t="s">
        <v>71</v>
      </c>
      <c r="D12" s="53" t="s">
        <v>72</v>
      </c>
      <c r="E12" s="53" t="s">
        <v>75</v>
      </c>
      <c r="F12" s="53" t="s">
        <v>76</v>
      </c>
      <c r="G12" s="53"/>
      <c r="H12" s="53" t="s">
        <v>131</v>
      </c>
      <c r="I12" s="53" t="s">
        <v>133</v>
      </c>
      <c r="J12" s="53"/>
    </row>
    <row r="13" spans="1:11" ht="63">
      <c r="A13" s="56" t="s">
        <v>93</v>
      </c>
      <c r="B13" s="56" t="s">
        <v>94</v>
      </c>
      <c r="C13" s="53" t="s">
        <v>71</v>
      </c>
      <c r="D13" s="57" t="s">
        <v>95</v>
      </c>
      <c r="E13" s="57"/>
      <c r="F13" s="58" t="s">
        <v>125</v>
      </c>
      <c r="G13" s="56"/>
      <c r="H13" s="53"/>
      <c r="I13" s="53" t="s">
        <v>130</v>
      </c>
      <c r="J13" s="56"/>
      <c r="K13" s="31" t="s">
        <v>96</v>
      </c>
    </row>
    <row r="14" spans="1:11">
      <c r="A14" s="56" t="s">
        <v>97</v>
      </c>
      <c r="B14" s="56" t="s">
        <v>98</v>
      </c>
      <c r="C14" s="53" t="s">
        <v>71</v>
      </c>
      <c r="D14" s="57" t="s">
        <v>72</v>
      </c>
      <c r="E14" s="57"/>
      <c r="F14" s="58" t="s">
        <v>126</v>
      </c>
      <c r="G14" s="56"/>
      <c r="H14" s="53"/>
      <c r="I14" s="53" t="s">
        <v>130</v>
      </c>
      <c r="J14" s="56"/>
    </row>
    <row r="15" spans="1:11" ht="31.5">
      <c r="A15" s="56" t="s">
        <v>99</v>
      </c>
      <c r="B15" s="56" t="s">
        <v>100</v>
      </c>
      <c r="C15" s="53" t="s">
        <v>101</v>
      </c>
      <c r="D15" s="56" t="s">
        <v>95</v>
      </c>
      <c r="E15" s="56" t="s">
        <v>124</v>
      </c>
      <c r="F15" s="56"/>
      <c r="G15" s="56"/>
      <c r="H15" s="53" t="s">
        <v>130</v>
      </c>
      <c r="I15" s="56"/>
      <c r="J15" s="56"/>
      <c r="K15" s="31" t="s">
        <v>102</v>
      </c>
    </row>
    <row r="16" spans="1:11" ht="94.5">
      <c r="A16" s="58" t="s">
        <v>103</v>
      </c>
      <c r="B16" s="58"/>
      <c r="C16" s="54" t="s">
        <v>101</v>
      </c>
      <c r="D16" s="58" t="s">
        <v>104</v>
      </c>
      <c r="E16" s="57" t="s">
        <v>122</v>
      </c>
      <c r="F16" s="57" t="s">
        <v>123</v>
      </c>
      <c r="G16" s="57"/>
      <c r="H16" s="58" t="s">
        <v>132</v>
      </c>
      <c r="I16" s="58" t="s">
        <v>135</v>
      </c>
      <c r="J16" s="57"/>
      <c r="K16" s="59" t="s">
        <v>105</v>
      </c>
    </row>
    <row r="17" spans="1:11" ht="25.5">
      <c r="A17" s="53" t="s">
        <v>106</v>
      </c>
      <c r="B17" s="53"/>
      <c r="C17" s="53" t="s">
        <v>71</v>
      </c>
      <c r="D17" s="53" t="s">
        <v>72</v>
      </c>
      <c r="E17" s="53" t="s">
        <v>107</v>
      </c>
      <c r="F17" s="53" t="s">
        <v>108</v>
      </c>
      <c r="G17" s="53"/>
      <c r="H17" s="60" t="s">
        <v>109</v>
      </c>
      <c r="I17" s="60" t="s">
        <v>110</v>
      </c>
      <c r="J17" s="53"/>
      <c r="K17" s="61" t="s">
        <v>111</v>
      </c>
    </row>
    <row r="20" spans="1:11">
      <c r="A20" s="62" t="s">
        <v>112</v>
      </c>
    </row>
    <row r="21" spans="1:11">
      <c r="A21" s="63" t="s">
        <v>113</v>
      </c>
      <c r="B21" s="64" t="s">
        <v>136</v>
      </c>
      <c r="C21" s="65" t="s">
        <v>22</v>
      </c>
      <c r="D21" s="64"/>
      <c r="E21" s="64"/>
    </row>
    <row r="22" spans="1:11">
      <c r="A22" s="66" t="s">
        <v>114</v>
      </c>
      <c r="B22" s="72" t="s">
        <v>137</v>
      </c>
      <c r="C22" s="68" t="s">
        <v>138</v>
      </c>
      <c r="D22" s="67"/>
      <c r="E22" s="67"/>
    </row>
    <row r="23" spans="1:11">
      <c r="A23" s="66" t="s">
        <v>115</v>
      </c>
      <c r="B23" s="72" t="s">
        <v>139</v>
      </c>
      <c r="C23" s="68" t="s">
        <v>140</v>
      </c>
      <c r="D23" s="67"/>
      <c r="E23" s="67"/>
    </row>
    <row r="24" spans="1:11" ht="31.5">
      <c r="A24" s="66" t="s">
        <v>116</v>
      </c>
      <c r="B24" s="67" t="s">
        <v>141</v>
      </c>
      <c r="C24" s="68" t="s">
        <v>144</v>
      </c>
      <c r="D24" s="67"/>
      <c r="E24" s="67"/>
    </row>
    <row r="25" spans="1:11">
      <c r="A25" s="66" t="s">
        <v>117</v>
      </c>
      <c r="B25" s="67" t="s">
        <v>142</v>
      </c>
      <c r="C25" s="68" t="s">
        <v>143</v>
      </c>
      <c r="D25" s="67"/>
      <c r="E25" s="67"/>
    </row>
    <row r="26" spans="1:11" ht="63">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camipama</cp:lastModifiedBy>
  <dcterms:created xsi:type="dcterms:W3CDTF">2014-07-01T23:43:25Z</dcterms:created>
  <dcterms:modified xsi:type="dcterms:W3CDTF">2015-03-17T04:49:22Z</dcterms:modified>
</cp:coreProperties>
</file>