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psf\Home\Documents\Aula Planeta Colombia\Repositorios\CienciasNaturales\fuentes\contenidos\grado10\guion04\"/>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3" windowHeight="14377"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A10" i="1"/>
  <c r="A11" i="1"/>
  <c r="A12" i="1"/>
  <c r="A13" i="1"/>
  <c r="A14" i="1"/>
  <c r="A15" i="1"/>
  <c r="A16" i="1"/>
  <c r="A17" i="1"/>
  <c r="A18" i="1"/>
  <c r="A19" i="1"/>
  <c r="A20" i="1"/>
  <c r="A21" i="1"/>
  <c r="A22" i="1"/>
  <c r="A23" i="1"/>
  <c r="A24" i="1"/>
  <c r="A25" i="1"/>
  <c r="A26" i="1"/>
  <c r="A27" i="1"/>
  <c r="A28" i="1"/>
  <c r="A29" i="1"/>
  <c r="A30" i="1"/>
  <c r="A31" i="1"/>
  <c r="A32" i="1"/>
  <c r="A33" i="1"/>
  <c r="A34" i="1"/>
  <c r="A35"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<sst xmlns="http://schemas.openxmlformats.org/spreadsheetml/2006/main" count="465" uniqueCount="238">
  <si>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</si>
  <si>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</si>
  <si>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</si>
  <si>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</si>
  <si>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</si>
  <si>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</si>
  <si>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</si>
  <si>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</si>
  <si>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</si>
  <si>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</si>
  <si>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</si>
  <si>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</si>
  <si>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</si>
  <si>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</si>
  <si>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</si>
  <si>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</si>
  <si>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</si>
  <si>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</si>
  <si>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</si>
  <si>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</si>
  <si>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</si>
  <si>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</si>
  <si>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</si>
  <si>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</si>
  <si>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</si>
  <si>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</si>
  <si>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</si>
  <si>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</si>
  <si>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</si>
  <si>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</si>
  <si>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</si>
  <si>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</si>
  <si>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</si>
  <si>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</si>
  <si>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</si>
  <si>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</si>
  <si>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</si>
  <si>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</si>
  <si>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</si>
  <si>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</si>
  <si>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</si>
  <si>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</si>
  <si>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</si>
  <si>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</si>
  <si>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</si>
  <si>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</si>
  <si>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</si>
  <si>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</si>
  <si>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</si>
  <si>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</si>
  <si>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</si>
  <si>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</si>
  <si>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</si>
  <si>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</si>
  <si>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</si>
  <si>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</si>
  <si>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</si>
  <si>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</si>
  <si>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</si>
  <si>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</si>
  <si>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</si>
  <si>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</si>
  <si>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</si>
  <si>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</si>
  <si>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</si>
  <si>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</si>
  <si>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</si>
  <si>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</si>
  <si>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</si>
  <si>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</si>
  <si>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</si>
  <si>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</si>
  <si>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</si>
  <si>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</si>
  <si>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</si>
  <si>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</si>
  <si>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</si>
  <si>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</si>
  <si>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</si>
  <si>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</si>
  <si>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</si>
  <si>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</si>
  <si>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</si>
  <si>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</si>
  <si>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</si>
  <si>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</si>
  <si>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</si>
  <si>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</si>
  <si>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</si>
  <si>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</si>
  <si>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</si>
  <si>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</si>
  <si>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</si>
  <si>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</si>
  <si>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</si>
  <si>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</si>
  <si>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</si>
  <si>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</si>
  <si>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</si>
  <si>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</si>
  <si>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</si>
  <si>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</si>
  <si>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</si>
  <si>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</si>
  <si>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</si>
  <si>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</si>
  <si>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</si>
  <si>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</si>
  <si>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</si>
  <si>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</si>
  <si>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</si>
  <si>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</si>
  <si>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</si>
  <si>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</si>
  <si>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</si>
  <si>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</si>
  <si>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</si>
  <si>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</si>
  <si>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</si>
  <si>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</si>
  <si>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</si>
  <si>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</si>
  <si>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</si>
  <si>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</si>
  <si>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</si>
  <si>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</si>
  <si>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</si>
  <si>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</si>
  <si>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</si>
  <si>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</si>
  <si>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</si>
  <si>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</si>
  <si>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</si>
  <si>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</si>
  <si>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</si>
  <si>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</si>
  <si>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</si>
  <si>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</si>
  <si>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</si>
  <si>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</si>
  <si>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</si>
  <si>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</si>
  <si>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</si>
  <si>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</si>
  <si>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</si>
  <si>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</si>
  <si>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</si>
  <si>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</si>
  <si>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</si>
  <si>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</si>
  <si>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</si>
  <si>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</si>
  <si>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</si>
  <si>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</si>
  <si>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</si>
  <si>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</si>
  <si>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</si>
  <si>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</si>
  <si>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</si>
  <si>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</si>
  <si>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</si>
  <si>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</si>
  <si>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</si>
  <si>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</si>
  <si>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</si>
  <si>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</si>
  <si>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</si>
  <si>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</si>
  <si>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</si>
  <si>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</si>
  <si>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</si>
  <si>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</si>
  <si>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</si>
  <si>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</si>
  <si>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</si>
  <si>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</si>
  <si>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</si>
  <si>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</si>
  <si>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</si>
  <si>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</si>
  <si>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</si>
  <si>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</si>
  <si>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</si>
  <si>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</si>
  <si>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</si>
  <si>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</si>
  <si>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Dinámica</t>
  </si>
  <si>
    <t>Sergio Cuellar Ardila</t>
  </si>
  <si>
    <t>Cuaderno de Estudio</t>
  </si>
  <si>
    <t>4ESO/Física y química/La dinámica/1.¿Qué es la dinámica?</t>
  </si>
  <si>
    <t>Ilustración</t>
  </si>
  <si>
    <t>Fotografía</t>
  </si>
  <si>
    <t>Fuerza aplicada sobre carrito de mercado</t>
  </si>
  <si>
    <t>Fuerza de los libros apoyados sobre la mesa</t>
  </si>
  <si>
    <t>4ESO/Física y química/La Fuerza/1.¿Qué son las fuerzas?</t>
  </si>
  <si>
    <t>Características de la fuerza</t>
  </si>
  <si>
    <t>4ESO/Física y química/La Fuerza/2. Sistemas de fuerzas/2.1 Los sistemas de fuerzas colineales</t>
  </si>
  <si>
    <t>Fuerzas colineales</t>
  </si>
  <si>
    <t>Suma de fuerzas colineales</t>
  </si>
  <si>
    <t>Resta de fuerzas colineales</t>
  </si>
  <si>
    <t>4ESO/Física y química/La Fuerza/2.2 Los Sistemas de fuerzas concurrentes</t>
  </si>
  <si>
    <t>Fuerzas concurrentes</t>
  </si>
  <si>
    <t>Suma de vectores: Método del polígono</t>
  </si>
  <si>
    <t>Suma de vectores: Método del paralelogramo</t>
  </si>
  <si>
    <t xml:space="preserve">Ley de gravitación universal </t>
  </si>
  <si>
    <t>Imagen de autor</t>
  </si>
  <si>
    <t>Ley de gravitación universal y peso</t>
  </si>
  <si>
    <t>http://upload.wikimedia.org/wikipedia/commons/d/d1/GPB_circling_earth.jpg</t>
  </si>
  <si>
    <t>Concepto de Gravedad por Albert Einstein</t>
  </si>
  <si>
    <t>http://en.wikipedia.org/wiki/Big_Bang#/media/File:Universe_expansion2.png</t>
  </si>
  <si>
    <t>Modelo de la expansión del universo</t>
  </si>
  <si>
    <t>http://upload.wikimedia.org/wikipedia/commons/2/2d/Mog_peso.jpg</t>
  </si>
  <si>
    <t>Diagrama de fuerzas sobre un objeto apoyado en una superficie horizontal</t>
  </si>
  <si>
    <t>Diagrama de cuerpo libre para un objeto sobre una superficie horizontal</t>
  </si>
  <si>
    <t>https://openclipart.org/image/300px/svg_to_png/182270/Force%20-%20Free%20Body%20Diagram.png</t>
  </si>
  <si>
    <t>Fuerzas en un plano inclinado</t>
  </si>
  <si>
    <t>Tomar sólo la segunda imagen y traducir: Fuerza de fricción en lugar de Friction force – fricción en lugar de friction</t>
  </si>
  <si>
    <t>4°Eso/Física y Química/ La dinámica/4. La fuerza de fricción o rozamiento</t>
  </si>
  <si>
    <t>Fricción entre las llantas de una bicicleta y el pavimento</t>
  </si>
  <si>
    <t>Fricción a escala microscópica</t>
  </si>
  <si>
    <t>4°Eso/Física y Química/ La dinámica/6. Las fuerzas que actúan sobre un cuerpo apoyado en una superficie horizontal</t>
  </si>
  <si>
    <t>Fuerza normal sobre un libro apoyado en una mesa</t>
  </si>
  <si>
    <t>4°Eso/Física y Química/ La dinámica/6.1 Las fuerzas que actúan sobre un cuerpo apoyado sobre un plano inclinado</t>
  </si>
  <si>
    <t>Cambiar la letra P por la letra W, conservando los subíndices. También se debe alargar la flecha que al lado del Wx. Así se sugiere la imagen</t>
  </si>
  <si>
    <t>4°ESO/Física y química/La dinámica/7. Las fuerzas en una polea</t>
  </si>
  <si>
    <t>Máquina de Atwood</t>
  </si>
  <si>
    <t xml:space="preserve">Cambiar la letra P por W conservando los subíndices 1 y 2. </t>
  </si>
  <si>
    <t>http://upload.wikimedia.org/wikipedia/commons/3/39/GodfreyKneller-IsaacNewton-1689.jpg</t>
  </si>
  <si>
    <t>Isaac Newton</t>
  </si>
  <si>
    <t>http://upload.wikimedia.org/wikipedia/commons/0/0e/Parallel_net_force01.jpg</t>
  </si>
  <si>
    <t>Fuerza Neta</t>
  </si>
  <si>
    <t>Adaptación de autor, revisar muestra</t>
  </si>
  <si>
    <t>http://upload.wikimedia.org/wikipedia/commons/4/45/Non-parallel_net_force01.jpg</t>
  </si>
  <si>
    <t>Fuerza neta por suma vectorial</t>
  </si>
  <si>
    <t>http://www.texample.net/media/tikz/examples/PNG/free-body-diagrams.png</t>
  </si>
  <si>
    <t>Fuerzas en equilibrio: Primera Ley de Newton</t>
  </si>
  <si>
    <t xml:space="preserve">Imagen adaptada:
Agregar y modificar las letras que se indican 
Los vectores (flechas) N y Wy deben quedar de la misma longitud.
Los vectores (flechas) T y Wx deben quedar de la misma longitud.
</t>
  </si>
  <si>
    <t>CN_10_04_CO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</si>
</sst>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3" fillId="0" borderId="3" xfId="0" applyFont="1" applyBorder="1" applyAlignment="1" applyProtection="1">
      <alignment horizontal="left" vertical="center" wrapText="1"/>
      <protection locked="0"/>
    </xf>
  </cellXfs>
  <cellStyles count="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23937</xdr:colOff>
          <xdr:row>4</xdr:row>
          <xdr:rowOff>0</xdr:rowOff>
        </xdr:from>
        <xdr:to>
          <xdr:col>2</xdr:col>
          <xdr:colOff>1043661</xdr:colOff>
          <xdr:row>4</xdr:row>
          <xdr:rowOff>229797</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1053236</xdr:colOff>
          <xdr:row>4</xdr:row>
          <xdr:rowOff>0</xdr:rowOff>
        </xdr:from>
        <xdr:to>
          <xdr:col>3</xdr:col>
          <xdr:colOff>861738</xdr:colOff>
          <xdr:row>4</xdr:row>
          <xdr:rowOff>229797</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14362</xdr:colOff>
          <xdr:row>4</xdr:row>
          <xdr:rowOff>0</xdr:rowOff>
        </xdr:from>
        <xdr:to>
          <xdr:col>5</xdr:col>
          <xdr:colOff>0</xdr:colOff>
          <xdr:row>4</xdr:row>
          <xdr:rowOff>229797</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483531</xdr:rowOff>
        </xdr:from>
        <xdr:to>
          <xdr:col>2</xdr:col>
          <xdr:colOff>1014936</xdr:colOff>
          <xdr:row>15</xdr:row>
          <xdr:rowOff>713328</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1014936</xdr:colOff>
          <xdr:row>15</xdr:row>
          <xdr:rowOff>483531</xdr:rowOff>
        </xdr:from>
        <xdr:to>
          <xdr:col>3</xdr:col>
          <xdr:colOff>837801</xdr:colOff>
          <xdr:row>15</xdr:row>
          <xdr:rowOff>713328</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483531</xdr:rowOff>
        </xdr:from>
        <xdr:to>
          <xdr:col>4</xdr:col>
          <xdr:colOff>837801</xdr:colOff>
          <xdr:row>15</xdr:row>
          <xdr:rowOff>713328</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483531</xdr:rowOff>
        </xdr:from>
        <xdr:to>
          <xdr:col>5</xdr:col>
          <xdr:colOff>837801</xdr:colOff>
          <xdr:row>15</xdr:row>
          <xdr:rowOff>713328</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0" activePane="bottomLeft" state="frozen"/>
      <selection pane="bottomLeft" activeCell="C2" sqref="C2:D2"/>
    </sheetView>
  </sheetViews>
  <sheetFormatPr baseColWidth="10" defaultColWidth="10.8125" defaultRowHeight="13.2" x14ac:dyDescent="0.35"/>
  <cols>
    <col min="1" max="1" width="7" style="2" customWidth="1"/>
    <col min="2" max="2" width="50.3125" style="2" customWidth="1"/>
    <col min="3" max="3" width="21.1875" style="2" customWidth="1"/>
    <col min="4" max="4" width="15.5" style="2" customWidth="1"/>
    <col min="5" max="5" width="17.1875" style="2" customWidth="1"/>
    <col min="6" max="6" width="28.1875" style="2" customWidth="1"/>
    <col min="7" max="7" width="20.5" style="2" customWidth="1"/>
    <col min="8" max="8" width="28.6875" style="2" customWidth="1"/>
    <col min="9" max="9" width="20.5" style="2" customWidth="1"/>
    <col min="10" max="10" width="41.8125" style="15" customWidth="1"/>
    <col min="11" max="11" width="29.6875" style="15" customWidth="1"/>
    <col min="12" max="12" width="20.3125" style="2" hidden="1" customWidth="1"/>
    <col min="13" max="13" width="14.5" style="2" hidden="1" customWidth="1"/>
    <col min="14" max="15" width="0" style="2" hidden="1" customWidth="1"/>
    <col min="16" max="16384" width="10.8125" style="2"/>
  </cols>
  <sheetData>
    <row r="1" spans="1:16" ht="16.25" thickBot="1" x14ac:dyDescent="0.55000000000000004">
      <c r="A1" s="1"/>
      <c r="B1" s="1"/>
      <c r="C1" s="1"/>
      <c r="D1" s="1"/>
      <c r="F1" s="1"/>
      <c r="G1" s="1"/>
      <c r="H1" s="38"/>
      <c r="I1" s="38"/>
      <c r="J1" s="14"/>
      <c r="K1" s="14"/>
      <c r="L1" s="2" t="s">
        <v>5</v>
      </c>
      <c r="M1" s="2" t="str">
        <f>CONCATENATE('Definición técnica de imagenes'!$B$1," ",$G$5)</f>
        <v xml:space="preserve">Ubicación de la imagen en el recurso </v>
      </c>
    </row>
    <row r="2" spans="1:16" ht="15.85" x14ac:dyDescent="0.5">
      <c r="A2" s="1"/>
      <c r="B2" s="3" t="s">
        <v>121</v>
      </c>
      <c r="C2" s="81" t="s">
        <v>22</v>
      </c>
      <c r="D2" s="82"/>
      <c r="F2" s="74" t="s">
        <v>0</v>
      </c>
      <c r="G2" s="75"/>
      <c r="H2" s="58"/>
      <c r="I2" s="58"/>
      <c r="J2" s="14"/>
      <c r="L2" s="2" t="s">
        <v>155</v>
      </c>
      <c r="M2" s="2" t="str">
        <f ca="1">IF($N2&lt;COUNTIF('Definición técnica de imagenes'!$A$3:$A$102,$G$5),OFFSET('Definición técnica de imagenes'!$A$1,MATCH($G$5,'Definición técnica de imagenes'!$A$1:$A$104,0)-1+$N2,1,1,1),"")</f>
        <v/>
      </c>
      <c r="N2" s="2">
        <v>0</v>
      </c>
    </row>
    <row r="3" spans="1:16" ht="15.85" x14ac:dyDescent="0.5">
      <c r="A3" s="1"/>
      <c r="B3" s="4" t="s">
        <v>8</v>
      </c>
      <c r="C3" s="83">
        <v>10</v>
      </c>
      <c r="D3" s="84"/>
      <c r="F3" s="76">
        <v>42144</v>
      </c>
      <c r="G3" s="77"/>
      <c r="H3" s="58"/>
      <c r="I3" s="38"/>
      <c r="J3" s="14"/>
      <c r="L3" s="2" t="s">
        <v>156</v>
      </c>
      <c r="M3" s="2" t="str">
        <f ca="1">IF($N3&lt;COUNTIF('Definición técnica de imagenes'!$A$3:$A$102,$G$5),OFFSET('Definición técnica de imagenes'!$A$1,MATCH($G$5,'Definición técnica de imagenes'!$A$1:$A$104,0)-1+$N3,1,1,1),"")</f>
        <v/>
      </c>
      <c r="N3" s="2">
        <v>1</v>
      </c>
    </row>
    <row r="4" spans="1:16" ht="15.85" x14ac:dyDescent="0.5">
      <c r="A4" s="1"/>
      <c r="B4" s="4" t="s">
        <v>54</v>
      </c>
      <c r="C4" s="83" t="s">
        <v>186</v>
      </c>
      <c r="D4" s="84"/>
      <c r="E4" s="5"/>
      <c r="F4" s="37" t="s">
        <v>55</v>
      </c>
      <c r="G4" s="61" t="s">
        <v>188</v>
      </c>
      <c r="H4" s="58"/>
      <c r="I4" s="38"/>
      <c r="J4" s="14"/>
      <c r="K4" s="14"/>
      <c r="M4" s="2" t="str">
        <f ca="1">IF($N4&lt;COUNTIF('Definición técnica de imagenes'!$A$3:$A$102,$G$5),OFFSET('Definición técnica de imagenes'!$A$1,MATCH($G$5,'Definición técnica de imagenes'!$A$1:$A$104,0)-1+$N4,1,1,1),"")</f>
        <v/>
      </c>
      <c r="N4" s="2">
        <v>2</v>
      </c>
    </row>
    <row r="5" spans="1:16" ht="16.25" thickBot="1" x14ac:dyDescent="0.55000000000000004">
      <c r="A5" s="1"/>
      <c r="B5" s="6" t="s">
        <v>1</v>
      </c>
      <c r="C5" s="85" t="s">
        <v>187</v>
      </c>
      <c r="D5" s="86"/>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row>
    <row r="6" spans="1:16" ht="16.25" thickBot="1" x14ac:dyDescent="0.55000000000000004">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row>
    <row r="7" spans="1:16" ht="15.85" x14ac:dyDescent="0.5">
      <c r="A7" s="1"/>
      <c r="B7" s="24" t="s">
        <v>40</v>
      </c>
      <c r="C7" s="105" t="s">
        <v>237</v>
      </c>
      <c r="D7" s="23" t="s">
        <v>39</v>
      </c>
      <c r="F7" s="1"/>
      <c r="G7" s="1"/>
      <c r="H7" s="1"/>
      <c r="I7" s="1"/>
      <c r="J7" s="14"/>
      <c r="K7" s="14"/>
      <c r="M7" s="2" t="str">
        <f ca="1">IF($N7&lt;COUNTIF('Definición técnica de imagenes'!$A$3:$A$102,$G$5),OFFSET('Definición técnica de imagenes'!$A$1,MATCH($G$5,'Definición técnica de imagenes'!$A$1:$A$104,0)-1+$N7,1,1,1),"")</f>
        <v/>
      </c>
      <c r="N7" s="2">
        <v>5</v>
      </c>
    </row>
    <row r="8" spans="1:16" s="8" customFormat="1" ht="16.25" thickBot="1" x14ac:dyDescent="0.55000000000000004">
      <c r="A8" s="9"/>
      <c r="B8" s="9"/>
      <c r="C8" s="9"/>
      <c r="D8" s="10"/>
      <c r="E8" s="10"/>
      <c r="F8" s="78" t="s">
        <v>62</v>
      </c>
      <c r="G8" s="79"/>
      <c r="H8" s="79"/>
      <c r="I8" s="80"/>
      <c r="J8" s="16"/>
      <c r="K8" s="11"/>
      <c r="M8" s="2" t="str">
        <f ca="1">IF($N8&lt;COUNTIF('Definición técnica de imagenes'!$A$3:$A$102,$G$5),OFFSET('Definición técnica de imagenes'!$A$1,MATCH($G$5,'Definición técnica de imagenes'!$A$1:$A$104,0)-1+$N8,1,1,1),"")</f>
        <v/>
      </c>
      <c r="N8" s="2">
        <v>6</v>
      </c>
      <c r="O8" s="2"/>
      <c r="P8" s="2"/>
    </row>
    <row r="9" spans="1:16" ht="38.75" customHeight="1" thickBot="1" x14ac:dyDescent="0.4">
      <c r="A9" s="21" t="s">
        <v>2</v>
      </c>
      <c r="B9" s="18" t="s">
        <v>9</v>
      </c>
      <c r="C9" s="17" t="s">
        <v>3</v>
      </c>
      <c r="D9" s="17" t="s">
        <v>4</v>
      </c>
      <c r="E9" s="18" t="str">
        <f>IF($G$4="Recurso",$M$1,$L$1)</f>
        <v>Formato</v>
      </c>
      <c r="F9" s="57" t="s">
        <v>61</v>
      </c>
      <c r="G9" s="57" t="s">
        <v>59</v>
      </c>
      <c r="H9" s="57" t="s">
        <v>60</v>
      </c>
      <c r="I9" s="57" t="s">
        <v>114</v>
      </c>
      <c r="J9" s="18" t="s">
        <v>6</v>
      </c>
      <c r="K9" s="19" t="s">
        <v>7</v>
      </c>
    </row>
    <row r="10" spans="1:16" s="11" customFormat="1" x14ac:dyDescent="0.35">
      <c r="A10" s="12" t="str">
        <f>IF(OR(B10&lt;&gt;"",J10&lt;&gt;""),"IMG01","")</f>
        <v>IMG01</v>
      </c>
      <c r="B10" s="62" t="s">
        <v>189</v>
      </c>
      <c r="C10" s="20" t="str">
        <f t="shared" ref="C10:C41" si="0">IF(OR(B10&lt;&gt;"",J10&lt;&gt;""),IF($G$4="Recurso",CONCATENATE($G$4," ",$G$5),$G$4),"")</f>
        <v>Cuaderno de Estudio</v>
      </c>
      <c r="D10" s="63" t="s">
        <v>191</v>
      </c>
      <c r="E10" s="63" t="s">
        <v>155</v>
      </c>
      <c r="F10" s="13" t="str">
        <f t="shared" ref="F10" si="1">IF(OR(B10&lt;&gt;"",J10&lt;&gt;""),CONCATENATE($C$7,"_",$A10,IF($G$4="Cuaderno de Estudio","_small",CONCATENATE(IF(I10="","","n"),IF(LEFT($G$5,1)="F",".jpg",".png")))),"")</f>
        <v>CN_10_04_CO_IMG01_small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CN_10_04_CO_IMG01_zoom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192</v>
      </c>
      <c r="K10" s="64"/>
    </row>
    <row r="11" spans="1:16" s="11" customFormat="1" ht="14.05" customHeight="1" x14ac:dyDescent="0.35">
      <c r="A11" s="12" t="str">
        <f t="shared" ref="A11:A18" si="3">IF(OR(B11&lt;&gt;"",J11&lt;&gt;""),CONCATENATE(LEFT(A10,3),IF(MID(A10,4,2)+1&lt;10,CONCATENATE("0",MID(A10,4,2)+1))),"")</f>
        <v>IMG02</v>
      </c>
      <c r="B11" s="62" t="s">
        <v>194</v>
      </c>
      <c r="C11" s="20" t="str">
        <f t="shared" si="0"/>
        <v>Cuaderno de Estudio</v>
      </c>
      <c r="D11" s="63" t="s">
        <v>191</v>
      </c>
      <c r="E11" s="63" t="s">
        <v>155</v>
      </c>
      <c r="F11" s="13" t="str">
        <f t="shared" ref="F11:F74" si="4">IF(OR(B11&lt;&gt;"",J11&lt;&gt;""),CONCATENATE($C$7,"_",$A11,IF($G$4="Cuaderno de Estudio","_small",CONCATENATE(IF(I11="","","n"),IF(LEFT($G$5,1)="F",".jpg",".png")))),"")</f>
        <v>CN_10_04_CO_IMG02_small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CN_10_04_CO_IMG02_zoom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193</v>
      </c>
      <c r="K11" s="65"/>
    </row>
    <row r="12" spans="1:16" s="11" customFormat="1" x14ac:dyDescent="0.35">
      <c r="A12" s="12" t="str">
        <f t="shared" si="3"/>
        <v>IMG03</v>
      </c>
      <c r="B12" s="62" t="s">
        <v>194</v>
      </c>
      <c r="C12" s="20" t="str">
        <f t="shared" si="0"/>
        <v>Cuaderno de Estudio</v>
      </c>
      <c r="D12" s="63" t="s">
        <v>190</v>
      </c>
      <c r="E12" s="63" t="s">
        <v>155</v>
      </c>
      <c r="F12" s="13" t="str">
        <f t="shared" si="4"/>
        <v>CN_10_04_CO_IMG03_small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CN_10_04_CO_IMG03_zoom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195</v>
      </c>
      <c r="K12" s="64"/>
    </row>
    <row r="13" spans="1:16" s="11" customFormat="1" ht="26.4" x14ac:dyDescent="0.35">
      <c r="A13" s="12" t="str">
        <f t="shared" si="3"/>
        <v>IMG04</v>
      </c>
      <c r="B13" s="62" t="s">
        <v>196</v>
      </c>
      <c r="C13" s="20" t="str">
        <f t="shared" si="0"/>
        <v>Cuaderno de Estudio</v>
      </c>
      <c r="D13" s="63" t="s">
        <v>191</v>
      </c>
      <c r="E13" s="63" t="s">
        <v>155</v>
      </c>
      <c r="F13" s="13" t="str">
        <f t="shared" si="4"/>
        <v>CN_10_04_CO_IMG04_small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CN_10_04_CO_IMG04_zoom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197</v>
      </c>
      <c r="K13" s="64"/>
    </row>
    <row r="14" spans="1:16" s="11" customFormat="1" ht="26.4" x14ac:dyDescent="0.35">
      <c r="A14" s="12" t="str">
        <f t="shared" si="3"/>
        <v>IMG05</v>
      </c>
      <c r="B14" s="62" t="s">
        <v>196</v>
      </c>
      <c r="C14" s="20" t="str">
        <f t="shared" si="0"/>
        <v>Cuaderno de Estudio</v>
      </c>
      <c r="D14" s="63" t="s">
        <v>190</v>
      </c>
      <c r="E14" s="63" t="s">
        <v>155</v>
      </c>
      <c r="F14" s="13" t="str">
        <f t="shared" si="4"/>
        <v>CN_10_04_CO_IMG05_small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CN_10_04_CO_IMG05_zoom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198</v>
      </c>
      <c r="K14" s="64"/>
    </row>
    <row r="15" spans="1:16" s="11" customFormat="1" ht="26.4" x14ac:dyDescent="0.35">
      <c r="A15" s="12" t="str">
        <f t="shared" si="3"/>
        <v>IMG06</v>
      </c>
      <c r="B15" s="62" t="s">
        <v>196</v>
      </c>
      <c r="C15" s="20" t="str">
        <f t="shared" si="0"/>
        <v>Cuaderno de Estudio</v>
      </c>
      <c r="D15" s="63" t="s">
        <v>190</v>
      </c>
      <c r="E15" s="63" t="s">
        <v>155</v>
      </c>
      <c r="F15" s="13" t="str">
        <f t="shared" si="4"/>
        <v>CN_10_04_CO_IMG06_small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CN_10_04_CO_IMG06_zoom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199</v>
      </c>
      <c r="K15" s="66"/>
    </row>
    <row r="16" spans="1:16" s="11" customFormat="1" ht="26.4" x14ac:dyDescent="0.35">
      <c r="A16" s="12" t="str">
        <f t="shared" si="3"/>
        <v>IMG07</v>
      </c>
      <c r="B16" s="62" t="s">
        <v>200</v>
      </c>
      <c r="C16" s="20" t="str">
        <f t="shared" si="0"/>
        <v>Cuaderno de Estudio</v>
      </c>
      <c r="D16" s="63" t="s">
        <v>191</v>
      </c>
      <c r="E16" s="63" t="s">
        <v>155</v>
      </c>
      <c r="F16" s="13" t="str">
        <f t="shared" si="4"/>
        <v>CN_10_04_CO_IMG07_small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CN_10_04_CO_IMG07_zoom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201</v>
      </c>
      <c r="K16" s="68"/>
    </row>
    <row r="17" spans="1:11" s="11" customFormat="1" ht="26.4" x14ac:dyDescent="0.35">
      <c r="A17" s="12" t="str">
        <f t="shared" si="3"/>
        <v>IMG08</v>
      </c>
      <c r="B17" s="62" t="s">
        <v>200</v>
      </c>
      <c r="C17" s="20" t="str">
        <f t="shared" si="0"/>
        <v>Cuaderno de Estudio</v>
      </c>
      <c r="D17" s="63" t="s">
        <v>190</v>
      </c>
      <c r="E17" s="63" t="s">
        <v>155</v>
      </c>
      <c r="F17" s="13" t="str">
        <f t="shared" si="4"/>
        <v>CN_10_04_CO_IMG08_small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CN_10_04_CO_IMG08_zoom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202</v>
      </c>
      <c r="K17" s="66"/>
    </row>
    <row r="18" spans="1:11" s="11" customFormat="1" ht="26.4" x14ac:dyDescent="0.35">
      <c r="A18" s="12" t="str">
        <f t="shared" si="3"/>
        <v>IMG09</v>
      </c>
      <c r="B18" s="62" t="s">
        <v>200</v>
      </c>
      <c r="C18" s="20" t="str">
        <f t="shared" si="0"/>
        <v>Cuaderno de Estudio</v>
      </c>
      <c r="D18" s="63" t="s">
        <v>190</v>
      </c>
      <c r="E18" s="63" t="s">
        <v>155</v>
      </c>
      <c r="F18" s="13" t="str">
        <f t="shared" si="4"/>
        <v>CN_10_04_CO_IMG09_small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CN_10_04_CO_IMG09_zoom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203</v>
      </c>
      <c r="K18" s="66"/>
    </row>
    <row r="19" spans="1:11" s="11" customFormat="1" ht="26.4" x14ac:dyDescent="0.35">
      <c r="A19" s="12" t="str">
        <f t="shared" ref="A19:A50" si="6">IF(OR(B19&lt;&gt;"",J19&lt;&gt;""),CONCATENATE(LEFT(A18,3),IF(MID(A18,4,2)+1&lt;10,CONCATENATE("0",MID(A18,4,2)+1),MID(A18,4,2)+1)),"")</f>
        <v>IMG10</v>
      </c>
      <c r="B19" s="62" t="s">
        <v>200</v>
      </c>
      <c r="C19" s="20" t="str">
        <f t="shared" si="0"/>
        <v>Cuaderno de Estudio</v>
      </c>
      <c r="D19" s="63" t="s">
        <v>190</v>
      </c>
      <c r="E19" s="63" t="s">
        <v>155</v>
      </c>
      <c r="F19" s="13" t="str">
        <f t="shared" si="4"/>
        <v>CN_10_04_CO_IMG10_small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CN_10_04_CO_IMG10_zoom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204</v>
      </c>
      <c r="K19" s="68"/>
    </row>
    <row r="20" spans="1:11" s="11" customFormat="1" x14ac:dyDescent="0.35">
      <c r="A20" s="12" t="str">
        <f t="shared" si="6"/>
        <v>IMG11</v>
      </c>
      <c r="B20" s="62" t="s">
        <v>205</v>
      </c>
      <c r="C20" s="20" t="str">
        <f t="shared" si="0"/>
        <v>Cuaderno de Estudio</v>
      </c>
      <c r="D20" s="63" t="s">
        <v>190</v>
      </c>
      <c r="E20" s="63" t="s">
        <v>155</v>
      </c>
      <c r="F20" s="13" t="str">
        <f t="shared" si="4"/>
        <v>CN_10_04_CO_IMG11_small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CN_10_04_CO_IMG11_zoom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206</v>
      </c>
      <c r="K20" s="66"/>
    </row>
    <row r="21" spans="1:11" s="11" customFormat="1" ht="26.4" x14ac:dyDescent="0.35">
      <c r="A21" s="12" t="str">
        <f t="shared" si="6"/>
        <v>IMG12</v>
      </c>
      <c r="B21" s="62" t="s">
        <v>207</v>
      </c>
      <c r="C21" s="20" t="str">
        <f t="shared" si="0"/>
        <v>Cuaderno de Estudio</v>
      </c>
      <c r="D21" s="63" t="s">
        <v>191</v>
      </c>
      <c r="E21" s="63" t="s">
        <v>155</v>
      </c>
      <c r="F21" s="13" t="str">
        <f t="shared" si="4"/>
        <v>CN_10_04_CO_IMG12_small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CN_10_04_CO_IMG12_zoom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208</v>
      </c>
      <c r="K21" s="66"/>
    </row>
    <row r="22" spans="1:11" s="11" customFormat="1" ht="26.4" x14ac:dyDescent="0.35">
      <c r="A22" s="12" t="str">
        <f t="shared" si="6"/>
        <v>IMG13</v>
      </c>
      <c r="B22" s="62" t="s">
        <v>209</v>
      </c>
      <c r="C22" s="20" t="str">
        <f t="shared" si="0"/>
        <v>Cuaderno de Estudio</v>
      </c>
      <c r="D22" s="63" t="s">
        <v>191</v>
      </c>
      <c r="E22" s="63" t="s">
        <v>155</v>
      </c>
      <c r="F22" s="13" t="str">
        <f t="shared" si="4"/>
        <v>CN_10_04_CO_IMG13_small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CN_10_04_CO_IMG13_zoom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210</v>
      </c>
      <c r="K22" s="69"/>
    </row>
    <row r="23" spans="1:11" s="11" customFormat="1" ht="26.4" x14ac:dyDescent="0.35">
      <c r="A23" s="12" t="str">
        <f t="shared" si="6"/>
        <v>IMG14</v>
      </c>
      <c r="B23" s="62" t="s">
        <v>211</v>
      </c>
      <c r="C23" s="20" t="str">
        <f t="shared" si="0"/>
        <v>Cuaderno de Estudio</v>
      </c>
      <c r="D23" s="63" t="s">
        <v>190</v>
      </c>
      <c r="E23" s="63" t="s">
        <v>155</v>
      </c>
      <c r="F23" s="13" t="str">
        <f t="shared" si="4"/>
        <v>CN_10_04_CO_IMG14_small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CN_10_04_CO_IMG14_zoom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212</v>
      </c>
      <c r="K23" s="64"/>
    </row>
    <row r="24" spans="1:11" s="11" customFormat="1" ht="26.4" x14ac:dyDescent="0.35">
      <c r="A24" s="12" t="str">
        <f t="shared" si="6"/>
        <v>IMG15</v>
      </c>
      <c r="B24" s="62" t="s">
        <v>205</v>
      </c>
      <c r="C24" s="20" t="str">
        <f t="shared" si="0"/>
        <v>Cuaderno de Estudio</v>
      </c>
      <c r="D24" s="63" t="s">
        <v>190</v>
      </c>
      <c r="E24" s="63" t="s">
        <v>155</v>
      </c>
      <c r="F24" s="13" t="str">
        <f t="shared" si="4"/>
        <v>CN_10_04_CO_IMG15_small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CN_10_04_CO_IMG15_zoom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t="s">
        <v>213</v>
      </c>
      <c r="K24" s="65"/>
    </row>
    <row r="25" spans="1:11" s="11" customFormat="1" ht="52.8" x14ac:dyDescent="0.35">
      <c r="A25" s="12" t="str">
        <f t="shared" si="6"/>
        <v>IMG16</v>
      </c>
      <c r="B25" s="62" t="s">
        <v>214</v>
      </c>
      <c r="C25" s="20" t="str">
        <f t="shared" si="0"/>
        <v>Cuaderno de Estudio</v>
      </c>
      <c r="D25" s="63" t="s">
        <v>190</v>
      </c>
      <c r="E25" s="63" t="s">
        <v>155</v>
      </c>
      <c r="F25" s="13" t="str">
        <f t="shared" si="4"/>
        <v>CN_10_04_CO_IMG16_small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CN_10_04_CO_IMG16_zoom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215</v>
      </c>
      <c r="K25" s="64" t="s">
        <v>216</v>
      </c>
    </row>
    <row r="26" spans="1:11" s="11" customFormat="1" ht="26.4" x14ac:dyDescent="0.35">
      <c r="A26" s="12" t="str">
        <f t="shared" si="6"/>
        <v>IMG17</v>
      </c>
      <c r="B26" s="62" t="s">
        <v>217</v>
      </c>
      <c r="C26" s="20" t="str">
        <f t="shared" si="0"/>
        <v>Cuaderno de Estudio</v>
      </c>
      <c r="D26" s="63" t="s">
        <v>191</v>
      </c>
      <c r="E26" s="63" t="s">
        <v>155</v>
      </c>
      <c r="F26" s="13" t="str">
        <f t="shared" si="4"/>
        <v>CN_10_04_CO_IMG17_small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CN_10_04_CO_IMG17_zoom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t="s">
        <v>218</v>
      </c>
      <c r="K26" s="64"/>
    </row>
    <row r="27" spans="1:11" s="11" customFormat="1" ht="26.4" x14ac:dyDescent="0.35">
      <c r="A27" s="12" t="str">
        <f t="shared" si="6"/>
        <v>IMG18</v>
      </c>
      <c r="B27" s="62" t="s">
        <v>217</v>
      </c>
      <c r="C27" s="20" t="str">
        <f t="shared" si="0"/>
        <v>Cuaderno de Estudio</v>
      </c>
      <c r="D27" s="63" t="s">
        <v>190</v>
      </c>
      <c r="E27" s="63" t="s">
        <v>155</v>
      </c>
      <c r="F27" s="13" t="str">
        <f t="shared" si="4"/>
        <v>CN_10_04_CO_IMG18_small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CN_10_04_CO_IMG18_zoom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64" t="s">
        <v>219</v>
      </c>
      <c r="K27" s="64"/>
    </row>
    <row r="28" spans="1:11" s="11" customFormat="1" ht="39.6" x14ac:dyDescent="0.35">
      <c r="A28" s="12" t="str">
        <f t="shared" si="6"/>
        <v>IMG19</v>
      </c>
      <c r="B28" s="62" t="s">
        <v>220</v>
      </c>
      <c r="C28" s="20" t="str">
        <f t="shared" si="0"/>
        <v>Cuaderno de Estudio</v>
      </c>
      <c r="D28" s="63" t="s">
        <v>190</v>
      </c>
      <c r="E28" s="63" t="s">
        <v>155</v>
      </c>
      <c r="F28" s="13" t="str">
        <f t="shared" si="4"/>
        <v>CN_10_04_CO_IMG19_small</v>
      </c>
      <c r="G28" s="13" t="str">
        <f ca="1">IF($F28&lt;&gt;"",IF($G$4="Recurso",VLOOKUP($E28,OFFSET('Definición técnica de imagenes'!$A$1,MATCH($G$5,'Definición técnica de imagenes'!$A$1:$A$104,0)-1,1,COUNTIF('Definición técnica de imagenes'!$A$3:$A$102,$G$5),5),5,FALSE),'Definición técnica de imagenes'!$F$16),"")</f>
        <v>526 x 370 px</v>
      </c>
      <c r="H28" s="13" t="str">
        <f t="shared" ca="1" si="5"/>
        <v>CN_10_04_CO_IMG19_zoom</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64" t="s">
        <v>221</v>
      </c>
      <c r="K28" s="64"/>
    </row>
    <row r="29" spans="1:11" s="11" customFormat="1" ht="66" x14ac:dyDescent="0.35">
      <c r="A29" s="12" t="str">
        <f t="shared" si="6"/>
        <v>IMG20</v>
      </c>
      <c r="B29" s="62" t="s">
        <v>222</v>
      </c>
      <c r="C29" s="20" t="str">
        <f t="shared" si="0"/>
        <v>Cuaderno de Estudio</v>
      </c>
      <c r="D29" s="63" t="s">
        <v>190</v>
      </c>
      <c r="E29" s="63" t="s">
        <v>155</v>
      </c>
      <c r="F29" s="13" t="str">
        <f t="shared" si="4"/>
        <v>CN_10_04_CO_IMG20_small</v>
      </c>
      <c r="G29" s="13" t="str">
        <f ca="1">IF($F29&lt;&gt;"",IF($G$4="Recurso",VLOOKUP($E29,OFFSET('Definición técnica de imagenes'!$A$1,MATCH($G$5,'Definición técnica de imagenes'!$A$1:$A$104,0)-1,1,COUNTIF('Definición técnica de imagenes'!$A$3:$A$102,$G$5),5),5,FALSE),'Definición técnica de imagenes'!$F$16),"")</f>
        <v>526 x 370 px</v>
      </c>
      <c r="H29" s="13" t="str">
        <f t="shared" ca="1" si="5"/>
        <v>CN_10_04_CO_IMG20_zoom</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64" t="s">
        <v>221</v>
      </c>
      <c r="K29" s="64" t="s">
        <v>223</v>
      </c>
    </row>
    <row r="30" spans="1:11" s="11" customFormat="1" ht="26.4" x14ac:dyDescent="0.35">
      <c r="A30" s="12" t="str">
        <f t="shared" si="6"/>
        <v>IMG21</v>
      </c>
      <c r="B30" s="62" t="s">
        <v>224</v>
      </c>
      <c r="C30" s="20" t="str">
        <f t="shared" si="0"/>
        <v>Cuaderno de Estudio</v>
      </c>
      <c r="D30" s="63" t="s">
        <v>190</v>
      </c>
      <c r="E30" s="63" t="s">
        <v>155</v>
      </c>
      <c r="F30" s="13" t="str">
        <f t="shared" si="4"/>
        <v>CN_10_04_CO_IMG21_small</v>
      </c>
      <c r="G30" s="13" t="str">
        <f ca="1">IF($F30&lt;&gt;"",IF($G$4="Recurso",VLOOKUP($E30,OFFSET('Definición técnica de imagenes'!$A$1,MATCH($G$5,'Definición técnica de imagenes'!$A$1:$A$104,0)-1,1,COUNTIF('Definición técnica de imagenes'!$A$3:$A$102,$G$5),5),5,FALSE),'Definición técnica de imagenes'!$F$16),"")</f>
        <v>526 x 370 px</v>
      </c>
      <c r="H30" s="13" t="str">
        <f t="shared" ca="1" si="5"/>
        <v>CN_10_04_CO_IMG21_zoom</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64" t="s">
        <v>225</v>
      </c>
      <c r="K30" s="64" t="s">
        <v>226</v>
      </c>
    </row>
    <row r="31" spans="1:11" s="11" customFormat="1" ht="26.4" x14ac:dyDescent="0.35">
      <c r="A31" s="12" t="str">
        <f t="shared" si="6"/>
        <v>IMG22</v>
      </c>
      <c r="B31" s="62" t="s">
        <v>227</v>
      </c>
      <c r="C31" s="20" t="str">
        <f t="shared" si="0"/>
        <v>Cuaderno de Estudio</v>
      </c>
      <c r="D31" s="63" t="s">
        <v>191</v>
      </c>
      <c r="E31" s="63" t="s">
        <v>155</v>
      </c>
      <c r="F31" s="13" t="str">
        <f t="shared" si="4"/>
        <v>CN_10_04_CO_IMG22_small</v>
      </c>
      <c r="G31" s="13" t="str">
        <f ca="1">IF($F31&lt;&gt;"",IF($G$4="Recurso",VLOOKUP($E31,OFFSET('Definición técnica de imagenes'!$A$1,MATCH($G$5,'Definición técnica de imagenes'!$A$1:$A$104,0)-1,1,COUNTIF('Definición técnica de imagenes'!$A$3:$A$102,$G$5),5),5,FALSE),'Definición técnica de imagenes'!$F$16),"")</f>
        <v>526 x 370 px</v>
      </c>
      <c r="H31" s="13" t="str">
        <f t="shared" ca="1" si="5"/>
        <v>CN_10_04_CO_IMG22_zoom</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64" t="s">
        <v>228</v>
      </c>
      <c r="K31" s="64"/>
    </row>
    <row r="32" spans="1:11" s="11" customFormat="1" ht="26.4" x14ac:dyDescent="0.35">
      <c r="A32" s="12" t="str">
        <f t="shared" si="6"/>
        <v>IMG23</v>
      </c>
      <c r="B32" s="62" t="s">
        <v>229</v>
      </c>
      <c r="C32" s="20" t="str">
        <f t="shared" si="0"/>
        <v>Cuaderno de Estudio</v>
      </c>
      <c r="D32" s="63" t="s">
        <v>190</v>
      </c>
      <c r="E32" s="63" t="s">
        <v>155</v>
      </c>
      <c r="F32" s="13" t="str">
        <f t="shared" si="4"/>
        <v>CN_10_04_CO_IMG23_small</v>
      </c>
      <c r="G32" s="13" t="str">
        <f ca="1">IF($F32&lt;&gt;"",IF($G$4="Recurso",VLOOKUP($E32,OFFSET('Definición técnica de imagenes'!$A$1,MATCH($G$5,'Definición técnica de imagenes'!$A$1:$A$104,0)-1,1,COUNTIF('Definición técnica de imagenes'!$A$3:$A$102,$G$5),5),5,FALSE),'Definición técnica de imagenes'!$F$16),"")</f>
        <v>526 x 370 px</v>
      </c>
      <c r="H32" s="13" t="str">
        <f t="shared" ca="1" si="5"/>
        <v>CN_10_04_CO_IMG23_zoom</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64" t="s">
        <v>230</v>
      </c>
      <c r="K32" s="64" t="s">
        <v>231</v>
      </c>
    </row>
    <row r="33" spans="1:11" s="11" customFormat="1" ht="26.4" x14ac:dyDescent="0.35">
      <c r="A33" s="12" t="str">
        <f t="shared" si="6"/>
        <v>IMG24</v>
      </c>
      <c r="B33" s="62" t="s">
        <v>232</v>
      </c>
      <c r="C33" s="20" t="str">
        <f t="shared" si="0"/>
        <v>Cuaderno de Estudio</v>
      </c>
      <c r="D33" s="63" t="s">
        <v>190</v>
      </c>
      <c r="E33" s="63" t="s">
        <v>155</v>
      </c>
      <c r="F33" s="13" t="str">
        <f t="shared" si="4"/>
        <v>CN_10_04_CO_IMG24_small</v>
      </c>
      <c r="G33" s="13" t="str">
        <f ca="1">IF($F33&lt;&gt;"",IF($G$4="Recurso",VLOOKUP($E33,OFFSET('Definición técnica de imagenes'!$A$1,MATCH($G$5,'Definición técnica de imagenes'!$A$1:$A$104,0)-1,1,COUNTIF('Definición técnica de imagenes'!$A$3:$A$102,$G$5),5),5,FALSE),'Definición técnica de imagenes'!$F$16),"")</f>
        <v>526 x 370 px</v>
      </c>
      <c r="H33" s="13" t="str">
        <f t="shared" ca="1" si="5"/>
        <v>CN_10_04_CO_IMG24_zoom</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64" t="s">
        <v>233</v>
      </c>
      <c r="K33" s="64" t="s">
        <v>231</v>
      </c>
    </row>
    <row r="34" spans="1:11" s="11" customFormat="1" ht="131.94999999999999" x14ac:dyDescent="0.35">
      <c r="A34" s="12" t="str">
        <f t="shared" si="6"/>
        <v>IMG25</v>
      </c>
      <c r="B34" s="62" t="s">
        <v>234</v>
      </c>
      <c r="C34" s="20" t="str">
        <f t="shared" si="0"/>
        <v>Cuaderno de Estudio</v>
      </c>
      <c r="D34" s="63" t="s">
        <v>190</v>
      </c>
      <c r="E34" s="63" t="s">
        <v>155</v>
      </c>
      <c r="F34" s="13" t="str">
        <f t="shared" si="4"/>
        <v>CN_10_04_CO_IMG25_small</v>
      </c>
      <c r="G34" s="13" t="str">
        <f ca="1">IF($F34&lt;&gt;"",IF($G$4="Recurso",VLOOKUP($E34,OFFSET('Definición técnica de imagenes'!$A$1,MATCH($G$5,'Definición técnica de imagenes'!$A$1:$A$104,0)-1,1,COUNTIF('Definición técnica de imagenes'!$A$3:$A$102,$G$5),5),5,FALSE),'Definición técnica de imagenes'!$F$16),"")</f>
        <v>526 x 370 px</v>
      </c>
      <c r="H34" s="13" t="str">
        <f t="shared" ca="1" si="5"/>
        <v>CN_10_04_CO_IMG25_zoom</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64" t="s">
        <v>235</v>
      </c>
      <c r="K34" s="64" t="s">
        <v>236</v>
      </c>
    </row>
    <row r="35" spans="1:11" s="11" customFormat="1" ht="26.4" x14ac:dyDescent="0.35">
      <c r="A35" s="12" t="str">
        <f t="shared" si="6"/>
        <v>IMG26</v>
      </c>
      <c r="B35" s="62" t="s">
        <v>234</v>
      </c>
      <c r="C35" s="20" t="str">
        <f t="shared" si="0"/>
        <v>Cuaderno de Estudio</v>
      </c>
      <c r="D35" s="63" t="s">
        <v>190</v>
      </c>
      <c r="E35" s="63" t="s">
        <v>155</v>
      </c>
      <c r="F35" s="13" t="str">
        <f t="shared" si="4"/>
        <v>CN_10_04_CO_IMG26_small</v>
      </c>
      <c r="G35" s="13" t="str">
        <f ca="1">IF($F35&lt;&gt;"",IF($G$4="Recurso",VLOOKUP($E35,OFFSET('Definición técnica de imagenes'!$A$1,MATCH($G$5,'Definición técnica de imagenes'!$A$1:$A$104,0)-1,1,COUNTIF('Definición técnica de imagenes'!$A$3:$A$102,$G$5),5),5,FALSE),'Definición técnica de imagenes'!$F$16),"")</f>
        <v>526 x 370 px</v>
      </c>
      <c r="H35" s="13" t="str">
        <f t="shared" ca="1" si="5"/>
        <v>CN_10_04_CO_IMG26_zoom</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600 px</v>
      </c>
      <c r="J35" s="63"/>
      <c r="K35" s="65"/>
    </row>
    <row r="36" spans="1:11" s="11" customFormat="1" x14ac:dyDescent="0.3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row>
    <row r="37" spans="1:11" s="11" customFormat="1" x14ac:dyDescent="0.3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1" s="11" customFormat="1" x14ac:dyDescent="0.3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1" s="11" customFormat="1" x14ac:dyDescent="0.3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1" s="11" customFormat="1" x14ac:dyDescent="0.3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1" s="11" customFormat="1" x14ac:dyDescent="0.3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1" s="11" customFormat="1" x14ac:dyDescent="0.3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1" s="11" customFormat="1" x14ac:dyDescent="0.3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1" s="11" customFormat="1" x14ac:dyDescent="0.3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1" s="11" customFormat="1" x14ac:dyDescent="0.3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1" s="11" customFormat="1" x14ac:dyDescent="0.3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1" s="11" customFormat="1" x14ac:dyDescent="0.3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1" s="11" customFormat="1" x14ac:dyDescent="0.3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3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3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3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3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3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3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3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3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3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3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3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3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3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3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3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3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3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3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3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3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3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3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3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3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3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3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3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3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3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3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3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3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3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3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3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3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3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3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3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3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3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3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3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3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3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3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3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3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3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3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3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3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3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3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3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3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3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3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3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3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50cWqeCSWEledDPFd0nA3vfvIdWf8qCuc9E5jz1ifpoFfKfrmlYaeZuUOe98sPsPnq1YVmBuHJtaLN3jxF7A==" saltValue="G+Y/+FiHSh0OHuemOCgs8Q=="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125" defaultRowHeight="15.85" x14ac:dyDescent="0.5"/>
  <cols>
    <col min="1" max="1" width="72.1875" style="22" customWidth="1"/>
    <col min="2" max="2" width="10.8125" style="22"/>
    <col min="3" max="3" width="13.8125" style="22" customWidth="1"/>
    <col min="4" max="4" width="11.3125" style="22" customWidth="1"/>
    <col min="5" max="7" width="10.8125" style="22"/>
    <col min="8" max="11" width="11" style="22" hidden="1" customWidth="1"/>
    <col min="12" max="16384" width="10.8125" style="22"/>
  </cols>
  <sheetData>
    <row r="1" spans="1:11" ht="16.25" thickBot="1" x14ac:dyDescent="0.55000000000000004">
      <c r="A1" s="89" t="s">
        <v>38</v>
      </c>
      <c r="B1" s="90"/>
      <c r="C1" s="90"/>
      <c r="D1" s="90"/>
      <c r="E1" s="90"/>
      <c r="F1" s="91"/>
    </row>
    <row r="2" spans="1:11" x14ac:dyDescent="0.5">
      <c r="A2" s="30" t="s">
        <v>42</v>
      </c>
      <c r="B2" s="31"/>
      <c r="C2" s="92" t="s">
        <v>13</v>
      </c>
      <c r="D2" s="93"/>
      <c r="E2" s="94"/>
      <c r="F2" s="32"/>
    </row>
    <row r="3" spans="1:11" ht="63.35" x14ac:dyDescent="0.5">
      <c r="A3" s="33" t="s">
        <v>43</v>
      </c>
      <c r="B3" s="31"/>
      <c r="C3" s="98" t="s">
        <v>14</v>
      </c>
      <c r="D3" s="99"/>
      <c r="E3" s="100"/>
      <c r="F3" s="32"/>
      <c r="H3" s="22" t="s">
        <v>18</v>
      </c>
      <c r="I3" s="22" t="s">
        <v>19</v>
      </c>
      <c r="J3" s="22" t="s">
        <v>20</v>
      </c>
      <c r="K3" s="22" t="s">
        <v>52</v>
      </c>
    </row>
    <row r="4" spans="1:11" ht="31.7" x14ac:dyDescent="0.5">
      <c r="A4" s="30" t="s">
        <v>44</v>
      </c>
      <c r="B4" s="31"/>
      <c r="C4" s="26" t="s">
        <v>15</v>
      </c>
      <c r="D4" s="25" t="s">
        <v>16</v>
      </c>
      <c r="E4" s="29" t="s">
        <v>17</v>
      </c>
      <c r="F4" s="32"/>
      <c r="H4" s="22" t="s">
        <v>21</v>
      </c>
      <c r="I4" s="22" t="s">
        <v>25</v>
      </c>
      <c r="J4" s="22">
        <v>1</v>
      </c>
      <c r="K4" s="22">
        <v>1</v>
      </c>
    </row>
    <row r="5" spans="1:11" ht="79.55" thickBot="1" x14ac:dyDescent="0.55000000000000004">
      <c r="A5" s="33" t="s">
        <v>45</v>
      </c>
      <c r="B5" s="31"/>
      <c r="C5" s="28" t="s">
        <v>35</v>
      </c>
      <c r="D5" s="101" t="str">
        <f>CONCATENATE(H21,"_",I21,"_",J21,"_CO")</f>
        <v>LE_07_04_CO</v>
      </c>
      <c r="E5" s="102"/>
      <c r="F5" s="32"/>
      <c r="H5" s="22" t="s">
        <v>22</v>
      </c>
      <c r="I5" s="22" t="s">
        <v>26</v>
      </c>
      <c r="J5" s="22">
        <v>2</v>
      </c>
      <c r="K5" s="22">
        <v>2</v>
      </c>
    </row>
    <row r="6" spans="1:11" ht="32.049999999999997" thickBot="1" x14ac:dyDescent="0.55000000000000004">
      <c r="A6" s="30" t="s">
        <v>10</v>
      </c>
      <c r="B6" s="31"/>
      <c r="C6" s="31"/>
      <c r="D6" s="31"/>
      <c r="E6" s="31"/>
      <c r="F6" s="32"/>
      <c r="H6" s="22" t="s">
        <v>23</v>
      </c>
      <c r="I6" s="22" t="s">
        <v>27</v>
      </c>
      <c r="J6" s="22">
        <v>3</v>
      </c>
      <c r="K6" s="22">
        <v>3</v>
      </c>
    </row>
    <row r="7" spans="1:11" ht="32.049999999999997" thickBot="1" x14ac:dyDescent="0.55000000000000004">
      <c r="A7" s="33" t="s">
        <v>11</v>
      </c>
      <c r="B7" s="31"/>
      <c r="C7" s="59" t="s">
        <v>119</v>
      </c>
      <c r="D7" s="87" t="str">
        <f>CONCATENATE("SolicitudGrafica_",D5,".xls")</f>
        <v>SolicitudGrafica_LE_07_04_CO.xls</v>
      </c>
      <c r="E7" s="87"/>
      <c r="F7" s="88"/>
      <c r="H7" s="22" t="s">
        <v>24</v>
      </c>
      <c r="I7" s="22" t="s">
        <v>28</v>
      </c>
      <c r="J7" s="22">
        <v>4</v>
      </c>
      <c r="K7" s="22">
        <v>4</v>
      </c>
    </row>
    <row r="8" spans="1:11" ht="47.5" x14ac:dyDescent="0.5">
      <c r="A8" s="33" t="s">
        <v>53</v>
      </c>
      <c r="B8" s="31"/>
      <c r="C8" s="31"/>
      <c r="D8" s="31"/>
      <c r="E8" s="31"/>
      <c r="F8" s="32"/>
      <c r="I8" s="22" t="s">
        <v>29</v>
      </c>
      <c r="J8" s="22">
        <v>5</v>
      </c>
      <c r="K8" s="22">
        <v>5</v>
      </c>
    </row>
    <row r="9" spans="1:11" ht="47.5" x14ac:dyDescent="0.5">
      <c r="A9" s="33" t="s">
        <v>12</v>
      </c>
      <c r="B9" s="31"/>
      <c r="C9" s="31"/>
      <c r="D9" s="31"/>
      <c r="E9" s="31"/>
      <c r="F9" s="32"/>
      <c r="I9" s="22" t="s">
        <v>30</v>
      </c>
      <c r="J9" s="22">
        <v>6</v>
      </c>
      <c r="K9" s="22">
        <v>6</v>
      </c>
    </row>
    <row r="10" spans="1:11" ht="32.049999999999997" thickBot="1" x14ac:dyDescent="0.55000000000000004">
      <c r="A10" s="34" t="s">
        <v>36</v>
      </c>
      <c r="B10" s="35"/>
      <c r="C10" s="35"/>
      <c r="D10" s="35"/>
      <c r="E10" s="35"/>
      <c r="F10" s="36"/>
      <c r="I10" s="22" t="s">
        <v>31</v>
      </c>
      <c r="J10" s="22">
        <v>7</v>
      </c>
      <c r="K10" s="22">
        <v>7</v>
      </c>
    </row>
    <row r="11" spans="1:11" x14ac:dyDescent="0.5">
      <c r="I11" s="22" t="s">
        <v>32</v>
      </c>
      <c r="J11" s="22">
        <v>8</v>
      </c>
      <c r="K11" s="22">
        <v>8</v>
      </c>
    </row>
    <row r="12" spans="1:11" ht="16.25" thickBot="1" x14ac:dyDescent="0.55000000000000004">
      <c r="I12" s="22" t="s">
        <v>37</v>
      </c>
      <c r="J12" s="22">
        <v>9</v>
      </c>
      <c r="K12" s="22">
        <v>9</v>
      </c>
    </row>
    <row r="13" spans="1:11" x14ac:dyDescent="0.5">
      <c r="A13" s="89" t="s">
        <v>41</v>
      </c>
      <c r="B13" s="90"/>
      <c r="C13" s="90"/>
      <c r="D13" s="90"/>
      <c r="E13" s="90"/>
      <c r="F13" s="91"/>
      <c r="I13" s="22" t="s">
        <v>33</v>
      </c>
      <c r="J13" s="22">
        <v>10</v>
      </c>
      <c r="K13" s="22">
        <v>10</v>
      </c>
    </row>
    <row r="14" spans="1:11" ht="16.25" thickBot="1" x14ac:dyDescent="0.55000000000000004">
      <c r="A14" s="33"/>
      <c r="B14" s="31"/>
      <c r="C14" s="31"/>
      <c r="D14" s="31"/>
      <c r="E14" s="31"/>
      <c r="F14" s="32"/>
      <c r="I14" s="22" t="s">
        <v>34</v>
      </c>
      <c r="J14" s="22">
        <v>11</v>
      </c>
      <c r="K14" s="22">
        <v>11</v>
      </c>
    </row>
    <row r="15" spans="1:11" x14ac:dyDescent="0.5">
      <c r="A15" s="30" t="s">
        <v>46</v>
      </c>
      <c r="B15" s="31"/>
      <c r="C15" s="92" t="s">
        <v>49</v>
      </c>
      <c r="D15" s="93"/>
      <c r="E15" s="93"/>
      <c r="F15" s="94"/>
      <c r="J15" s="22">
        <v>12</v>
      </c>
      <c r="K15" s="22">
        <v>12</v>
      </c>
    </row>
    <row r="16" spans="1:11" ht="67" customHeight="1" x14ac:dyDescent="0.5">
      <c r="A16" s="33" t="s">
        <v>47</v>
      </c>
      <c r="B16" s="31"/>
      <c r="C16" s="26" t="s">
        <v>15</v>
      </c>
      <c r="D16" s="25" t="s">
        <v>16</v>
      </c>
      <c r="E16" s="25" t="s">
        <v>17</v>
      </c>
      <c r="F16" s="27" t="s">
        <v>50</v>
      </c>
      <c r="J16" s="22">
        <v>13</v>
      </c>
      <c r="K16" s="22">
        <v>13</v>
      </c>
    </row>
    <row r="17" spans="1:11" ht="32.049999999999997" customHeight="1" thickBot="1" x14ac:dyDescent="0.55000000000000004">
      <c r="A17" s="30" t="s">
        <v>44</v>
      </c>
      <c r="B17" s="31"/>
      <c r="C17" s="28" t="s">
        <v>35</v>
      </c>
      <c r="D17" s="95" t="str">
        <f>CONCATENATE(H21,"_",I21,"_",J21,"_",K45)</f>
        <v>LE_07_04_REC10</v>
      </c>
      <c r="E17" s="96"/>
      <c r="F17" s="97"/>
      <c r="J17" s="22">
        <v>14</v>
      </c>
      <c r="K17" s="22">
        <v>14</v>
      </c>
    </row>
    <row r="18" spans="1:11" ht="79.55" thickBot="1" x14ac:dyDescent="0.55000000000000004">
      <c r="A18" s="33" t="s">
        <v>48</v>
      </c>
      <c r="B18" s="31"/>
      <c r="C18" s="59" t="s">
        <v>120</v>
      </c>
      <c r="D18" s="87" t="str">
        <f>CONCATENATE("SolicitudGrafica_",D17,".xls")</f>
        <v>SolicitudGrafica_LE_07_04_REC10.xls</v>
      </c>
      <c r="E18" s="87"/>
      <c r="F18" s="88"/>
      <c r="J18" s="22">
        <v>15</v>
      </c>
      <c r="K18" s="22">
        <v>15</v>
      </c>
    </row>
    <row r="19" spans="1:11" x14ac:dyDescent="0.5">
      <c r="A19" s="30" t="s">
        <v>10</v>
      </c>
      <c r="B19" s="31"/>
      <c r="C19" s="31"/>
      <c r="D19" s="31"/>
      <c r="E19" s="31"/>
      <c r="F19" s="32"/>
      <c r="H19" s="22">
        <v>3</v>
      </c>
      <c r="J19" s="22">
        <v>16</v>
      </c>
      <c r="K19" s="22">
        <v>16</v>
      </c>
    </row>
    <row r="20" spans="1:11" ht="63.75" thickBot="1" x14ac:dyDescent="0.55000000000000004">
      <c r="A20" s="34" t="s">
        <v>51</v>
      </c>
      <c r="B20" s="35"/>
      <c r="C20" s="35"/>
      <c r="D20" s="35"/>
      <c r="E20" s="35"/>
      <c r="F20" s="36"/>
      <c r="H20" s="22">
        <v>4</v>
      </c>
      <c r="I20" s="22">
        <v>5</v>
      </c>
      <c r="J20" s="22">
        <v>4</v>
      </c>
      <c r="K20" s="22">
        <v>17</v>
      </c>
    </row>
    <row r="21" spans="1:11" x14ac:dyDescent="0.5">
      <c r="H21" s="22" t="str">
        <f>IF(INDEX(H4:H7,H20)=H4,"MA",IF(INDEX(H4:H7,H20)=H5,"CN",IF(INDEX(H4:H7,H20)=H6,"CS",IF(INDEX(H4:H7,H20)=H7,"LE"))))</f>
        <v>LE</v>
      </c>
      <c r="I21" s="22" t="str">
        <f>CONCATENATE(IF((I20+2)&lt;10,"0",""),I20+2)</f>
        <v>07</v>
      </c>
      <c r="J21" s="22" t="str">
        <f>CONCATENATE(IF(J20&lt;10,"0",""),J20)</f>
        <v>04</v>
      </c>
      <c r="K21" s="22">
        <v>18</v>
      </c>
    </row>
    <row r="22" spans="1:11" x14ac:dyDescent="0.5">
      <c r="K22" s="22">
        <v>19</v>
      </c>
    </row>
    <row r="23" spans="1:11" x14ac:dyDescent="0.5">
      <c r="K23" s="22">
        <v>20</v>
      </c>
    </row>
    <row r="24" spans="1:11" x14ac:dyDescent="0.5">
      <c r="K24" s="22">
        <v>21</v>
      </c>
    </row>
    <row r="25" spans="1:11" x14ac:dyDescent="0.5">
      <c r="K25" s="22">
        <v>22</v>
      </c>
    </row>
    <row r="26" spans="1:11" x14ac:dyDescent="0.5">
      <c r="K26" s="22">
        <v>23</v>
      </c>
    </row>
    <row r="27" spans="1:11" x14ac:dyDescent="0.5">
      <c r="K27" s="22">
        <v>24</v>
      </c>
    </row>
    <row r="28" spans="1:11" x14ac:dyDescent="0.5">
      <c r="K28" s="22">
        <v>25</v>
      </c>
    </row>
    <row r="29" spans="1:11" x14ac:dyDescent="0.5">
      <c r="K29" s="22">
        <v>26</v>
      </c>
    </row>
    <row r="30" spans="1:11" x14ac:dyDescent="0.5">
      <c r="K30" s="22">
        <v>27</v>
      </c>
    </row>
    <row r="31" spans="1:11" x14ac:dyDescent="0.5">
      <c r="K31" s="22">
        <v>28</v>
      </c>
    </row>
    <row r="32" spans="1:11" x14ac:dyDescent="0.5">
      <c r="K32" s="22">
        <v>29</v>
      </c>
    </row>
    <row r="33" spans="11:11" x14ac:dyDescent="0.5">
      <c r="K33" s="22">
        <v>30</v>
      </c>
    </row>
    <row r="34" spans="11:11" x14ac:dyDescent="0.5">
      <c r="K34" s="22">
        <v>31</v>
      </c>
    </row>
    <row r="35" spans="11:11" x14ac:dyDescent="0.5">
      <c r="K35" s="22">
        <v>32</v>
      </c>
    </row>
    <row r="36" spans="11:11" x14ac:dyDescent="0.5">
      <c r="K36" s="22">
        <v>33</v>
      </c>
    </row>
    <row r="37" spans="11:11" x14ac:dyDescent="0.5">
      <c r="K37" s="22">
        <v>34</v>
      </c>
    </row>
    <row r="38" spans="11:11" x14ac:dyDescent="0.5">
      <c r="K38" s="22">
        <v>35</v>
      </c>
    </row>
    <row r="39" spans="11:11" x14ac:dyDescent="0.5">
      <c r="K39" s="22">
        <v>36</v>
      </c>
    </row>
    <row r="40" spans="11:11" x14ac:dyDescent="0.5">
      <c r="K40" s="22">
        <v>37</v>
      </c>
    </row>
    <row r="41" spans="11:11" x14ac:dyDescent="0.5">
      <c r="K41" s="22">
        <v>38</v>
      </c>
    </row>
    <row r="42" spans="11:11" x14ac:dyDescent="0.5">
      <c r="K42" s="22">
        <v>39</v>
      </c>
    </row>
    <row r="43" spans="11:11" x14ac:dyDescent="0.5">
      <c r="K43" s="22">
        <v>40</v>
      </c>
    </row>
    <row r="44" spans="11:11" x14ac:dyDescent="0.5">
      <c r="K44" s="22">
        <v>1</v>
      </c>
    </row>
    <row r="45" spans="11:11" x14ac:dyDescent="0.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483531</xdr:rowOff>
                  </from>
                  <to>
                    <xdr:col>2</xdr:col>
                    <xdr:colOff>1014936</xdr:colOff>
                    <xdr:row>15</xdr:row>
                    <xdr:rowOff>713328</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1014936</xdr:colOff>
                    <xdr:row>15</xdr:row>
                    <xdr:rowOff>483531</xdr:rowOff>
                  </from>
                  <to>
                    <xdr:col>3</xdr:col>
                    <xdr:colOff>837801</xdr:colOff>
                    <xdr:row>15</xdr:row>
                    <xdr:rowOff>713328</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483531</xdr:rowOff>
                  </from>
                  <to>
                    <xdr:col>4</xdr:col>
                    <xdr:colOff>837801</xdr:colOff>
                    <xdr:row>15</xdr:row>
                    <xdr:rowOff>713328</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483531</xdr:rowOff>
                  </from>
                  <to>
                    <xdr:col>5</xdr:col>
                    <xdr:colOff>837801</xdr:colOff>
                    <xdr:row>15</xdr:row>
                    <xdr:rowOff>713328</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23937</xdr:colOff>
                    <xdr:row>4</xdr:row>
                    <xdr:rowOff>0</xdr:rowOff>
                  </from>
                  <to>
                    <xdr:col>2</xdr:col>
                    <xdr:colOff>1043661</xdr:colOff>
                    <xdr:row>4</xdr:row>
                    <xdr:rowOff>229797</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1053236</xdr:colOff>
                    <xdr:row>4</xdr:row>
                    <xdr:rowOff>0</xdr:rowOff>
                  </from>
                  <to>
                    <xdr:col>3</xdr:col>
                    <xdr:colOff>861738</xdr:colOff>
                    <xdr:row>4</xdr:row>
                    <xdr:rowOff>229797</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14362</xdr:colOff>
                    <xdr:row>4</xdr:row>
                    <xdr:rowOff>0</xdr:rowOff>
                  </from>
                  <to>
                    <xdr:col>5</xdr:col>
                    <xdr:colOff>0</xdr:colOff>
                    <xdr:row>4</xdr:row>
                    <xdr:rowOff>229797</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24" activePane="bottomLeft" state="frozen"/>
      <selection pane="bottomLeft" activeCell="F39" sqref="F39"/>
    </sheetView>
  </sheetViews>
  <sheetFormatPr baseColWidth="10" defaultColWidth="10.8125" defaultRowHeight="15.85" x14ac:dyDescent="0.5"/>
  <cols>
    <col min="1" max="1" width="21" style="22" customWidth="1"/>
    <col min="2" max="2" width="24.1875" style="22" customWidth="1"/>
    <col min="3" max="3" width="17" style="22" customWidth="1"/>
    <col min="4" max="4" width="12.6875" style="22" customWidth="1"/>
    <col min="5" max="5" width="6.8125" style="22" customWidth="1"/>
    <col min="6" max="6" width="12.8125" style="22" customWidth="1"/>
    <col min="7" max="7" width="12.6875" style="22" customWidth="1"/>
    <col min="8" max="8" width="24.5" style="22" customWidth="1"/>
    <col min="9" max="9" width="27.1875" style="22" customWidth="1"/>
    <col min="10" max="10" width="44.5" style="22" customWidth="1"/>
    <col min="11" max="16384" width="10.8125" style="22"/>
  </cols>
  <sheetData>
    <row r="1" spans="1:10" x14ac:dyDescent="0.5">
      <c r="A1" s="104" t="s">
        <v>56</v>
      </c>
      <c r="B1" s="104" t="s">
        <v>151</v>
      </c>
      <c r="C1" s="104" t="s">
        <v>63</v>
      </c>
      <c r="D1" s="104" t="s">
        <v>64</v>
      </c>
      <c r="E1" s="104" t="s">
        <v>5</v>
      </c>
      <c r="F1" s="104" t="s">
        <v>65</v>
      </c>
      <c r="G1" s="104" t="s">
        <v>66</v>
      </c>
      <c r="H1" s="103" t="s">
        <v>68</v>
      </c>
      <c r="I1" s="103"/>
    </row>
    <row r="2" spans="1:10" x14ac:dyDescent="0.5">
      <c r="A2" s="104"/>
      <c r="B2" s="104"/>
      <c r="C2" s="104"/>
      <c r="D2" s="104"/>
      <c r="E2" s="104"/>
      <c r="F2" s="104"/>
      <c r="G2" s="104"/>
      <c r="H2" s="39" t="s">
        <v>65</v>
      </c>
      <c r="I2" s="39" t="s">
        <v>66</v>
      </c>
    </row>
    <row r="3" spans="1:10" s="41" customFormat="1" ht="14.8" customHeight="1" x14ac:dyDescent="0.5">
      <c r="A3" s="40" t="s">
        <v>69</v>
      </c>
      <c r="B3" s="40" t="s">
        <v>157</v>
      </c>
      <c r="C3" s="40" t="s">
        <v>70</v>
      </c>
      <c r="D3" s="40" t="s">
        <v>71</v>
      </c>
      <c r="E3" s="40" t="s">
        <v>72</v>
      </c>
      <c r="F3" s="40" t="s">
        <v>73</v>
      </c>
      <c r="G3" s="40"/>
      <c r="H3" s="40" t="s">
        <v>122</v>
      </c>
      <c r="I3" s="40"/>
    </row>
    <row r="4" spans="1:10" s="41" customFormat="1" ht="14.8" customHeight="1" x14ac:dyDescent="0.5">
      <c r="A4" s="42" t="s">
        <v>57</v>
      </c>
      <c r="B4" s="40" t="s">
        <v>157</v>
      </c>
      <c r="C4" s="42" t="s">
        <v>74</v>
      </c>
      <c r="D4" s="42" t="s">
        <v>71</v>
      </c>
      <c r="E4" s="42" t="s">
        <v>72</v>
      </c>
      <c r="F4" s="42" t="s">
        <v>75</v>
      </c>
      <c r="G4" s="42" t="s">
        <v>76</v>
      </c>
      <c r="H4" s="42" t="s">
        <v>123</v>
      </c>
      <c r="I4" s="42" t="s">
        <v>124</v>
      </c>
    </row>
    <row r="5" spans="1:10" s="41" customFormat="1" ht="14.8" customHeight="1" x14ac:dyDescent="0.5">
      <c r="A5" s="43" t="s">
        <v>77</v>
      </c>
      <c r="B5" s="40" t="s">
        <v>157</v>
      </c>
      <c r="C5" s="42" t="s">
        <v>78</v>
      </c>
      <c r="D5" s="42" t="s">
        <v>71</v>
      </c>
      <c r="E5" s="42" t="s">
        <v>72</v>
      </c>
      <c r="F5" s="42" t="s">
        <v>75</v>
      </c>
      <c r="G5" s="42" t="s">
        <v>76</v>
      </c>
      <c r="H5" s="42" t="s">
        <v>123</v>
      </c>
      <c r="I5" s="42" t="s">
        <v>124</v>
      </c>
    </row>
    <row r="6" spans="1:10" s="41" customFormat="1" ht="14.8" customHeight="1" x14ac:dyDescent="0.5">
      <c r="A6" s="42" t="s">
        <v>58</v>
      </c>
      <c r="B6" s="40" t="s">
        <v>157</v>
      </c>
      <c r="C6" s="42" t="s">
        <v>79</v>
      </c>
      <c r="D6" s="42" t="s">
        <v>71</v>
      </c>
      <c r="E6" s="42" t="s">
        <v>72</v>
      </c>
      <c r="F6" s="42" t="s">
        <v>75</v>
      </c>
      <c r="G6" s="42" t="s">
        <v>76</v>
      </c>
      <c r="H6" s="42" t="s">
        <v>123</v>
      </c>
      <c r="I6" s="42" t="s">
        <v>124</v>
      </c>
    </row>
    <row r="7" spans="1:10" s="41" customFormat="1" ht="14.8" customHeight="1" x14ac:dyDescent="0.5">
      <c r="A7" s="42" t="s">
        <v>58</v>
      </c>
      <c r="B7" s="40" t="s">
        <v>67</v>
      </c>
      <c r="C7" s="42" t="s">
        <v>79</v>
      </c>
      <c r="D7" s="42" t="s">
        <v>71</v>
      </c>
      <c r="E7" s="42" t="s">
        <v>72</v>
      </c>
      <c r="F7" s="42" t="s">
        <v>73</v>
      </c>
      <c r="G7" s="42"/>
      <c r="H7" s="42" t="s">
        <v>122</v>
      </c>
      <c r="I7" s="42"/>
    </row>
    <row r="8" spans="1:10" s="41" customFormat="1" ht="14.8" customHeight="1" x14ac:dyDescent="0.5">
      <c r="A8" s="42" t="s">
        <v>80</v>
      </c>
      <c r="B8" s="40" t="s">
        <v>157</v>
      </c>
      <c r="C8" s="42" t="s">
        <v>81</v>
      </c>
      <c r="D8" s="42" t="s">
        <v>71</v>
      </c>
      <c r="E8" s="42" t="s">
        <v>72</v>
      </c>
      <c r="F8" s="42" t="s">
        <v>75</v>
      </c>
      <c r="G8" s="42" t="s">
        <v>76</v>
      </c>
      <c r="H8" s="42" t="s">
        <v>123</v>
      </c>
      <c r="I8" s="42" t="s">
        <v>124</v>
      </c>
    </row>
    <row r="9" spans="1:10" s="41" customFormat="1" ht="14.8" customHeight="1" x14ac:dyDescent="0.5">
      <c r="A9" s="42" t="s">
        <v>82</v>
      </c>
      <c r="B9" s="40" t="s">
        <v>157</v>
      </c>
      <c r="C9" s="42" t="s">
        <v>83</v>
      </c>
      <c r="D9" s="42" t="s">
        <v>71</v>
      </c>
      <c r="E9" s="42" t="s">
        <v>72</v>
      </c>
      <c r="F9" s="42" t="s">
        <v>75</v>
      </c>
      <c r="G9" s="42" t="s">
        <v>76</v>
      </c>
      <c r="H9" s="42" t="s">
        <v>123</v>
      </c>
      <c r="I9" s="42" t="s">
        <v>124</v>
      </c>
    </row>
    <row r="10" spans="1:10" s="41" customFormat="1" ht="14.8" customHeight="1" x14ac:dyDescent="0.5">
      <c r="A10" s="42" t="s">
        <v>84</v>
      </c>
      <c r="B10" s="40" t="s">
        <v>157</v>
      </c>
      <c r="C10" s="42" t="s">
        <v>85</v>
      </c>
      <c r="D10" s="42" t="s">
        <v>71</v>
      </c>
      <c r="E10" s="42" t="s">
        <v>72</v>
      </c>
      <c r="F10" s="42" t="s">
        <v>75</v>
      </c>
      <c r="G10" s="42" t="s">
        <v>76</v>
      </c>
      <c r="H10" s="42" t="s">
        <v>123</v>
      </c>
      <c r="I10" s="42" t="s">
        <v>124</v>
      </c>
    </row>
    <row r="11" spans="1:10" s="41" customFormat="1" ht="14.8" customHeight="1" x14ac:dyDescent="0.5">
      <c r="A11" s="42" t="s">
        <v>86</v>
      </c>
      <c r="B11" s="40" t="s">
        <v>157</v>
      </c>
      <c r="C11" s="42" t="s">
        <v>87</v>
      </c>
      <c r="D11" s="42" t="s">
        <v>71</v>
      </c>
      <c r="E11" s="42" t="s">
        <v>72</v>
      </c>
      <c r="F11" s="42" t="s">
        <v>88</v>
      </c>
      <c r="G11" s="42"/>
      <c r="H11" s="42" t="s">
        <v>122</v>
      </c>
      <c r="I11" s="42"/>
    </row>
    <row r="12" spans="1:10" s="41" customFormat="1" ht="14.8" customHeight="1" x14ac:dyDescent="0.5">
      <c r="A12" s="42" t="s">
        <v>89</v>
      </c>
      <c r="B12" s="40" t="s">
        <v>157</v>
      </c>
      <c r="C12" s="73" t="s">
        <v>90</v>
      </c>
      <c r="D12" s="42" t="s">
        <v>71</v>
      </c>
      <c r="E12" s="42" t="s">
        <v>72</v>
      </c>
      <c r="F12" s="42" t="s">
        <v>75</v>
      </c>
      <c r="G12" s="42" t="s">
        <v>76</v>
      </c>
      <c r="H12" s="42" t="s">
        <v>123</v>
      </c>
      <c r="I12" s="42" t="s">
        <v>124</v>
      </c>
    </row>
    <row r="13" spans="1:10" s="41" customFormat="1" ht="14.8" customHeight="1" x14ac:dyDescent="0.5">
      <c r="A13" s="42" t="s">
        <v>91</v>
      </c>
      <c r="B13" s="40" t="s">
        <v>157</v>
      </c>
      <c r="C13" s="42" t="s">
        <v>92</v>
      </c>
      <c r="D13" s="42" t="s">
        <v>71</v>
      </c>
      <c r="E13" s="42" t="s">
        <v>72</v>
      </c>
      <c r="F13" s="42" t="s">
        <v>75</v>
      </c>
      <c r="G13" s="42" t="s">
        <v>76</v>
      </c>
      <c r="H13" s="42" t="s">
        <v>123</v>
      </c>
      <c r="I13" s="42" t="s">
        <v>124</v>
      </c>
    </row>
    <row r="14" spans="1:10" ht="14.8" customHeight="1" x14ac:dyDescent="0.5">
      <c r="A14" s="44" t="s">
        <v>94</v>
      </c>
      <c r="B14" s="44"/>
      <c r="C14" s="44" t="s">
        <v>95</v>
      </c>
      <c r="D14" s="42" t="s">
        <v>71</v>
      </c>
      <c r="E14" s="45" t="s">
        <v>72</v>
      </c>
      <c r="F14" s="45"/>
      <c r="G14" s="46" t="s">
        <v>118</v>
      </c>
      <c r="H14" s="42"/>
      <c r="I14" s="42" t="s">
        <v>122</v>
      </c>
    </row>
    <row r="15" spans="1:10" ht="14.8" customHeight="1" x14ac:dyDescent="0.5">
      <c r="A15" s="44" t="s">
        <v>96</v>
      </c>
      <c r="B15" s="44"/>
      <c r="C15" s="44" t="s">
        <v>97</v>
      </c>
      <c r="D15" s="42" t="s">
        <v>98</v>
      </c>
      <c r="E15" s="44" t="s">
        <v>93</v>
      </c>
      <c r="F15" s="44" t="s">
        <v>117</v>
      </c>
      <c r="G15" s="44"/>
      <c r="H15" s="42" t="s">
        <v>122</v>
      </c>
      <c r="I15" s="44"/>
      <c r="J15" s="22" t="s">
        <v>99</v>
      </c>
    </row>
    <row r="16" spans="1:10" ht="14.8" customHeight="1" x14ac:dyDescent="0.5">
      <c r="A16" s="46" t="s">
        <v>100</v>
      </c>
      <c r="B16" s="46"/>
      <c r="C16" s="46"/>
      <c r="D16" s="43" t="s">
        <v>98</v>
      </c>
      <c r="E16" s="46" t="s">
        <v>101</v>
      </c>
      <c r="F16" s="45" t="s">
        <v>115</v>
      </c>
      <c r="G16" s="45" t="s">
        <v>116</v>
      </c>
      <c r="H16" s="46" t="s">
        <v>161</v>
      </c>
      <c r="I16" s="46" t="s">
        <v>160</v>
      </c>
      <c r="J16" s="47" t="s">
        <v>102</v>
      </c>
    </row>
    <row r="17" spans="1:10" ht="14.8" customHeight="1" x14ac:dyDescent="0.5">
      <c r="A17" s="42" t="s">
        <v>103</v>
      </c>
      <c r="B17" s="42"/>
      <c r="C17" s="42"/>
      <c r="D17" s="42" t="s">
        <v>71</v>
      </c>
      <c r="E17" s="42" t="s">
        <v>72</v>
      </c>
      <c r="F17" s="42" t="s">
        <v>158</v>
      </c>
      <c r="G17" s="42" t="s">
        <v>159</v>
      </c>
      <c r="H17" s="48" t="s">
        <v>104</v>
      </c>
      <c r="I17" s="48" t="s">
        <v>105</v>
      </c>
      <c r="J17" s="49" t="s">
        <v>106</v>
      </c>
    </row>
    <row r="18" spans="1:10" ht="14.8" customHeight="1" x14ac:dyDescent="0.5">
      <c r="A18" s="42" t="s">
        <v>149</v>
      </c>
      <c r="B18" s="42" t="s">
        <v>157</v>
      </c>
      <c r="C18" s="44" t="s">
        <v>150</v>
      </c>
      <c r="D18" s="44" t="s">
        <v>71</v>
      </c>
      <c r="E18" s="44" t="s">
        <v>93</v>
      </c>
      <c r="F18" s="44" t="s">
        <v>117</v>
      </c>
      <c r="G18" s="44"/>
      <c r="H18" s="42" t="s">
        <v>122</v>
      </c>
      <c r="I18" s="44"/>
      <c r="J18" s="49"/>
    </row>
    <row r="19" spans="1:10" ht="14.8" customHeight="1" x14ac:dyDescent="0.5">
      <c r="A19" s="42" t="s">
        <v>137</v>
      </c>
      <c r="B19" s="42" t="s">
        <v>152</v>
      </c>
      <c r="C19" s="44"/>
      <c r="D19" s="44" t="s">
        <v>71</v>
      </c>
      <c r="E19" s="44" t="s">
        <v>93</v>
      </c>
      <c r="F19" s="44" t="s">
        <v>173</v>
      </c>
      <c r="G19" s="44"/>
      <c r="H19" s="42" t="s">
        <v>122</v>
      </c>
      <c r="I19" s="44"/>
      <c r="J19" s="49"/>
    </row>
    <row r="20" spans="1:10" ht="14.8" customHeight="1" x14ac:dyDescent="0.5">
      <c r="A20" s="42" t="s">
        <v>137</v>
      </c>
      <c r="B20" s="42" t="s">
        <v>157</v>
      </c>
      <c r="C20" s="44"/>
      <c r="D20" s="44" t="s">
        <v>71</v>
      </c>
      <c r="E20" s="44" t="s">
        <v>93</v>
      </c>
      <c r="F20" s="44" t="s">
        <v>174</v>
      </c>
      <c r="G20" s="44"/>
      <c r="H20" s="42" t="s">
        <v>122</v>
      </c>
      <c r="I20" s="44"/>
      <c r="J20" s="49"/>
    </row>
    <row r="21" spans="1:10" ht="14.8" customHeight="1" x14ac:dyDescent="0.5">
      <c r="A21" s="42" t="s">
        <v>137</v>
      </c>
      <c r="B21" s="42" t="s">
        <v>165</v>
      </c>
      <c r="C21" s="44"/>
      <c r="D21" s="44" t="s">
        <v>71</v>
      </c>
      <c r="E21" s="44" t="s">
        <v>93</v>
      </c>
      <c r="F21" s="44" t="s">
        <v>175</v>
      </c>
      <c r="G21" s="44"/>
      <c r="H21" s="42" t="s">
        <v>122</v>
      </c>
      <c r="I21" s="72"/>
      <c r="J21" s="49"/>
    </row>
    <row r="22" spans="1:10" ht="14.8" customHeight="1" x14ac:dyDescent="0.5">
      <c r="A22" s="44" t="s">
        <v>132</v>
      </c>
      <c r="B22" s="44" t="s">
        <v>152</v>
      </c>
      <c r="C22" s="44" t="s">
        <v>133</v>
      </c>
      <c r="D22" s="42" t="s">
        <v>71</v>
      </c>
      <c r="E22" s="45" t="s">
        <v>93</v>
      </c>
      <c r="F22" s="46" t="s">
        <v>176</v>
      </c>
      <c r="G22" s="44"/>
      <c r="H22" s="42" t="s">
        <v>122</v>
      </c>
    </row>
    <row r="23" spans="1:10" ht="14.8" customHeight="1" x14ac:dyDescent="0.5">
      <c r="A23" s="42" t="s">
        <v>132</v>
      </c>
      <c r="B23" s="42" t="s">
        <v>157</v>
      </c>
      <c r="C23" s="44" t="s">
        <v>133</v>
      </c>
      <c r="D23" s="44" t="s">
        <v>71</v>
      </c>
      <c r="E23" s="44" t="s">
        <v>93</v>
      </c>
      <c r="F23" s="46" t="s">
        <v>177</v>
      </c>
      <c r="G23" s="46" t="s">
        <v>178</v>
      </c>
      <c r="H23" s="44" t="s">
        <v>123</v>
      </c>
      <c r="I23" s="44" t="s">
        <v>124</v>
      </c>
    </row>
    <row r="24" spans="1:10" ht="14.8" customHeight="1" x14ac:dyDescent="0.5">
      <c r="A24" s="42" t="s">
        <v>134</v>
      </c>
      <c r="B24" s="42" t="s">
        <v>157</v>
      </c>
      <c r="C24" s="44"/>
      <c r="D24" s="44"/>
      <c r="E24" s="44"/>
      <c r="F24" s="46"/>
      <c r="G24" s="46"/>
      <c r="H24" s="44"/>
      <c r="I24" s="44"/>
    </row>
    <row r="25" spans="1:10" ht="14.8" customHeight="1" x14ac:dyDescent="0.5">
      <c r="A25" s="42" t="s">
        <v>135</v>
      </c>
      <c r="B25" s="42" t="s">
        <v>152</v>
      </c>
      <c r="C25" s="44" t="s">
        <v>144</v>
      </c>
      <c r="D25" s="44" t="s">
        <v>71</v>
      </c>
      <c r="E25" s="44" t="s">
        <v>93</v>
      </c>
      <c r="F25" s="46" t="s">
        <v>176</v>
      </c>
      <c r="G25" s="46"/>
      <c r="H25" s="42" t="s">
        <v>122</v>
      </c>
    </row>
    <row r="26" spans="1:10" ht="14.8" customHeight="1" x14ac:dyDescent="0.5">
      <c r="A26" s="42" t="s">
        <v>135</v>
      </c>
      <c r="B26" s="42" t="s">
        <v>157</v>
      </c>
      <c r="C26" s="44" t="s">
        <v>144</v>
      </c>
      <c r="D26" s="44" t="s">
        <v>71</v>
      </c>
      <c r="E26" s="44" t="s">
        <v>93</v>
      </c>
      <c r="F26" s="46" t="s">
        <v>177</v>
      </c>
      <c r="G26" s="46" t="s">
        <v>178</v>
      </c>
      <c r="H26" s="44" t="s">
        <v>123</v>
      </c>
      <c r="I26" s="44" t="s">
        <v>124</v>
      </c>
    </row>
    <row r="27" spans="1:10" ht="14.8" customHeight="1" x14ac:dyDescent="0.5">
      <c r="A27" s="42" t="s">
        <v>138</v>
      </c>
      <c r="B27" s="42" t="s">
        <v>167</v>
      </c>
      <c r="C27" s="44" t="s">
        <v>133</v>
      </c>
      <c r="D27" s="44" t="s">
        <v>71</v>
      </c>
      <c r="E27" s="44" t="s">
        <v>93</v>
      </c>
      <c r="F27" s="46" t="s">
        <v>176</v>
      </c>
      <c r="G27" s="46"/>
      <c r="H27" s="42" t="s">
        <v>122</v>
      </c>
    </row>
    <row r="28" spans="1:10" ht="14.8" customHeight="1" x14ac:dyDescent="0.5">
      <c r="A28" s="42" t="s">
        <v>138</v>
      </c>
      <c r="B28" s="42" t="s">
        <v>168</v>
      </c>
      <c r="C28" s="44" t="s">
        <v>133</v>
      </c>
      <c r="D28" s="44" t="s">
        <v>71</v>
      </c>
      <c r="E28" s="44" t="s">
        <v>93</v>
      </c>
      <c r="F28" s="46" t="s">
        <v>179</v>
      </c>
      <c r="G28" s="46"/>
      <c r="H28" s="42" t="s">
        <v>166</v>
      </c>
    </row>
    <row r="29" spans="1:10" ht="14.8" customHeight="1" x14ac:dyDescent="0.5">
      <c r="A29" s="42" t="s">
        <v>138</v>
      </c>
      <c r="B29" s="42" t="s">
        <v>157</v>
      </c>
      <c r="C29" s="44" t="s">
        <v>133</v>
      </c>
      <c r="D29" s="44" t="s">
        <v>71</v>
      </c>
      <c r="E29" s="44" t="s">
        <v>93</v>
      </c>
      <c r="F29" s="46" t="s">
        <v>177</v>
      </c>
      <c r="G29" s="46" t="s">
        <v>178</v>
      </c>
      <c r="H29" s="44" t="s">
        <v>123</v>
      </c>
      <c r="I29" s="44" t="s">
        <v>124</v>
      </c>
    </row>
    <row r="30" spans="1:10" ht="14.8" customHeight="1" x14ac:dyDescent="0.5">
      <c r="A30" s="42" t="s">
        <v>139</v>
      </c>
      <c r="B30" s="42" t="s">
        <v>157</v>
      </c>
      <c r="C30" s="44" t="s">
        <v>169</v>
      </c>
      <c r="D30" s="44" t="s">
        <v>71</v>
      </c>
      <c r="E30" s="44" t="s">
        <v>93</v>
      </c>
      <c r="F30" s="44" t="s">
        <v>180</v>
      </c>
      <c r="G30" s="44"/>
      <c r="H30" s="44"/>
      <c r="I30" s="44"/>
    </row>
    <row r="31" spans="1:10" ht="14.8" customHeight="1" x14ac:dyDescent="0.5">
      <c r="A31" s="42" t="s">
        <v>140</v>
      </c>
      <c r="B31" s="42" t="s">
        <v>157</v>
      </c>
      <c r="C31" s="44" t="s">
        <v>145</v>
      </c>
      <c r="D31" s="44"/>
      <c r="E31" s="44"/>
      <c r="F31" s="44"/>
      <c r="G31" s="44"/>
      <c r="H31" s="44"/>
      <c r="I31" s="44"/>
    </row>
    <row r="32" spans="1:10" ht="14.8" customHeight="1" x14ac:dyDescent="0.5">
      <c r="A32" s="42" t="s">
        <v>141</v>
      </c>
      <c r="B32" s="42" t="s">
        <v>157</v>
      </c>
      <c r="C32" s="44"/>
      <c r="D32" s="44"/>
      <c r="E32" s="44"/>
      <c r="F32" s="44"/>
      <c r="G32" s="44"/>
      <c r="H32" s="44"/>
      <c r="I32" s="44"/>
    </row>
    <row r="33" spans="1:9" ht="14.8" customHeight="1" x14ac:dyDescent="0.5">
      <c r="A33" s="42" t="s">
        <v>136</v>
      </c>
      <c r="B33" s="42" t="s">
        <v>157</v>
      </c>
      <c r="C33" s="44" t="s">
        <v>147</v>
      </c>
      <c r="D33" s="44"/>
      <c r="E33" s="44"/>
      <c r="F33" s="44"/>
      <c r="G33" s="44"/>
      <c r="H33" s="44"/>
      <c r="I33" s="44"/>
    </row>
    <row r="34" spans="1:9" ht="14.8" customHeight="1" x14ac:dyDescent="0.5">
      <c r="A34" s="42" t="s">
        <v>142</v>
      </c>
      <c r="B34" s="42" t="s">
        <v>157</v>
      </c>
      <c r="C34" s="44"/>
      <c r="D34" s="44"/>
      <c r="E34" s="44"/>
      <c r="F34" s="44"/>
      <c r="G34" s="44"/>
      <c r="H34" s="44"/>
      <c r="I34" s="44"/>
    </row>
    <row r="35" spans="1:9" ht="14.8" customHeight="1" x14ac:dyDescent="0.5">
      <c r="A35" s="42" t="s">
        <v>95</v>
      </c>
      <c r="B35" s="42" t="s">
        <v>153</v>
      </c>
      <c r="C35" s="44" t="s">
        <v>148</v>
      </c>
      <c r="D35" s="44" t="s">
        <v>71</v>
      </c>
      <c r="E35" s="44" t="s">
        <v>93</v>
      </c>
      <c r="F35" s="44" t="s">
        <v>181</v>
      </c>
      <c r="G35" s="44" t="s">
        <v>183</v>
      </c>
      <c r="H35" s="44" t="s">
        <v>123</v>
      </c>
      <c r="I35" s="44" t="s">
        <v>124</v>
      </c>
    </row>
    <row r="36" spans="1:9" ht="14.8" customHeight="1" x14ac:dyDescent="0.5">
      <c r="A36" s="42" t="s">
        <v>95</v>
      </c>
      <c r="B36" s="42" t="s">
        <v>154</v>
      </c>
      <c r="C36" s="44" t="s">
        <v>148</v>
      </c>
      <c r="D36" s="44" t="s">
        <v>71</v>
      </c>
      <c r="E36" s="44" t="s">
        <v>93</v>
      </c>
      <c r="F36" s="44" t="s">
        <v>182</v>
      </c>
      <c r="G36" s="44" t="s">
        <v>183</v>
      </c>
      <c r="H36" s="44" t="s">
        <v>123</v>
      </c>
      <c r="I36" s="44" t="s">
        <v>124</v>
      </c>
    </row>
    <row r="37" spans="1:9" ht="14.8" customHeight="1" x14ac:dyDescent="0.5">
      <c r="A37" s="42" t="s">
        <v>143</v>
      </c>
      <c r="B37" s="42" t="s">
        <v>170</v>
      </c>
      <c r="C37" s="44" t="s">
        <v>172</v>
      </c>
      <c r="D37" s="44" t="s">
        <v>71</v>
      </c>
      <c r="E37" s="44" t="s">
        <v>93</v>
      </c>
      <c r="F37" s="44" t="s">
        <v>184</v>
      </c>
      <c r="G37" s="44"/>
      <c r="H37" s="44"/>
      <c r="I37" s="44"/>
    </row>
    <row r="38" spans="1:9" ht="14.8" customHeight="1" x14ac:dyDescent="0.5">
      <c r="A38" s="42" t="s">
        <v>143</v>
      </c>
      <c r="B38" s="42" t="s">
        <v>171</v>
      </c>
      <c r="C38" s="44" t="s">
        <v>172</v>
      </c>
      <c r="D38" s="44" t="s">
        <v>71</v>
      </c>
      <c r="E38" s="44" t="s">
        <v>93</v>
      </c>
      <c r="F38" s="44" t="s">
        <v>185</v>
      </c>
      <c r="G38" s="44"/>
      <c r="H38" s="44"/>
      <c r="I38" s="44"/>
    </row>
    <row r="40" spans="1:9" x14ac:dyDescent="0.5">
      <c r="A40" s="50" t="s">
        <v>107</v>
      </c>
      <c r="B40" s="50"/>
    </row>
    <row r="41" spans="1:9" x14ac:dyDescent="0.5">
      <c r="A41" s="51" t="s">
        <v>108</v>
      </c>
      <c r="B41" s="51"/>
      <c r="C41" s="52" t="s">
        <v>125</v>
      </c>
      <c r="D41" s="53" t="s">
        <v>22</v>
      </c>
      <c r="E41" s="52"/>
      <c r="F41" s="52"/>
    </row>
    <row r="42" spans="1:9" x14ac:dyDescent="0.5">
      <c r="A42" s="54" t="s">
        <v>109</v>
      </c>
      <c r="B42" s="54"/>
      <c r="C42" s="60" t="s">
        <v>126</v>
      </c>
      <c r="D42" s="56" t="s">
        <v>146</v>
      </c>
      <c r="E42" s="55"/>
      <c r="F42" s="55"/>
    </row>
    <row r="43" spans="1:9" x14ac:dyDescent="0.5">
      <c r="A43" s="54" t="s">
        <v>110</v>
      </c>
      <c r="B43" s="54"/>
      <c r="C43" s="60" t="s">
        <v>127</v>
      </c>
      <c r="D43" s="56" t="s">
        <v>128</v>
      </c>
      <c r="E43" s="55"/>
      <c r="F43" s="55"/>
    </row>
    <row r="44" spans="1:9" ht="31.7" x14ac:dyDescent="0.5">
      <c r="A44" s="54" t="s">
        <v>111</v>
      </c>
      <c r="B44" s="54"/>
      <c r="C44" s="55" t="s">
        <v>129</v>
      </c>
      <c r="D44" s="56" t="s">
        <v>163</v>
      </c>
      <c r="E44" s="55"/>
      <c r="F44" s="55"/>
    </row>
    <row r="45" spans="1:9" x14ac:dyDescent="0.5">
      <c r="A45" s="54" t="s">
        <v>112</v>
      </c>
      <c r="B45" s="54"/>
      <c r="C45" s="55" t="s">
        <v>130</v>
      </c>
      <c r="D45" s="56" t="s">
        <v>131</v>
      </c>
      <c r="E45" s="55"/>
      <c r="F45" s="55"/>
    </row>
    <row r="46" spans="1:9" ht="47.5" x14ac:dyDescent="0.5">
      <c r="A46" s="54" t="s">
        <v>164</v>
      </c>
      <c r="B46" s="54"/>
      <c r="C46" s="55" t="s">
        <v>162</v>
      </c>
      <c r="D46" s="56" t="s">
        <v>113</v>
      </c>
      <c r="E46" s="55"/>
      <c r="F46" s="55"/>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Oliver Castelblanco</cp:lastModifiedBy>
  <dcterms:created xsi:type="dcterms:W3CDTF">2014-07-01T23:43:25Z</dcterms:created>
  <dcterms:modified xsi:type="dcterms:W3CDTF">2015-06-18T15:45:36Z</dcterms:modified>
</cp:coreProperties>
</file>