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Recursos de Once\REC11_13\"/>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H29" i="1"/>
  <c r="H28" i="1"/>
  <c r="H27" i="1"/>
  <c r="H26" i="1"/>
  <c r="H25" i="1"/>
  <c r="H24" i="1"/>
  <c r="H23" i="1"/>
  <c r="H22" i="1"/>
  <c r="H21" i="1"/>
  <c r="H20" i="1"/>
  <c r="H19" i="1"/>
  <c r="H18" i="1"/>
  <c r="H17" i="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s="1"/>
  <c r="G16" i="1" s="1"/>
  <c r="A17" i="1" l="1"/>
  <c r="F17" i="1" s="1"/>
  <c r="G17" i="1" s="1"/>
  <c r="A18" i="1" l="1"/>
  <c r="F18" i="1" s="1"/>
  <c r="G18" i="1" s="1"/>
  <c r="A19" i="1" l="1"/>
  <c r="F19" i="1" s="1"/>
  <c r="G19" i="1" s="1"/>
  <c r="A20" i="1" l="1"/>
  <c r="F20" i="1" s="1"/>
  <c r="G20" i="1" s="1"/>
  <c r="A21" i="1" l="1"/>
  <c r="F21" i="1" s="1"/>
  <c r="G21" i="1" s="1"/>
  <c r="A22" i="1" l="1"/>
  <c r="F22" i="1" s="1"/>
  <c r="G22" i="1" s="1"/>
  <c r="A23" i="1" l="1"/>
  <c r="F23" i="1" s="1"/>
  <c r="G23" i="1" s="1"/>
  <c r="A24" i="1" l="1"/>
  <c r="F24" i="1" s="1"/>
  <c r="G24" i="1" s="1"/>
  <c r="A25" i="1" l="1"/>
  <c r="F25" i="1" s="1"/>
  <c r="G25" i="1" s="1"/>
  <c r="A26" i="1" l="1"/>
  <c r="F26" i="1" s="1"/>
  <c r="G26" i="1" s="1"/>
  <c r="A27" i="1" l="1"/>
  <c r="F27" i="1" s="1"/>
  <c r="G27" i="1" s="1"/>
  <c r="A28" i="1" l="1"/>
  <c r="F28" i="1" s="1"/>
  <c r="G28" i="1" s="1"/>
  <c r="A29" i="1" l="1"/>
  <c r="F29" i="1" s="1"/>
  <c r="G29" i="1" s="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<sst xmlns="http://schemas.openxmlformats.org/spreadsheetml/2006/main" count="435" uniqueCount="207">
  <si>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</si>
  <si>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</si>
  <si>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</si>
  <si>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</si>
  <si>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</si>
  <si>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</si>
  <si>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</si>
  <si>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</si>
  <si>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</si>
  <si>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</si>
  <si>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</si>
  <si>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</si>
  <si>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</si>
  <si>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</si>
  <si>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</si>
  <si>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</si>
  <si>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</si>
  <si>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</si>
  <si>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</si>
  <si>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</si>
  <si>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</si>
  <si>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</si>
  <si>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</si>
  <si>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</si>
  <si>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</si>
  <si>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</si>
  <si>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</si>
  <si>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</si>
  <si>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</si>
  <si>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</si>
  <si>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</si>
  <si>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</si>
  <si>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</si>
  <si>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</si>
  <si>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</si>
  <si>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</si>
  <si>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</si>
  <si>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</si>
  <si>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</si>
  <si>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</si>
  <si>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</si>
  <si>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</si>
  <si>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</si>
  <si>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</si>
  <si>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</si>
  <si>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</si>
  <si>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</si>
  <si>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</si>
  <si>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</si>
  <si>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</si>
  <si>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</si>
  <si>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</si>
  <si>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</si>
  <si>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</si>
  <si>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</si>
  <si>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</si>
  <si>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</si>
  <si>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</si>
  <si>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</si>
  <si>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</si>
  <si>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</si>
  <si>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</si>
  <si>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</si>
  <si>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</si>
  <si>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</si>
  <si>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</si>
  <si>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</si>
  <si>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</si>
  <si>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</si>
  <si>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</si>
  <si>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</si>
  <si>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</si>
  <si>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</si>
  <si>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</si>
  <si>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</si>
  <si>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</si>
  <si>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</si>
  <si>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</si>
  <si>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</si>
  <si>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</si>
  <si>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</si>
  <si>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</si>
  <si>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</si>
  <si>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</si>
  <si>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</si>
  <si>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</si>
  <si>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</si>
  <si>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</si>
  <si>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</si>
  <si>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</si>
  <si>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</si>
  <si>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</si>
  <si>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</si>
  <si>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</si>
  <si>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</si>
  <si>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</si>
  <si>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</si>
  <si>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</si>
  <si>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</si>
  <si>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</si>
  <si>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</si>
  <si>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</si>
  <si>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</si>
  <si>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</si>
  <si>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</si>
  <si>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</si>
  <si>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</si>
  <si>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</si>
  <si>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</si>
  <si>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</si>
  <si>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</si>
  <si>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</si>
  <si>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</si>
  <si>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</si>
  <si>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</si>
  <si>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</si>
  <si>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</si>
  <si>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</si>
  <si>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</si>
  <si>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</si>
  <si>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</si>
  <si>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</si>
  <si>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</si>
  <si>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</si>
  <si>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</si>
  <si>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</si>
  <si>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</si>
  <si>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</si>
  <si>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</si>
  <si>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</si>
  <si>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</si>
  <si>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</si>
  <si>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</si>
  <si>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</si>
  <si>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</si>
  <si>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</si>
  <si>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</si>
  <si>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</si>
  <si>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</si>
  <si>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</si>
  <si>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</si>
  <si>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</si>
  <si>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</si>
  <si>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</si>
  <si>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</si>
  <si>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</si>
  <si>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</si>
  <si>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</si>
  <si>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</si>
  <si>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</si>
  <si>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</si>
  <si>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</si>
  <si>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</si>
  <si>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</si>
  <si>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</si>
  <si>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</si>
  <si>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</si>
  <si>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</si>
  <si>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</si>
  <si>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</si>
  <si>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</si>
  <si>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</si>
  <si>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</si>
  <si>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</si>
  <si>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</si>
  <si>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</si>
  <si>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</si>
  <si>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</si>
  <si>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</si>
  <si>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</si>
  <si>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</si>
  <si>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</si>
  <si>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</si>
  <si>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</si>
  <si>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</si>
  <si>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</si>
  <si>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</si>
  <si>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</si>
  <si>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</si>
  <si>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</si>
  <si>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</si>
  <si>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</si>
  <si>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</si>
  <si>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</si>
  <si>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</si>
  <si>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</si>
  <si>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</si>
  <si>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derivados de ácidos carboxílicos y las funciones nitrogenadas</t>
  </si>
  <si>
    <t>Lyz Bernal</t>
  </si>
  <si>
    <t>CN_11_13_REC170</t>
  </si>
  <si>
    <t xml:space="preserve">202922008
</t>
  </si>
  <si>
    <t>Fotografía</t>
  </si>
  <si>
    <t xml:space="preserve">134618957
</t>
  </si>
  <si>
    <t xml:space="preserve">Ver descripción y observaciones </t>
  </si>
  <si>
    <t>Ilustración</t>
  </si>
  <si>
    <t>Realizar ilustración igual a imagen guía</t>
  </si>
  <si>
    <t xml:space="preserve">119068213
</t>
  </si>
  <si>
    <t xml:space="preserve">332624738
</t>
  </si>
  <si>
    <t xml:space="preserve">331055324
</t>
  </si>
  <si>
    <t>Eliminar texto</t>
  </si>
  <si>
    <t>Realizar ilustración igual a imagen guía. En correo de solicitud grafica se relaciona enlace en DRIVE  de la tabla</t>
  </si>
  <si>
    <t xml:space="preserve">277167881
</t>
  </si>
  <si>
    <t xml:space="preserve">70883305
</t>
  </si>
  <si>
    <t>Incluir zoom con fórmula</t>
  </si>
  <si>
    <t xml:space="preserve">185496650
</t>
  </si>
  <si>
    <t>Realizar ilustración igual a imagen guía. Si es posible en una sola línea. Es para ficha de estudiante.</t>
  </si>
  <si>
    <t>Realizar ilustración igual a imagen guía.  Es para ficha de estudiante.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</si>
</sst>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jpeg"/><Relationship Id="rId16" Type="http://schemas.openxmlformats.org/officeDocument/2006/relationships/image" Target="../media/image16.jpeg"/><Relationship Id="rId20" Type="http://schemas.openxmlformats.org/officeDocument/2006/relationships/image" Target="../media/image20.pn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png"/><Relationship Id="rId5" Type="http://schemas.openxmlformats.org/officeDocument/2006/relationships/image" Target="../media/image5.jpeg"/><Relationship Id="rId15" Type="http://schemas.openxmlformats.org/officeDocument/2006/relationships/image" Target="../media/image15.png"/><Relationship Id="rId10" Type="http://schemas.openxmlformats.org/officeDocument/2006/relationships/image" Target="../media/image10.jpeg"/><Relationship Id="rId19" Type="http://schemas.openxmlformats.org/officeDocument/2006/relationships/image" Target="../media/image19.png"/><Relationship Id="rId4" Type="http://schemas.openxmlformats.org/officeDocument/2006/relationships/image" Target="../media/image4.jpe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9</xdr:col>
      <xdr:colOff>503709</xdr:colOff>
      <xdr:row>9</xdr:row>
      <xdr:rowOff>142875</xdr:rowOff>
    </xdr:from>
    <xdr:to>
      <xdr:col>9</xdr:col>
      <xdr:colOff>1871817</xdr:colOff>
      <xdr:row>9</xdr:row>
      <xdr:rowOff>1492742</xdr:rowOff>
    </xdr:to>
    <xdr:pic>
      <xdr:nvPicPr>
        <xdr:cNvPr id="2" name="Picture 6" descr="http://thumb1.shutterstock.com/display_pic_with_logo/930136/202922008/stock-photo-trimethylamine-volatile-tertiary-amine-molecule-important-component-of-the-smell-of-rotting-fish-202922008.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19709" y="2262188"/>
          <a:ext cx="1368108" cy="13498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333375</xdr:colOff>
      <xdr:row>10</xdr:row>
      <xdr:rowOff>146156</xdr:rowOff>
    </xdr:from>
    <xdr:to>
      <xdr:col>9</xdr:col>
      <xdr:colOff>1762125</xdr:colOff>
      <xdr:row>10</xdr:row>
      <xdr:rowOff>1274870</xdr:rowOff>
    </xdr:to>
    <xdr:pic>
      <xdr:nvPicPr>
        <xdr:cNvPr id="3" name="Picture 4" descr="http://thumb101.shutterstock.com/display_pic_with_logo/930136/134618957/stock-photo-hydrogen-cyanide-hcn-prussic-acid-poison-molecule-chemical-structure-hcn-is-an-extremely-toxic-134618957.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033500" y="3845031"/>
          <a:ext cx="1428750" cy="11287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468313</xdr:colOff>
      <xdr:row>11</xdr:row>
      <xdr:rowOff>85446</xdr:rowOff>
    </xdr:from>
    <xdr:to>
      <xdr:col>9</xdr:col>
      <xdr:colOff>1935677</xdr:colOff>
      <xdr:row>11</xdr:row>
      <xdr:rowOff>1476086</xdr:rowOff>
    </xdr:to>
    <xdr:pic>
      <xdr:nvPicPr>
        <xdr:cNvPr id="4" name="Imagen 3"/>
        <xdr:cNvPicPr>
          <a:picLocks noChangeAspect="1"/>
        </xdr:cNvPicPr>
      </xdr:nvPicPr>
      <xdr:blipFill rotWithShape="1">
        <a:blip xmlns:r="http://schemas.openxmlformats.org/officeDocument/2006/relationships" r:embed="rId3"/>
        <a:srcRect l="23122" t="41776" r="48582" b="10526"/>
        <a:stretch/>
      </xdr:blipFill>
      <xdr:spPr>
        <a:xfrm>
          <a:off x="14184313" y="5149571"/>
          <a:ext cx="1467364" cy="1390640"/>
        </a:xfrm>
        <a:prstGeom prst="rect">
          <a:avLst/>
        </a:prstGeom>
      </xdr:spPr>
    </xdr:pic>
    <xdr:clientData/>
  </xdr:twoCellAnchor>
  <xdr:twoCellAnchor editAs="oneCell">
    <xdr:from>
      <xdr:col>9</xdr:col>
      <xdr:colOff>944562</xdr:colOff>
      <xdr:row>12</xdr:row>
      <xdr:rowOff>189290</xdr:rowOff>
    </xdr:from>
    <xdr:to>
      <xdr:col>9</xdr:col>
      <xdr:colOff>1968509</xdr:colOff>
      <xdr:row>12</xdr:row>
      <xdr:rowOff>1150287</xdr:rowOff>
    </xdr:to>
    <xdr:pic>
      <xdr:nvPicPr>
        <xdr:cNvPr id="5" name="Picture 4" descr="http://thumb101.shutterstock.com/display_pic_with_logo/137002/119068213/stock-photo-medical-ampules-pills-and-syringes-isolated-on-white-119068213.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660562" y="6817103"/>
          <a:ext cx="1023947" cy="9609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490952</xdr:colOff>
      <xdr:row>13</xdr:row>
      <xdr:rowOff>71437</xdr:rowOff>
    </xdr:from>
    <xdr:to>
      <xdr:col>9</xdr:col>
      <xdr:colOff>1893686</xdr:colOff>
      <xdr:row>13</xdr:row>
      <xdr:rowOff>1249754</xdr:rowOff>
    </xdr:to>
    <xdr:pic>
      <xdr:nvPicPr>
        <xdr:cNvPr id="6" name="Picture 2" descr="http://thumb1.shutterstock.com/display_pic_with_logo/1126007/332624738/stock-photo-structural-chemical-formula-and-model-of-acetonitrile-molecule-d-and-d-illustration-isolated-332624738.jpg"/>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4206952" y="8120062"/>
          <a:ext cx="1402734" cy="11783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453231</xdr:colOff>
      <xdr:row>13</xdr:row>
      <xdr:rowOff>1444625</xdr:rowOff>
    </xdr:from>
    <xdr:to>
      <xdr:col>9</xdr:col>
      <xdr:colOff>1981311</xdr:colOff>
      <xdr:row>14</xdr:row>
      <xdr:rowOff>1455737</xdr:rowOff>
    </xdr:to>
    <xdr:pic>
      <xdr:nvPicPr>
        <xdr:cNvPr id="7" name="Picture 6" descr="http://thumb1.shutterstock.com/display_pic_with_logo/2352128/331055324/stock-photo-coil-of-plastic-rope-on-white-background-331055324.jpg"/>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4169231" y="9493250"/>
          <a:ext cx="1528080" cy="15192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551351</xdr:colOff>
      <xdr:row>16</xdr:row>
      <xdr:rowOff>23812</xdr:rowOff>
    </xdr:from>
    <xdr:to>
      <xdr:col>9</xdr:col>
      <xdr:colOff>1852524</xdr:colOff>
      <xdr:row>16</xdr:row>
      <xdr:rowOff>1032232</xdr:rowOff>
    </xdr:to>
    <xdr:pic>
      <xdr:nvPicPr>
        <xdr:cNvPr id="9" name="Imagen 8"/>
        <xdr:cNvPicPr>
          <a:picLocks noChangeAspect="1"/>
        </xdr:cNvPicPr>
      </xdr:nvPicPr>
      <xdr:blipFill rotWithShape="1">
        <a:blip xmlns:r="http://schemas.openxmlformats.org/officeDocument/2006/relationships" r:embed="rId7"/>
        <a:srcRect l="26508" t="30062" r="48944" b="19586"/>
        <a:stretch/>
      </xdr:blipFill>
      <xdr:spPr>
        <a:xfrm>
          <a:off x="14267351" y="12707937"/>
          <a:ext cx="1301173" cy="1008420"/>
        </a:xfrm>
        <a:prstGeom prst="rect">
          <a:avLst/>
        </a:prstGeom>
      </xdr:spPr>
    </xdr:pic>
    <xdr:clientData/>
  </xdr:twoCellAnchor>
  <xdr:twoCellAnchor editAs="oneCell">
    <xdr:from>
      <xdr:col>9</xdr:col>
      <xdr:colOff>627063</xdr:colOff>
      <xdr:row>17</xdr:row>
      <xdr:rowOff>47625</xdr:rowOff>
    </xdr:from>
    <xdr:to>
      <xdr:col>9</xdr:col>
      <xdr:colOff>2024422</xdr:colOff>
      <xdr:row>17</xdr:row>
      <xdr:rowOff>1317357</xdr:rowOff>
    </xdr:to>
    <xdr:pic>
      <xdr:nvPicPr>
        <xdr:cNvPr id="10" name="Imagen 9"/>
        <xdr:cNvPicPr>
          <a:picLocks noChangeAspect="1"/>
        </xdr:cNvPicPr>
      </xdr:nvPicPr>
      <xdr:blipFill rotWithShape="1">
        <a:blip xmlns:r="http://schemas.openxmlformats.org/officeDocument/2006/relationships" r:embed="rId8"/>
        <a:srcRect l="28092" t="31118" r="50429" b="19410"/>
        <a:stretch/>
      </xdr:blipFill>
      <xdr:spPr>
        <a:xfrm>
          <a:off x="14343063" y="14295438"/>
          <a:ext cx="1397359" cy="1269732"/>
        </a:xfrm>
        <a:prstGeom prst="rect">
          <a:avLst/>
        </a:prstGeom>
      </xdr:spPr>
    </xdr:pic>
    <xdr:clientData/>
  </xdr:twoCellAnchor>
  <xdr:twoCellAnchor editAs="oneCell">
    <xdr:from>
      <xdr:col>9</xdr:col>
      <xdr:colOff>484188</xdr:colOff>
      <xdr:row>18</xdr:row>
      <xdr:rowOff>23812</xdr:rowOff>
    </xdr:from>
    <xdr:to>
      <xdr:col>9</xdr:col>
      <xdr:colOff>1975919</xdr:colOff>
      <xdr:row>18</xdr:row>
      <xdr:rowOff>1364289</xdr:rowOff>
    </xdr:to>
    <xdr:pic>
      <xdr:nvPicPr>
        <xdr:cNvPr id="11" name="Imagen 10"/>
        <xdr:cNvPicPr>
          <a:picLocks noChangeAspect="1"/>
        </xdr:cNvPicPr>
      </xdr:nvPicPr>
      <xdr:blipFill rotWithShape="1">
        <a:blip xmlns:r="http://schemas.openxmlformats.org/officeDocument/2006/relationships" r:embed="rId9"/>
        <a:srcRect l="27003" t="31118" r="49835" b="19586"/>
        <a:stretch/>
      </xdr:blipFill>
      <xdr:spPr>
        <a:xfrm>
          <a:off x="14200188" y="15835312"/>
          <a:ext cx="1491731" cy="1340477"/>
        </a:xfrm>
        <a:prstGeom prst="rect">
          <a:avLst/>
        </a:prstGeom>
      </xdr:spPr>
    </xdr:pic>
    <xdr:clientData/>
  </xdr:twoCellAnchor>
  <xdr:twoCellAnchor editAs="oneCell">
    <xdr:from>
      <xdr:col>9</xdr:col>
      <xdr:colOff>350076</xdr:colOff>
      <xdr:row>20</xdr:row>
      <xdr:rowOff>31749</xdr:rowOff>
    </xdr:from>
    <xdr:to>
      <xdr:col>9</xdr:col>
      <xdr:colOff>2426229</xdr:colOff>
      <xdr:row>20</xdr:row>
      <xdr:rowOff>1465792</xdr:rowOff>
    </xdr:to>
    <xdr:pic>
      <xdr:nvPicPr>
        <xdr:cNvPr id="13" name="Picture 4" descr="http://thumb7.shutterstock.com/display_pic_with_logo/2225699/277167881/stock-photo-dead-fish-and-many-flies-277167881.jpg"/>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4055493" y="18986499"/>
          <a:ext cx="2076153" cy="14340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306917</xdr:colOff>
      <xdr:row>21</xdr:row>
      <xdr:rowOff>370417</xdr:rowOff>
    </xdr:from>
    <xdr:to>
      <xdr:col>9</xdr:col>
      <xdr:colOff>2127127</xdr:colOff>
      <xdr:row>21</xdr:row>
      <xdr:rowOff>2081671</xdr:rowOff>
    </xdr:to>
    <xdr:pic>
      <xdr:nvPicPr>
        <xdr:cNvPr id="14" name="Imagen 13"/>
        <xdr:cNvPicPr>
          <a:picLocks noChangeAspect="1"/>
        </xdr:cNvPicPr>
      </xdr:nvPicPr>
      <xdr:blipFill rotWithShape="1">
        <a:blip xmlns:r="http://schemas.openxmlformats.org/officeDocument/2006/relationships" r:embed="rId11"/>
        <a:srcRect l="26508" t="30766" r="45380" b="22227"/>
        <a:stretch/>
      </xdr:blipFill>
      <xdr:spPr>
        <a:xfrm>
          <a:off x="14012334" y="20870334"/>
          <a:ext cx="1820210" cy="1711254"/>
        </a:xfrm>
        <a:prstGeom prst="rect">
          <a:avLst/>
        </a:prstGeom>
      </xdr:spPr>
    </xdr:pic>
    <xdr:clientData/>
  </xdr:twoCellAnchor>
  <xdr:twoCellAnchor editAs="oneCell">
    <xdr:from>
      <xdr:col>9</xdr:col>
      <xdr:colOff>769523</xdr:colOff>
      <xdr:row>22</xdr:row>
      <xdr:rowOff>137583</xdr:rowOff>
    </xdr:from>
    <xdr:to>
      <xdr:col>9</xdr:col>
      <xdr:colOff>2222590</xdr:colOff>
      <xdr:row>22</xdr:row>
      <xdr:rowOff>1812402</xdr:rowOff>
    </xdr:to>
    <xdr:pic>
      <xdr:nvPicPr>
        <xdr:cNvPr id="15" name="Imagen 14"/>
        <xdr:cNvPicPr>
          <a:picLocks noChangeAspect="1"/>
        </xdr:cNvPicPr>
      </xdr:nvPicPr>
      <xdr:blipFill rotWithShape="1">
        <a:blip xmlns:r="http://schemas.openxmlformats.org/officeDocument/2006/relationships" r:embed="rId12"/>
        <a:srcRect l="29477" t="32526" r="45876" b="16945"/>
        <a:stretch/>
      </xdr:blipFill>
      <xdr:spPr>
        <a:xfrm>
          <a:off x="14474940" y="23452666"/>
          <a:ext cx="1453067" cy="1674819"/>
        </a:xfrm>
        <a:prstGeom prst="rect">
          <a:avLst/>
        </a:prstGeom>
      </xdr:spPr>
    </xdr:pic>
    <xdr:clientData/>
  </xdr:twoCellAnchor>
  <xdr:twoCellAnchor editAs="oneCell">
    <xdr:from>
      <xdr:col>9</xdr:col>
      <xdr:colOff>269874</xdr:colOff>
      <xdr:row>23</xdr:row>
      <xdr:rowOff>288130</xdr:rowOff>
    </xdr:from>
    <xdr:to>
      <xdr:col>9</xdr:col>
      <xdr:colOff>1940775</xdr:colOff>
      <xdr:row>23</xdr:row>
      <xdr:rowOff>1875485</xdr:rowOff>
    </xdr:to>
    <xdr:pic>
      <xdr:nvPicPr>
        <xdr:cNvPr id="16" name="Imagen 15"/>
        <xdr:cNvPicPr>
          <a:picLocks noChangeAspect="1"/>
        </xdr:cNvPicPr>
      </xdr:nvPicPr>
      <xdr:blipFill rotWithShape="1">
        <a:blip xmlns:r="http://schemas.openxmlformats.org/officeDocument/2006/relationships" r:embed="rId13"/>
        <a:srcRect l="26508" t="31294" r="53695" b="35255"/>
        <a:stretch/>
      </xdr:blipFill>
      <xdr:spPr>
        <a:xfrm>
          <a:off x="13969999" y="25894505"/>
          <a:ext cx="1670901" cy="1587355"/>
        </a:xfrm>
        <a:prstGeom prst="rect">
          <a:avLst/>
        </a:prstGeom>
      </xdr:spPr>
    </xdr:pic>
    <xdr:clientData/>
  </xdr:twoCellAnchor>
  <xdr:twoCellAnchor editAs="oneCell">
    <xdr:from>
      <xdr:col>9</xdr:col>
      <xdr:colOff>24423</xdr:colOff>
      <xdr:row>24</xdr:row>
      <xdr:rowOff>109903</xdr:rowOff>
    </xdr:from>
    <xdr:to>
      <xdr:col>9</xdr:col>
      <xdr:colOff>2651713</xdr:colOff>
      <xdr:row>24</xdr:row>
      <xdr:rowOff>2598733</xdr:rowOff>
    </xdr:to>
    <xdr:pic>
      <xdr:nvPicPr>
        <xdr:cNvPr id="17" name="Imagen 16"/>
        <xdr:cNvPicPr>
          <a:picLocks noChangeAspect="1"/>
        </xdr:cNvPicPr>
      </xdr:nvPicPr>
      <xdr:blipFill rotWithShape="1">
        <a:blip xmlns:r="http://schemas.openxmlformats.org/officeDocument/2006/relationships" r:embed="rId14"/>
        <a:srcRect l="26607" t="30766" r="53201" b="21523"/>
        <a:stretch/>
      </xdr:blipFill>
      <xdr:spPr>
        <a:xfrm>
          <a:off x="13750192" y="28074326"/>
          <a:ext cx="2627290" cy="2488830"/>
        </a:xfrm>
        <a:prstGeom prst="rect">
          <a:avLst/>
        </a:prstGeom>
      </xdr:spPr>
    </xdr:pic>
    <xdr:clientData/>
  </xdr:twoCellAnchor>
  <xdr:twoCellAnchor editAs="oneCell">
    <xdr:from>
      <xdr:col>9</xdr:col>
      <xdr:colOff>244230</xdr:colOff>
      <xdr:row>25</xdr:row>
      <xdr:rowOff>146539</xdr:rowOff>
    </xdr:from>
    <xdr:to>
      <xdr:col>9</xdr:col>
      <xdr:colOff>2424144</xdr:colOff>
      <xdr:row>25</xdr:row>
      <xdr:rowOff>2035798</xdr:rowOff>
    </xdr:to>
    <xdr:pic>
      <xdr:nvPicPr>
        <xdr:cNvPr id="18" name="Imagen 17"/>
        <xdr:cNvPicPr>
          <a:picLocks noChangeAspect="1"/>
        </xdr:cNvPicPr>
      </xdr:nvPicPr>
      <xdr:blipFill rotWithShape="1">
        <a:blip xmlns:r="http://schemas.openxmlformats.org/officeDocument/2006/relationships" r:embed="rId15"/>
        <a:srcRect l="21714" t="24208" r="46819" b="27285"/>
        <a:stretch/>
      </xdr:blipFill>
      <xdr:spPr>
        <a:xfrm>
          <a:off x="13969999" y="30944039"/>
          <a:ext cx="2179914" cy="1889259"/>
        </a:xfrm>
        <a:prstGeom prst="rect">
          <a:avLst/>
        </a:prstGeom>
      </xdr:spPr>
    </xdr:pic>
    <xdr:clientData/>
  </xdr:twoCellAnchor>
  <xdr:twoCellAnchor editAs="oneCell">
    <xdr:from>
      <xdr:col>9</xdr:col>
      <xdr:colOff>371723</xdr:colOff>
      <xdr:row>26</xdr:row>
      <xdr:rowOff>989134</xdr:rowOff>
    </xdr:from>
    <xdr:to>
      <xdr:col>9</xdr:col>
      <xdr:colOff>2482445</xdr:colOff>
      <xdr:row>26</xdr:row>
      <xdr:rowOff>2703391</xdr:rowOff>
    </xdr:to>
    <xdr:pic>
      <xdr:nvPicPr>
        <xdr:cNvPr id="19" name="Picture 4" descr="http://thumb1.shutterstock.com/display_pic_with_logo/1369723/185496650/stock-photo-several-dyed-plastic-polymer-granulates-in-laboratory-185496650.jpg"/>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4097492" y="34619711"/>
          <a:ext cx="2110722" cy="17142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122511</xdr:colOff>
      <xdr:row>27</xdr:row>
      <xdr:rowOff>378556</xdr:rowOff>
    </xdr:from>
    <xdr:to>
      <xdr:col>9</xdr:col>
      <xdr:colOff>4054075</xdr:colOff>
      <xdr:row>27</xdr:row>
      <xdr:rowOff>2002691</xdr:rowOff>
    </xdr:to>
    <xdr:pic>
      <xdr:nvPicPr>
        <xdr:cNvPr id="20" name="Imagen 19"/>
        <xdr:cNvPicPr>
          <a:picLocks noChangeAspect="1"/>
        </xdr:cNvPicPr>
      </xdr:nvPicPr>
      <xdr:blipFill rotWithShape="1">
        <a:blip xmlns:r="http://schemas.openxmlformats.org/officeDocument/2006/relationships" r:embed="rId17"/>
        <a:srcRect l="16279" t="37664" r="14552" b="11513"/>
        <a:stretch/>
      </xdr:blipFill>
      <xdr:spPr>
        <a:xfrm>
          <a:off x="13848280" y="37184133"/>
          <a:ext cx="3931564" cy="1624135"/>
        </a:xfrm>
        <a:prstGeom prst="rect">
          <a:avLst/>
        </a:prstGeom>
      </xdr:spPr>
    </xdr:pic>
    <xdr:clientData/>
  </xdr:twoCellAnchor>
  <xdr:twoCellAnchor editAs="oneCell">
    <xdr:from>
      <xdr:col>9</xdr:col>
      <xdr:colOff>256443</xdr:colOff>
      <xdr:row>28</xdr:row>
      <xdr:rowOff>85481</xdr:rowOff>
    </xdr:from>
    <xdr:to>
      <xdr:col>9</xdr:col>
      <xdr:colOff>4579327</xdr:colOff>
      <xdr:row>28</xdr:row>
      <xdr:rowOff>1673651</xdr:rowOff>
    </xdr:to>
    <xdr:pic>
      <xdr:nvPicPr>
        <xdr:cNvPr id="21" name="Imagen 20"/>
        <xdr:cNvPicPr>
          <a:picLocks noChangeAspect="1"/>
        </xdr:cNvPicPr>
      </xdr:nvPicPr>
      <xdr:blipFill rotWithShape="1">
        <a:blip xmlns:r="http://schemas.openxmlformats.org/officeDocument/2006/relationships" r:embed="rId18"/>
        <a:srcRect l="16926" t="44737" r="15663" b="33553"/>
        <a:stretch/>
      </xdr:blipFill>
      <xdr:spPr>
        <a:xfrm>
          <a:off x="13982212" y="39626443"/>
          <a:ext cx="4322884" cy="1588170"/>
        </a:xfrm>
        <a:prstGeom prst="rect">
          <a:avLst/>
        </a:prstGeom>
      </xdr:spPr>
    </xdr:pic>
    <xdr:clientData/>
  </xdr:twoCellAnchor>
  <xdr:twoCellAnchor editAs="oneCell">
    <xdr:from>
      <xdr:col>9</xdr:col>
      <xdr:colOff>1571625</xdr:colOff>
      <xdr:row>19</xdr:row>
      <xdr:rowOff>49002</xdr:rowOff>
    </xdr:from>
    <xdr:to>
      <xdr:col>9</xdr:col>
      <xdr:colOff>3050419</xdr:colOff>
      <xdr:row>19</xdr:row>
      <xdr:rowOff>1505002</xdr:rowOff>
    </xdr:to>
    <xdr:pic>
      <xdr:nvPicPr>
        <xdr:cNvPr id="22" name="Imagen 21"/>
        <xdr:cNvPicPr>
          <a:picLocks noChangeAspect="1"/>
        </xdr:cNvPicPr>
      </xdr:nvPicPr>
      <xdr:blipFill rotWithShape="1">
        <a:blip xmlns:r="http://schemas.openxmlformats.org/officeDocument/2006/relationships" r:embed="rId19"/>
        <a:srcRect l="28388" t="11224" r="22021" b="6206"/>
        <a:stretch/>
      </xdr:blipFill>
      <xdr:spPr>
        <a:xfrm>
          <a:off x="15335250" y="17384502"/>
          <a:ext cx="1478794" cy="1456000"/>
        </a:xfrm>
        <a:prstGeom prst="rect">
          <a:avLst/>
        </a:prstGeom>
      </xdr:spPr>
    </xdr:pic>
    <xdr:clientData/>
  </xdr:twoCellAnchor>
  <xdr:twoCellAnchor editAs="oneCell">
    <xdr:from>
      <xdr:col>9</xdr:col>
      <xdr:colOff>1000125</xdr:colOff>
      <xdr:row>14</xdr:row>
      <xdr:rowOff>1533525</xdr:rowOff>
    </xdr:from>
    <xdr:to>
      <xdr:col>9</xdr:col>
      <xdr:colOff>2455439</xdr:colOff>
      <xdr:row>15</xdr:row>
      <xdr:rowOff>1550595</xdr:rowOff>
    </xdr:to>
    <xdr:pic>
      <xdr:nvPicPr>
        <xdr:cNvPr id="23" name="Imagen 22"/>
        <xdr:cNvPicPr>
          <a:picLocks noChangeAspect="1"/>
        </xdr:cNvPicPr>
      </xdr:nvPicPr>
      <xdr:blipFill rotWithShape="1">
        <a:blip xmlns:r="http://schemas.openxmlformats.org/officeDocument/2006/relationships" r:embed="rId20"/>
        <a:srcRect l="26706" t="30590" r="50033" b="24516"/>
        <a:stretch/>
      </xdr:blipFill>
      <xdr:spPr>
        <a:xfrm>
          <a:off x="14706600" y="11096625"/>
          <a:ext cx="1455314" cy="15791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F1" zoomScaleNormal="100" zoomScalePageLayoutView="140" workbookViewId="0">
      <pane ySplit="9" topLeftCell="A16" activePane="bottomLeft" state="frozen"/>
      <selection pane="bottomLeft" activeCell="J16" sqref="J16"/>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62.62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F7</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135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F7</v>
      </c>
      <c r="F9" s="57" t="s">
        <v>61</v>
      </c>
      <c r="G9" s="57" t="s">
        <v>59</v>
      </c>
      <c r="H9" s="57" t="s">
        <v>60</v>
      </c>
      <c r="I9" s="57" t="s">
        <v>114</v>
      </c>
      <c r="J9" s="18" t="s">
        <v>6</v>
      </c>
      <c r="K9" s="19" t="s">
        <v>7</v>
      </c>
      <c r="O9" s="2" t="str">
        <f>'Definición técnica de imagenes'!A11</f>
        <v>M10B</v>
      </c>
    </row>
    <row r="10" spans="1:16" s="11" customFormat="1" ht="123" customHeight="1" x14ac:dyDescent="0.25">
      <c r="A10" s="12" t="str">
        <f>IF(OR(B10&lt;&gt;"",J10&lt;&gt;""),"IMG01","")</f>
        <v>IMG01</v>
      </c>
      <c r="B10" s="62" t="s">
        <v>190</v>
      </c>
      <c r="C10" s="20" t="str">
        <f t="shared" ref="C10:C41" si="0">IF(OR(B10&lt;&gt;"",J10&lt;&gt;""),IF($G$4="Recurso",CONCATENATE($G$4," ",$G$5),$G$4),"")</f>
        <v>Recurso F7</v>
      </c>
      <c r="D10" s="63" t="s">
        <v>191</v>
      </c>
      <c r="E10" s="63" t="s">
        <v>150</v>
      </c>
      <c r="F10" s="13" t="str">
        <f t="shared" ref="F10" ca="1" si="1">IF(OR(B10&lt;&gt;"",J10&lt;&gt;""),CONCATENATE($C$7,"_",$A10,IF($G$4="Cuaderno de Estudio","_small",CONCATENATE(IF(I10="","","n"),IF(LEFT($G$5,1)="F",".jpg",".png")))),"")</f>
        <v>CN_11_13_REC170_IMG01.jpg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c r="O10" s="2" t="str">
        <f>'Definición técnica de imagenes'!A12</f>
        <v>M12D</v>
      </c>
    </row>
    <row r="11" spans="1:16" s="11" customFormat="1" ht="108.75" customHeight="1" x14ac:dyDescent="0.25">
      <c r="A11" s="12" t="str">
        <f t="shared" ref="A11:A18" si="3">IF(OR(B11&lt;&gt;"",J11&lt;&gt;""),CONCATENATE(LEFT(A10,3),IF(MID(A10,4,2)+1&lt;10,CONCATENATE("0",MID(A10,4,2)+1))),"")</f>
        <v>IMG02</v>
      </c>
      <c r="B11" s="62" t="s">
        <v>192</v>
      </c>
      <c r="C11" s="20" t="str">
        <f t="shared" si="0"/>
        <v>Recurso F7</v>
      </c>
      <c r="D11" s="63" t="s">
        <v>191</v>
      </c>
      <c r="E11" s="63" t="s">
        <v>150</v>
      </c>
      <c r="F11" s="13" t="str">
        <f t="shared" ref="F11:F74" ca="1" si="4">IF(OR(B11&lt;&gt;"",J11&lt;&gt;""),CONCATENATE($C$7,"_",$A11,IF($G$4="Cuaderno de Estudio","_small",CONCATENATE(IF(I11="","","n"),IF(LEFT($G$5,1)="F",".jpg",".png")))),"")</f>
        <v>CN_11_13_REC170_IMG02.jpg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ht="123" customHeight="1" x14ac:dyDescent="0.25">
      <c r="A12" s="12" t="str">
        <f t="shared" si="3"/>
        <v>IMG03</v>
      </c>
      <c r="B12" s="62" t="s">
        <v>193</v>
      </c>
      <c r="C12" s="20" t="str">
        <f t="shared" si="0"/>
        <v>Recurso F7</v>
      </c>
      <c r="D12" s="63" t="s">
        <v>194</v>
      </c>
      <c r="E12" s="63" t="s">
        <v>150</v>
      </c>
      <c r="F12" s="13" t="str">
        <f t="shared" ca="1" si="4"/>
        <v>CN_11_13_REC170_IMG03.jpg</v>
      </c>
      <c r="G12" s="13" t="str">
        <f ca="1">IF($F12&lt;&gt;"",IF($G$4="Recurso",VLOOKUP($E12,OFFSET('Definición técnica de imagenes'!$A$1,MATCH($G$5,'Definición técnica de imagenes'!$A$1:$A$104,0)-1,1,COUNTIF('Definición técnica de imagenes'!$A$3:$A$102,$G$5),5),5,FALSE),'Definición técnica de imagenes'!$F$16),"")</f>
        <v>350 x 230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t="s">
        <v>195</v>
      </c>
      <c r="O12" s="2" t="str">
        <f>'Definición técnica de imagenes'!A18</f>
        <v>Diaporama F1</v>
      </c>
    </row>
    <row r="13" spans="1:16" s="11" customFormat="1" ht="111.75" customHeight="1" x14ac:dyDescent="0.25">
      <c r="A13" s="12" t="str">
        <f t="shared" si="3"/>
        <v>IMG04</v>
      </c>
      <c r="B13" s="62" t="s">
        <v>196</v>
      </c>
      <c r="C13" s="20" t="str">
        <f t="shared" si="0"/>
        <v>Recurso F7</v>
      </c>
      <c r="D13" s="63" t="s">
        <v>191</v>
      </c>
      <c r="E13" s="63" t="s">
        <v>150</v>
      </c>
      <c r="F13" s="13" t="str">
        <f t="shared" ca="1" si="4"/>
        <v>CN_11_13_REC170_IMG04.jpg</v>
      </c>
      <c r="G13" s="13" t="str">
        <f ca="1">IF($F13&lt;&gt;"",IF($G$4="Recurso",VLOOKUP($E13,OFFSET('Definición técnica de imagenes'!$A$1,MATCH($G$5,'Definición técnica de imagenes'!$A$1:$A$104,0)-1,1,COUNTIF('Definición técnica de imagenes'!$A$3:$A$102,$G$5),5),5,FALSE),'Definición técnica de imagenes'!$F$16),"")</f>
        <v>350 x 230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ht="118.5" customHeight="1" x14ac:dyDescent="0.25">
      <c r="A14" s="12" t="str">
        <f t="shared" si="3"/>
        <v>IMG05</v>
      </c>
      <c r="B14" s="62" t="s">
        <v>197</v>
      </c>
      <c r="C14" s="20" t="str">
        <f t="shared" si="0"/>
        <v>Recurso F7</v>
      </c>
      <c r="D14" s="63" t="s">
        <v>194</v>
      </c>
      <c r="E14" s="63" t="s">
        <v>150</v>
      </c>
      <c r="F14" s="13" t="str">
        <f t="shared" ca="1" si="4"/>
        <v>CN_11_13_REC170_IMG05.jpg</v>
      </c>
      <c r="G14" s="13" t="str">
        <f ca="1">IF($F14&lt;&gt;"",IF($G$4="Recurso",VLOOKUP($E14,OFFSET('Definición técnica de imagenes'!$A$1,MATCH($G$5,'Definición técnica de imagenes'!$A$1:$A$104,0)-1,1,COUNTIF('Definición técnica de imagenes'!$A$3:$A$102,$G$5),5),5,FALSE),'Definición técnica de imagenes'!$F$16),"")</f>
        <v>350 x 230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t="s">
        <v>199</v>
      </c>
      <c r="O14" s="2" t="str">
        <f>'Definición técnica de imagenes'!A22</f>
        <v>F6</v>
      </c>
    </row>
    <row r="15" spans="1:16" s="11" customFormat="1" ht="123" customHeight="1" x14ac:dyDescent="0.25">
      <c r="A15" s="12" t="str">
        <f t="shared" si="3"/>
        <v>IMG06</v>
      </c>
      <c r="B15" s="62" t="s">
        <v>198</v>
      </c>
      <c r="C15" s="20" t="str">
        <f t="shared" si="0"/>
        <v>Recurso F7</v>
      </c>
      <c r="D15" s="63" t="s">
        <v>191</v>
      </c>
      <c r="E15" s="63" t="s">
        <v>150</v>
      </c>
      <c r="F15" s="13" t="str">
        <f t="shared" ca="1" si="4"/>
        <v>CN_11_13_REC170_IMG06.jpg</v>
      </c>
      <c r="G15" s="13" t="str">
        <f ca="1">IF($F15&lt;&gt;"",IF($G$4="Recurso",VLOOKUP($E15,OFFSET('Definición técnica de imagenes'!$A$1,MATCH($G$5,'Definición técnica de imagenes'!$A$1:$A$104,0)-1,1,COUNTIF('Definición técnica de imagenes'!$A$3:$A$102,$G$5),5),5,FALSE),'Definición técnica de imagenes'!$F$16),"")</f>
        <v>350 x 230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23" customHeight="1" x14ac:dyDescent="0.3">
      <c r="A16" s="12" t="str">
        <f t="shared" si="3"/>
        <v>IMG07</v>
      </c>
      <c r="B16" s="62" t="s">
        <v>193</v>
      </c>
      <c r="C16" s="20" t="str">
        <f t="shared" si="0"/>
        <v>Recurso F7</v>
      </c>
      <c r="D16" s="63" t="s">
        <v>194</v>
      </c>
      <c r="E16" s="63" t="s">
        <v>155</v>
      </c>
      <c r="F16" s="13" t="str">
        <f t="shared" ca="1" si="4"/>
        <v>CN_11_13_REC170_IMG07n.jpg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CN_11_13_REC170_IMG07a.jpg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c r="K16" s="68" t="s">
        <v>195</v>
      </c>
      <c r="O16" s="2" t="str">
        <f>'Definición técnica de imagenes'!A25</f>
        <v>F7</v>
      </c>
    </row>
    <row r="17" spans="1:15" s="11" customFormat="1" ht="123" customHeight="1" x14ac:dyDescent="0.25">
      <c r="A17" s="12" t="str">
        <f t="shared" si="3"/>
        <v>IMG08</v>
      </c>
      <c r="B17" s="62" t="s">
        <v>193</v>
      </c>
      <c r="C17" s="20" t="str">
        <f t="shared" si="0"/>
        <v>Recurso F7</v>
      </c>
      <c r="D17" s="63" t="s">
        <v>194</v>
      </c>
      <c r="E17" s="63" t="s">
        <v>155</v>
      </c>
      <c r="F17" s="13" t="str">
        <f t="shared" ca="1" si="4"/>
        <v>CN_11_13_REC170_IMG08n.jpg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CN_11_13_REC170_IMG08a.jpg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c r="K17" s="66"/>
      <c r="O17" s="2" t="str">
        <f>'Definición técnica de imagenes'!A27</f>
        <v>F7B</v>
      </c>
    </row>
    <row r="18" spans="1:15" s="11" customFormat="1" ht="123" customHeight="1" x14ac:dyDescent="0.3">
      <c r="A18" s="12" t="str">
        <f t="shared" si="3"/>
        <v>IMG09</v>
      </c>
      <c r="B18" s="62" t="s">
        <v>193</v>
      </c>
      <c r="C18" s="20" t="str">
        <f t="shared" si="0"/>
        <v>Recurso F7</v>
      </c>
      <c r="D18" s="63" t="s">
        <v>194</v>
      </c>
      <c r="E18" s="63" t="s">
        <v>155</v>
      </c>
      <c r="F18" s="13" t="str">
        <f t="shared" ca="1" si="4"/>
        <v>CN_11_13_REC170_IMG09n.jpg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CN_11_13_REC170_IMG09a.jpg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c r="K18" s="68" t="s">
        <v>195</v>
      </c>
      <c r="O18" s="2" t="str">
        <f>'Definición técnica de imagenes'!A30</f>
        <v>F8</v>
      </c>
    </row>
    <row r="19" spans="1:15" s="11" customFormat="1" ht="120.75" customHeight="1" x14ac:dyDescent="0.3">
      <c r="A19" s="12" t="str">
        <f t="shared" ref="A19:A50" si="6">IF(OR(B19&lt;&gt;"",J19&lt;&gt;""),CONCATENATE(LEFT(A18,3),IF(MID(A18,4,2)+1&lt;10,CONCATENATE("0",MID(A18,4,2)+1),MID(A18,4,2)+1)),"")</f>
        <v>IMG10</v>
      </c>
      <c r="B19" s="62" t="s">
        <v>193</v>
      </c>
      <c r="C19" s="20" t="str">
        <f t="shared" si="0"/>
        <v>Recurso F7</v>
      </c>
      <c r="D19" s="63" t="s">
        <v>194</v>
      </c>
      <c r="E19" s="63" t="s">
        <v>155</v>
      </c>
      <c r="F19" s="13" t="str">
        <f t="shared" ca="1" si="4"/>
        <v>CN_11_13_REC170_IMG10n.jpg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CN_11_13_REC170_IMG10a.jpg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c r="K19" s="68" t="s">
        <v>195</v>
      </c>
      <c r="O19" s="2" t="str">
        <f>'Definición técnica de imagenes'!A31</f>
        <v>F10</v>
      </c>
    </row>
    <row r="20" spans="1:15" s="11" customFormat="1" ht="123" customHeight="1" x14ac:dyDescent="0.25">
      <c r="A20" s="12" t="str">
        <f t="shared" si="6"/>
        <v>IMG11</v>
      </c>
      <c r="B20" s="62" t="s">
        <v>193</v>
      </c>
      <c r="C20" s="20" t="str">
        <f t="shared" si="0"/>
        <v>Recurso F7</v>
      </c>
      <c r="D20" s="63" t="s">
        <v>194</v>
      </c>
      <c r="E20" s="63" t="s">
        <v>155</v>
      </c>
      <c r="F20" s="13" t="str">
        <f t="shared" ca="1" si="4"/>
        <v>CN_11_13_REC170_IMG11n.jpg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CN_11_13_REC170_IMG11a.jpg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c r="K20" s="66" t="s">
        <v>200</v>
      </c>
      <c r="O20" s="2" t="str">
        <f>'Definición técnica de imagenes'!A32</f>
        <v>F10B</v>
      </c>
    </row>
    <row r="21" spans="1:15" s="11" customFormat="1" ht="121.5" customHeight="1" x14ac:dyDescent="0.25">
      <c r="A21" s="12" t="str">
        <f t="shared" si="6"/>
        <v>IMG12</v>
      </c>
      <c r="B21" s="62" t="s">
        <v>201</v>
      </c>
      <c r="C21" s="20" t="str">
        <f t="shared" si="0"/>
        <v>Recurso F7</v>
      </c>
      <c r="D21" s="63" t="s">
        <v>191</v>
      </c>
      <c r="E21" s="63" t="s">
        <v>155</v>
      </c>
      <c r="F21" s="13" t="str">
        <f t="shared" ca="1" si="4"/>
        <v>CN_11_13_REC170_IMG12n.jpg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CN_11_13_REC170_IMG12a.jpg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6"/>
      <c r="K21" s="66"/>
      <c r="O21" s="2" t="str">
        <f>'Definición técnica de imagenes'!A33</f>
        <v>F11</v>
      </c>
    </row>
    <row r="22" spans="1:15" s="11" customFormat="1" ht="222" customHeight="1" x14ac:dyDescent="0.25">
      <c r="A22" s="12" t="str">
        <f t="shared" si="6"/>
        <v>IMG13</v>
      </c>
      <c r="B22" s="62" t="s">
        <v>202</v>
      </c>
      <c r="C22" s="20" t="str">
        <f t="shared" si="0"/>
        <v>Recurso F7</v>
      </c>
      <c r="D22" s="63" t="s">
        <v>194</v>
      </c>
      <c r="E22" s="63" t="s">
        <v>155</v>
      </c>
      <c r="F22" s="13" t="str">
        <f t="shared" ca="1" si="4"/>
        <v>CN_11_13_REC170_IMG13n.jpg</v>
      </c>
      <c r="G22" s="13" t="str">
        <f ca="1">IF($F22&lt;&gt;"",IF($G$4="Recurso",VLOOKUP($E22,OFFSET('Definición técnica de imagenes'!$A$1,MATCH($G$5,'Definición técnica de imagenes'!$A$1:$A$104,0)-1,1,COUNTIF('Definición técnica de imagenes'!$A$3:$A$102,$G$5),5),5,FALSE),'Definición técnica de imagenes'!$F$16),"")</f>
        <v>320 x 480 px</v>
      </c>
      <c r="H22" s="13" t="str">
        <f t="shared" ca="1" si="5"/>
        <v>CN_11_13_REC170_IMG13a.jpg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458 px</v>
      </c>
      <c r="J22" s="63"/>
      <c r="K22" s="69" t="s">
        <v>203</v>
      </c>
      <c r="O22" s="2" t="str">
        <f>'Definición técnica de imagenes'!A34</f>
        <v>F12</v>
      </c>
    </row>
    <row r="23" spans="1:15" s="11" customFormat="1" ht="186" customHeight="1" x14ac:dyDescent="0.3">
      <c r="A23" s="12" t="str">
        <f t="shared" si="6"/>
        <v>IMG14</v>
      </c>
      <c r="B23" s="62" t="s">
        <v>193</v>
      </c>
      <c r="C23" s="20" t="str">
        <f t="shared" si="0"/>
        <v>Recurso F7</v>
      </c>
      <c r="D23" s="63" t="s">
        <v>194</v>
      </c>
      <c r="E23" s="63" t="s">
        <v>155</v>
      </c>
      <c r="F23" s="13" t="str">
        <f t="shared" ca="1" si="4"/>
        <v>CN_11_13_REC170_IMG14n.jpg</v>
      </c>
      <c r="G23" s="13" t="str">
        <f ca="1">IF($F23&lt;&gt;"",IF($G$4="Recurso",VLOOKUP($E23,OFFSET('Definición técnica de imagenes'!$A$1,MATCH($G$5,'Definición técnica de imagenes'!$A$1:$A$104,0)-1,1,COUNTIF('Definición técnica de imagenes'!$A$3:$A$102,$G$5),5),5,FALSE),'Definición técnica de imagenes'!$F$16),"")</f>
        <v>320 x 480 px</v>
      </c>
      <c r="H23" s="13" t="str">
        <f t="shared" ca="1" si="5"/>
        <v>CN_11_13_REC170_IMG14a.jpg</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458 px</v>
      </c>
      <c r="J23" s="64"/>
      <c r="K23" s="68" t="s">
        <v>195</v>
      </c>
      <c r="O23" s="2" t="str">
        <f>'Definición técnica de imagenes'!A35</f>
        <v>F13</v>
      </c>
    </row>
    <row r="24" spans="1:15" s="11" customFormat="1" ht="184.5" customHeight="1" x14ac:dyDescent="0.25">
      <c r="A24" s="12" t="str">
        <f t="shared" si="6"/>
        <v>IMG15</v>
      </c>
      <c r="B24" s="62" t="s">
        <v>193</v>
      </c>
      <c r="C24" s="20" t="str">
        <f t="shared" si="0"/>
        <v>Recurso F7</v>
      </c>
      <c r="D24" s="63" t="s">
        <v>194</v>
      </c>
      <c r="E24" s="63" t="s">
        <v>155</v>
      </c>
      <c r="F24" s="13" t="str">
        <f t="shared" ca="1" si="4"/>
        <v>CN_11_13_REC170_IMG15n.jpg</v>
      </c>
      <c r="G24" s="13" t="str">
        <f ca="1">IF($F24&lt;&gt;"",IF($G$4="Recurso",VLOOKUP($E24,OFFSET('Definición técnica de imagenes'!$A$1,MATCH($G$5,'Definición técnica de imagenes'!$A$1:$A$104,0)-1,1,COUNTIF('Definición técnica de imagenes'!$A$3:$A$102,$G$5),5),5,FALSE),'Definición técnica de imagenes'!$F$16),"")</f>
        <v>320 x 480 px</v>
      </c>
      <c r="H24" s="13" t="str">
        <f t="shared" ca="1" si="5"/>
        <v>CN_11_13_REC170_IMG15a.jpg</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458 px</v>
      </c>
      <c r="J24" s="63"/>
      <c r="K24" s="65" t="s">
        <v>195</v>
      </c>
      <c r="O24" s="2" t="str">
        <f>'Definición técnica de imagenes'!A37</f>
        <v>F13B</v>
      </c>
    </row>
    <row r="25" spans="1:15" s="11" customFormat="1" ht="223.5" customHeight="1" x14ac:dyDescent="0.25">
      <c r="A25" s="12" t="str">
        <f t="shared" si="6"/>
        <v>IMG16</v>
      </c>
      <c r="B25" s="62" t="s">
        <v>193</v>
      </c>
      <c r="C25" s="20" t="str">
        <f t="shared" si="0"/>
        <v>Recurso F7</v>
      </c>
      <c r="D25" s="63" t="s">
        <v>194</v>
      </c>
      <c r="E25" s="63" t="s">
        <v>155</v>
      </c>
      <c r="F25" s="13" t="str">
        <f t="shared" ca="1" si="4"/>
        <v>CN_11_13_REC170_IMG16n.jpg</v>
      </c>
      <c r="G25" s="13" t="str">
        <f ca="1">IF($F25&lt;&gt;"",IF($G$4="Recurso",VLOOKUP($E25,OFFSET('Definición técnica de imagenes'!$A$1,MATCH($G$5,'Definición técnica de imagenes'!$A$1:$A$104,0)-1,1,COUNTIF('Definición técnica de imagenes'!$A$3:$A$102,$G$5),5),5,FALSE),'Definición técnica de imagenes'!$F$16),"")</f>
        <v>320 x 480 px</v>
      </c>
      <c r="H25" s="13" t="str">
        <f t="shared" ca="1" si="5"/>
        <v>CN_11_13_REC170_IMG16a.jpg</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458 px</v>
      </c>
      <c r="J25" s="63"/>
      <c r="K25" s="64" t="s">
        <v>195</v>
      </c>
    </row>
    <row r="26" spans="1:15" s="11" customFormat="1" ht="223.5" customHeight="1" x14ac:dyDescent="0.25">
      <c r="A26" s="12" t="str">
        <f t="shared" si="6"/>
        <v>IMG17</v>
      </c>
      <c r="B26" s="62" t="s">
        <v>193</v>
      </c>
      <c r="C26" s="20" t="str">
        <f t="shared" si="0"/>
        <v>Recurso F7</v>
      </c>
      <c r="D26" s="63" t="s">
        <v>194</v>
      </c>
      <c r="E26" s="63" t="s">
        <v>155</v>
      </c>
      <c r="F26" s="13" t="str">
        <f t="shared" ca="1" si="4"/>
        <v>CN_11_13_REC170_IMG17n.jpg</v>
      </c>
      <c r="G26" s="13" t="str">
        <f ca="1">IF($F26&lt;&gt;"",IF($G$4="Recurso",VLOOKUP($E26,OFFSET('Definición técnica de imagenes'!$A$1,MATCH($G$5,'Definición técnica de imagenes'!$A$1:$A$104,0)-1,1,COUNTIF('Definición técnica de imagenes'!$A$3:$A$102,$G$5),5),5,FALSE),'Definición técnica de imagenes'!$F$16),"")</f>
        <v>320 x 480 px</v>
      </c>
      <c r="H26" s="13" t="str">
        <f t="shared" ca="1" si="5"/>
        <v>CN_11_13_REC170_IMG17a.jpg</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458 px</v>
      </c>
      <c r="J26" s="63"/>
      <c r="K26" s="66" t="s">
        <v>200</v>
      </c>
    </row>
    <row r="27" spans="1:15" s="11" customFormat="1" ht="249.75" customHeight="1" x14ac:dyDescent="0.25">
      <c r="A27" s="12" t="str">
        <f t="shared" si="6"/>
        <v>IMG18</v>
      </c>
      <c r="B27" s="62" t="s">
        <v>204</v>
      </c>
      <c r="C27" s="20" t="str">
        <f t="shared" si="0"/>
        <v>Recurso F7</v>
      </c>
      <c r="D27" s="63" t="s">
        <v>191</v>
      </c>
      <c r="E27" s="63" t="s">
        <v>155</v>
      </c>
      <c r="F27" s="13" t="str">
        <f t="shared" ca="1" si="4"/>
        <v>CN_11_13_REC170_IMG18n.jpg</v>
      </c>
      <c r="G27" s="13" t="str">
        <f ca="1">IF($F27&lt;&gt;"",IF($G$4="Recurso",VLOOKUP($E27,OFFSET('Definición técnica de imagenes'!$A$1,MATCH($G$5,'Definición técnica de imagenes'!$A$1:$A$104,0)-1,1,COUNTIF('Definición técnica de imagenes'!$A$3:$A$102,$G$5),5),5,FALSE),'Definición técnica de imagenes'!$F$16),"")</f>
        <v>320 x 480 px</v>
      </c>
      <c r="H27" s="13" t="str">
        <f t="shared" ca="1" si="5"/>
        <v>CN_11_13_REC170_IMG18a.jpg</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800 x 458 px</v>
      </c>
      <c r="J27" s="64"/>
      <c r="K27" s="64"/>
      <c r="O27" s="2"/>
    </row>
    <row r="28" spans="1:15" s="11" customFormat="1" ht="215.25" customHeight="1" x14ac:dyDescent="0.25">
      <c r="A28" s="12" t="str">
        <f t="shared" si="6"/>
        <v>IMG19</v>
      </c>
      <c r="B28" s="62" t="s">
        <v>193</v>
      </c>
      <c r="C28" s="20" t="str">
        <f t="shared" si="0"/>
        <v>Recurso F7</v>
      </c>
      <c r="D28" s="63" t="s">
        <v>194</v>
      </c>
      <c r="E28" s="63"/>
      <c r="F28" s="13" t="e">
        <f t="shared" ca="1" si="4"/>
        <v>#N/A</v>
      </c>
      <c r="G28" s="13" t="e">
        <f ca="1">IF($F28&lt;&gt;"",IF($G$4="Recurso",VLOOKUP($E28,OFFSET('Definición técnica de imagenes'!$A$1,MATCH($G$5,'Definición técnica de imagenes'!$A$1:$A$104,0)-1,1,COUNTIF('Definición técnica de imagenes'!$A$3:$A$102,$G$5),5),5,FALSE),'Definición técnica de imagenes'!$F$16),"")</f>
        <v>#N/A</v>
      </c>
      <c r="H28" s="13" t="e">
        <f t="shared" ca="1" si="5"/>
        <v>#N/A</v>
      </c>
      <c r="I28" s="13" t="e">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#N/A</v>
      </c>
      <c r="J28" s="64"/>
      <c r="K28" s="64" t="s">
        <v>205</v>
      </c>
    </row>
    <row r="29" spans="1:15" s="11" customFormat="1" ht="231" customHeight="1" x14ac:dyDescent="0.25">
      <c r="A29" s="12" t="str">
        <f t="shared" si="6"/>
        <v>IMG20</v>
      </c>
      <c r="B29" s="62" t="s">
        <v>193</v>
      </c>
      <c r="C29" s="20" t="str">
        <f t="shared" si="0"/>
        <v>Recurso F7</v>
      </c>
      <c r="D29" s="63" t="s">
        <v>194</v>
      </c>
      <c r="E29" s="63"/>
      <c r="F29" s="13" t="e">
        <f t="shared" ca="1" si="4"/>
        <v>#N/A</v>
      </c>
      <c r="G29" s="13" t="e">
        <f ca="1">IF($F29&lt;&gt;"",IF($G$4="Recurso",VLOOKUP($E29,OFFSET('Definición técnica de imagenes'!$A$1,MATCH($G$5,'Definición técnica de imagenes'!$A$1:$A$104,0)-1,1,COUNTIF('Definición técnica de imagenes'!$A$3:$A$102,$G$5),5),5,FALSE),'Definición técnica de imagenes'!$F$16),"")</f>
        <v>#N/A</v>
      </c>
      <c r="H29" s="13" t="e">
        <f t="shared" ca="1" si="5"/>
        <v>#N/A</v>
      </c>
      <c r="I29" s="13" t="e">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#N/A</v>
      </c>
      <c r="J29" s="64"/>
      <c r="K29" s="64" t="s">
        <v>206</v>
      </c>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2016-04-12T16:29:09Z</dcterms:modified>
</cp:coreProperties>
</file>