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520" yWindow="2360" windowWidth="35880" windowHeight="160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0" i="1"/>
  <c r="I15" i="1"/>
  <c r="C18" i="1"/>
  <c r="C17" i="1"/>
  <c r="C15" i="1"/>
  <c r="I13" i="1"/>
  <c r="G13" i="1"/>
  <c r="C13" i="1"/>
  <c r="C14" i="1"/>
  <c r="C12" i="1"/>
  <c r="I22" i="1"/>
  <c r="G22" i="1"/>
  <c r="C16" i="1"/>
  <c r="I10" i="1"/>
  <c r="C11" i="1"/>
  <c r="C10" i="1"/>
  <c r="I11" i="1"/>
  <c r="G10" i="1"/>
  <c r="I12" i="1"/>
  <c r="I14" i="1"/>
  <c r="I16" i="1"/>
  <c r="I17" i="1"/>
  <c r="I18" i="1"/>
  <c r="I19" i="1"/>
  <c r="I20" i="1"/>
  <c r="I21"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H21" i="2"/>
  <c r="I21" i="2"/>
  <c r="J21" i="2"/>
  <c r="D17" i="2"/>
  <c r="D18" i="2"/>
  <c r="D5" i="2"/>
  <c r="D7" i="2"/>
  <c r="G11" i="1"/>
  <c r="G12"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F5" i="1"/>
  <c r="K45" i="2"/>
</calcChain>
</file>

<file path=xl/sharedStrings.xml><?xml version="1.0" encoding="utf-8"?>
<sst xmlns="http://schemas.openxmlformats.org/spreadsheetml/2006/main" count="263" uniqueCount="171">
  <si>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</si>
  <si>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</si>
  <si>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</si>
  <si>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</si>
  <si>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</si>
  <si>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</si>
  <si>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</si>
  <si>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</si>
  <si>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</si>
  <si>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</si>
  <si>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</si>
  <si>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</si>
  <si>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</si>
  <si>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</si>
  <si>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</si>
  <si>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</si>
  <si>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</si>
  <si>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</si>
  <si>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</si>
  <si>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</si>
  <si>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</si>
  <si>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</si>
  <si>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</si>
  <si>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</si>
  <si>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</si>
  <si>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</si>
  <si>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</si>
  <si>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</si>
  <si>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</si>
  <si>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</si>
  <si>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</si>
  <si>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</si>
  <si>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</si>
  <si>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</si>
  <si>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</si>
  <si>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</si>
  <si>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</si>
  <si>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</si>
  <si>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</si>
  <si>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</si>
  <si>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</si>
  <si>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</si>
  <si>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</si>
  <si>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</si>
  <si>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</si>
  <si>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</si>
  <si>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</si>
  <si>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</si>
  <si>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</si>
  <si>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</si>
  <si>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</si>
  <si>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</si>
  <si>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</si>
  <si>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</si>
  <si>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</si>
  <si>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</si>
  <si>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</si>
  <si>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</si>
  <si>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</si>
  <si>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</si>
  <si>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</si>
  <si>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</si>
  <si>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</si>
  <si>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</si>
  <si>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</si>
  <si>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</si>
  <si>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</si>
  <si>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</si>
  <si>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</si>
  <si>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</si>
  <si>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</si>
  <si>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</si>
  <si>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</si>
  <si>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</si>
  <si>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</si>
  <si>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</si>
  <si>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</si>
  <si>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</si>
  <si>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</si>
  <si>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</si>
  <si>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</si>
  <si>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</si>
  <si>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</si>
  <si>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</si>
  <si>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</si>
  <si>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</si>
  <si>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</si>
  <si>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</si>
  <si>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</si>
  <si>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</si>
  <si>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</si>
  <si>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</si>
  <si>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</si>
  <si>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</si>
  <si>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</si>
  <si>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</si>
  <si>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</si>
  <si>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</si>
  <si>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</si>
  <si>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</si>
  <si>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</si>
  <si>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</si>
  <si>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</si>
  <si>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</si>
  <si>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</si>
  <si>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</si>
  <si>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</si>
  <si>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</si>
  <si>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</si>
  <si>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</si>
  <si>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</si>
  <si>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</si>
  <si>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</si>
  <si>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</si>
  <si>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</si>
  <si>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</si>
  <si>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</si>
  <si>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</si>
  <si>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</si>
  <si>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</si>
  <si>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</si>
  <si>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</si>
  <si>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</si>
  <si>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</si>
  <si>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</si>
  <si>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</si>
  <si>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</si>
  <si>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</si>
  <si>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</si>
  <si>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</si>
  <si>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</si>
  <si>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</si>
  <si>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</si>
  <si>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</si>
  <si>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</si>
  <si>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</si>
  <si>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</si>
  <si>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</si>
  <si>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</si>
  <si>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</si>
  <si>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</si>
  <si>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</si>
  <si>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</si>
  <si>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</si>
  <si>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</si>
  <si>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</si>
  <si>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</si>
  <si>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</si>
  <si>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</si>
  <si>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</si>
  <si>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Ilustración</t>
  </si>
  <si>
    <t>http://upload.wikimedia.org/wikipedia/commons/9/92/Grafico_pv_del_MRU.jpg</t>
  </si>
  <si>
    <t>Gráfico de posición contra tiempo de un cuerpo</t>
  </si>
  <si>
    <t>F1</t>
  </si>
  <si>
    <t>F2</t>
  </si>
  <si>
    <t>(ver recurso CN_10_02_REC70 pág.2 - respuestas pregunta 1)</t>
  </si>
  <si>
    <t>Imagen que diga 1,5 metros</t>
  </si>
  <si>
    <t>F3</t>
  </si>
  <si>
    <t>Imagen que diga 2,5 metros</t>
  </si>
  <si>
    <t>Gráfico de velocidad contra tiempo de un cuerpo</t>
  </si>
  <si>
    <t>F4</t>
  </si>
  <si>
    <t>F5</t>
  </si>
  <si>
    <t>Imagen que diga 0,7 metros</t>
  </si>
  <si>
    <t>Se debe agregar una v en el eje vertical y una t en el eje horizontal a la imagen original.</t>
  </si>
  <si>
    <t>F6</t>
  </si>
  <si>
    <t>(ver recurso CN_10_02_REC70 pág.3 - respuestas pregunta 2)</t>
  </si>
  <si>
    <t>F7</t>
  </si>
  <si>
    <t>F8</t>
  </si>
  <si>
    <t>Imagen que diga 0,68 metros</t>
  </si>
  <si>
    <t>Imagen que diga 3,1 metros</t>
  </si>
  <si>
    <r>
      <t xml:space="preserve">Se debe agregar una x en el eje vertical y una t en el eje horizontal a la imagen original. Adaptadapor el autor    </t>
    </r>
    <r>
      <rPr>
        <sz val="10"/>
        <color theme="9" tint="-0.499984740745262"/>
        <rFont val="Century Gothic"/>
      </rPr>
      <t xml:space="preserve"> By Grafico_pv_del_MRU.jpg: SergioN derivative work: Robot8A (Grafico_pv_del_MRU.jpg) [CC BY 3.0 (http://creativecommons.org/licenses/by/3.0) or GFDL (http://www.gnu.org/copyleft/fdl.html)], via Wikimedia Commons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</si>
</sst>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0"/>
      <color theme="9" tint="-0.499984740745262"/>
      <name val="Century Gothic"/>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4" fillId="0" borderId="0" xfId="51"/>
    <xf numFmtId="0" fontId="7"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upload.wikimedia.org/wikipedia/commons/9/92/Grafico_pv_del_MRU.jpg" TargetMode="External"/><Relationship Id="rId2" Type="http://schemas.openxmlformats.org/officeDocument/2006/relationships/hyperlink" Target="http://upload.wikimedia.org/wikipedia/commons/9/92/Grafico_pv_del_MRU.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9"/>
  <sheetViews>
    <sheetView showGridLines="0" tabSelected="1" zoomScale="120" zoomScaleNormal="120" zoomScalePageLayoutView="120" workbookViewId="0">
      <pane ySplit="9" topLeftCell="A10" activePane="bottomLeft" state="frozen"/>
      <selection pane="bottomLeft" activeCell="A14" sqref="A14"/>
    </sheetView>
  </sheetViews>
  <sheetFormatPr baseColWidth="10" defaultColWidth="10.83203125" defaultRowHeight="13" x14ac:dyDescent="0"/>
  <cols>
    <col min="1" max="1" width="7.83203125" style="2" customWidth="1"/>
    <col min="2" max="2" width="97.83203125" style="2" customWidth="1"/>
    <col min="3" max="3" width="21.1640625" style="2" customWidth="1"/>
    <col min="4" max="4" width="18.5" style="2" customWidth="1"/>
    <col min="5" max="5" width="13.1640625" style="2" customWidth="1"/>
    <col min="6" max="6" width="28.1640625" style="2" customWidth="1"/>
    <col min="7" max="7" width="23.83203125" style="2" bestFit="1" customWidth="1"/>
    <col min="8" max="8" width="35.83203125" style="2" bestFit="1" customWidth="1"/>
    <col min="9" max="9" width="20.5" style="2" customWidth="1"/>
    <col min="10" max="10" width="100.33203125" style="17" customWidth="1"/>
    <col min="11" max="11" width="74.6640625" style="17" bestFit="1" customWidth="1"/>
    <col min="12" max="12" width="20.33203125" style="2" customWidth="1"/>
    <col min="13" max="13" width="14.5" style="2" customWidth="1"/>
    <col min="14" max="16384" width="10.83203125" style="2"/>
  </cols>
  <sheetData>
    <row r="1" spans="1:16" ht="16" thickBot="1">
      <c r="A1" s="1"/>
      <c r="B1" s="1"/>
      <c r="C1" s="1"/>
      <c r="D1" s="1"/>
      <c r="F1" s="1"/>
      <c r="G1" s="1"/>
      <c r="H1" s="50"/>
      <c r="I1" s="50"/>
      <c r="J1" s="16"/>
      <c r="K1" s="16"/>
    </row>
    <row r="2" spans="1:16" ht="15">
      <c r="A2" s="1"/>
      <c r="B2" s="3" t="s">
        <v>129</v>
      </c>
      <c r="C2" s="92" t="s">
        <v>22</v>
      </c>
      <c r="D2" s="93"/>
      <c r="F2" s="85" t="s">
        <v>0</v>
      </c>
      <c r="G2" s="86"/>
      <c r="H2" s="50"/>
      <c r="I2" s="50"/>
      <c r="J2" s="16"/>
    </row>
    <row r="3" spans="1:16" ht="15">
      <c r="A3" s="1"/>
      <c r="B3" s="4" t="s">
        <v>8</v>
      </c>
      <c r="C3" s="94">
        <v>10</v>
      </c>
      <c r="D3" s="95"/>
      <c r="F3" s="87">
        <v>42065</v>
      </c>
      <c r="G3" s="88"/>
      <c r="H3" s="50"/>
      <c r="I3" s="50"/>
      <c r="J3" s="16"/>
    </row>
    <row r="4" spans="1:16" ht="15">
      <c r="A4" s="1"/>
      <c r="B4" s="4" t="s">
        <v>54</v>
      </c>
      <c r="C4" s="96" t="s">
        <v>145</v>
      </c>
      <c r="D4" s="95"/>
      <c r="E4" s="5"/>
      <c r="F4" s="49" t="s">
        <v>55</v>
      </c>
      <c r="G4" s="48" t="s">
        <v>56</v>
      </c>
      <c r="H4" s="50"/>
      <c r="I4" s="50"/>
      <c r="J4" s="16"/>
      <c r="K4" s="16"/>
    </row>
    <row r="5" spans="1:16" ht="16" thickBot="1">
      <c r="A5" s="1"/>
      <c r="B5" s="6" t="s">
        <v>1</v>
      </c>
      <c r="C5" s="97" t="s">
        <v>146</v>
      </c>
      <c r="D5" s="98"/>
      <c r="E5" s="5"/>
      <c r="F5" s="47" t="str">
        <f>IF(G4="Recurso","Motor del recurso","")</f>
        <v>Motor del recurso</v>
      </c>
      <c r="G5" s="47" t="s">
        <v>58</v>
      </c>
      <c r="H5" s="50"/>
      <c r="I5" s="71"/>
      <c r="J5" s="16"/>
      <c r="K5" s="16"/>
    </row>
    <row r="6" spans="1:16" ht="16" thickBot="1">
      <c r="A6" s="1"/>
      <c r="B6" s="1"/>
      <c r="C6" s="1"/>
      <c r="D6" s="1"/>
      <c r="E6" s="7"/>
      <c r="F6" s="1"/>
      <c r="G6" s="1"/>
      <c r="H6" s="50"/>
      <c r="I6" s="50"/>
      <c r="J6" s="16"/>
      <c r="K6" s="16"/>
    </row>
    <row r="7" spans="1:16" ht="15" customHeight="1">
      <c r="A7" s="1"/>
      <c r="B7" s="34" t="s">
        <v>40</v>
      </c>
      <c r="C7" s="8" t="s">
        <v>147</v>
      </c>
      <c r="D7" s="33" t="s">
        <v>39</v>
      </c>
      <c r="F7" s="1"/>
      <c r="G7" s="1"/>
      <c r="H7" s="1"/>
      <c r="I7" s="1"/>
      <c r="J7" s="16"/>
      <c r="K7" s="16"/>
    </row>
    <row r="8" spans="1:16" s="9" customFormat="1" ht="16" thickBot="1">
      <c r="A8" s="10"/>
      <c r="B8" s="10"/>
      <c r="D8" s="11"/>
      <c r="E8" s="11"/>
      <c r="F8" s="89" t="s">
        <v>62</v>
      </c>
      <c r="G8" s="90"/>
      <c r="H8" s="90"/>
      <c r="I8" s="91"/>
      <c r="J8" s="18"/>
      <c r="K8" s="12"/>
      <c r="L8" s="2"/>
      <c r="M8" s="2"/>
      <c r="N8" s="2"/>
      <c r="O8" s="2"/>
      <c r="P8" s="2"/>
    </row>
    <row r="9" spans="1:16" ht="14" thickBot="1">
      <c r="A9" s="31" t="s">
        <v>2</v>
      </c>
      <c r="B9" s="25" t="s">
        <v>9</v>
      </c>
      <c r="C9" s="24" t="s">
        <v>3</v>
      </c>
      <c r="D9" s="24" t="s">
        <v>4</v>
      </c>
      <c r="E9" s="24" t="s">
        <v>5</v>
      </c>
      <c r="F9" s="70" t="s">
        <v>61</v>
      </c>
      <c r="G9" s="70" t="s">
        <v>59</v>
      </c>
      <c r="H9" s="70" t="s">
        <v>60</v>
      </c>
      <c r="I9" s="70" t="s">
        <v>121</v>
      </c>
      <c r="J9" s="79" t="s">
        <v>6</v>
      </c>
      <c r="K9" s="26" t="s">
        <v>7</v>
      </c>
    </row>
    <row r="10" spans="1:16" s="12" customFormat="1" ht="94" customHeight="1">
      <c r="A10" s="76" t="s">
        <v>153</v>
      </c>
      <c r="B10" s="83" t="s">
        <v>151</v>
      </c>
      <c r="C10" s="74" t="str">
        <f>IF(OR(B10&lt;&gt;"",J10&lt;&gt;""),IF($G$4="Recurso",CONCATENATE($G$4," ",$G$5),$G$4),"")</f>
        <v>Recurso M7A</v>
      </c>
      <c r="D10" s="14" t="s">
        <v>150</v>
      </c>
      <c r="E10" s="75" t="s">
        <v>148</v>
      </c>
      <c r="F10" s="14" t="str">
        <f>IF(OR(B10&lt;&gt;"",J10&lt;&gt;""),CONCATENATE($C$7,"_",$A10,IF($G$4="Cuaderno de Estudio","_small",CONCATENATE(IF(I10="","","n"),IF(LEFT($G$5,1)="F",".jpg",".png")))),"")</f>
        <v>CN_10_02_CO_F1n.png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CN_10_02_CO_F1a.png</v>
      </c>
      <c r="I10" s="14" t="str">
        <f>IF(OR(B10&lt;&gt;"",J10&lt;&gt;""),IF($G$4="Recurso",IF(LEFT($G$5,1)="M",IF(VLOOKUP($G$5,'Definición técnica de imagenes'!$A$3:$G$17,6,FALSE)=0,"",VLOOKUP($G$5,'Definición técnica de imagenes'!$A$3:$G$17,6,FALSE)),IF($G$5="F1","","")),'Definición técnica de imagenes'!$F$16),"")</f>
        <v>500 x 500 px</v>
      </c>
      <c r="J10" s="81" t="s">
        <v>152</v>
      </c>
      <c r="K10" s="84" t="s">
        <v>170</v>
      </c>
    </row>
    <row r="11" spans="1:16" s="12" customFormat="1" ht="14" customHeight="1">
      <c r="A11" s="76" t="s">
        <v>154</v>
      </c>
      <c r="B11" s="77" t="s">
        <v>155</v>
      </c>
      <c r="C11" s="74" t="str">
        <f>IF(OR(B11&lt;&gt;"",J11&lt;&gt;""),IF($G$4="Recurso",CONCATENATE($G$4," ",$G$5),$G$4),"")</f>
        <v>Recurso M7A</v>
      </c>
      <c r="D11" s="14" t="s">
        <v>149</v>
      </c>
      <c r="E11" s="75" t="s">
        <v>148</v>
      </c>
      <c r="F11" s="14" t="str">
        <f t="shared" ref="F11:F74" si="0">IF(OR(B11&lt;&gt;"",J11&lt;&gt;""),CONCATENATE($C$7,"_",$A11,IF($G$4="Cuaderno de Estudio","_small",CONCATENATE(IF(I11="","","n"),IF(LEFT($G$5,1)="F",".jpg",".png")))),"")</f>
        <v>CN_10_02_CO_F2n.png</v>
      </c>
      <c r="G11" s="14" t="str">
        <f>IF(F11&lt;&gt;"",IF($G$4="Recurso",IF(LEFT($G$5,1)="M",VLOOKUP($G$5,'Definición técnica de imagenes'!$A$3:$G$17,5,FALSE),IF($G$5="F1",'Definición técnica de imagenes'!$E$15,'Definición técnica de imagenes'!$F$13)),'Definición técnica de imagenes'!$E$16),"")</f>
        <v>286 x 286 px</v>
      </c>
      <c r="H11" s="14" t="str">
        <f t="shared" ref="H11:H74" si="1">IF(AND(I11&lt;&gt;"",I11&lt;&gt;0),IF(OR(B11&lt;&gt;"",J11&lt;&gt;""),CONCATENATE($C$7,"_",$A11,IF($G$4="Cuaderno de Estudio","_zoom",CONCATENATE("a",IF(LEFT($G$5,1)="F",".jpg",".png")))),""),"")</f>
        <v>CN_10_02_CO_F2a.png</v>
      </c>
      <c r="I11" s="14" t="str">
        <f>IF(OR(B11&lt;&gt;"",J11&lt;&gt;""),IF($G$4="Recurso",IF(LEFT($G$5,1)="M",IF(VLOOKUP($G$5,'Definición técnica de imagenes'!$A$3:$G$17,6,FALSE)=0,"",VLOOKUP($G$5,'Definición técnica de imagenes'!$A$3:$G$17,6,FALSE)),IF($G$5="F1","","")),'Definición técnica de imagenes'!$F$16),"")</f>
        <v>500 x 500 px</v>
      </c>
      <c r="J11" s="81" t="s">
        <v>156</v>
      </c>
      <c r="K11" s="80"/>
    </row>
    <row r="12" spans="1:16" s="12" customFormat="1">
      <c r="A12" s="76" t="s">
        <v>157</v>
      </c>
      <c r="B12" s="77" t="s">
        <v>155</v>
      </c>
      <c r="C12" s="74" t="str">
        <f t="shared" ref="C12:C18" si="2">IF(OR(B12&lt;&gt;"",J12&lt;&gt;""),IF($G$4="Recurso",CONCATENATE($G$4," ",$G$5),$G$4),"")</f>
        <v>Recurso M7A</v>
      </c>
      <c r="D12" s="14" t="s">
        <v>149</v>
      </c>
      <c r="E12" s="75" t="s">
        <v>148</v>
      </c>
      <c r="F12" s="14" t="str">
        <f t="shared" si="0"/>
        <v>CN_10_02_CO_F3n.png</v>
      </c>
      <c r="G12" s="14" t="str">
        <f>IF(F12&lt;&gt;"",IF($G$4="Recurso",IF(LEFT($G$5,1)="M",VLOOKUP($G$5,'Definición técnica de imagenes'!$A$3:$G$17,5,FALSE),IF($G$5="F1",'Definición técnica de imagenes'!$E$15,'Definición técnica de imagenes'!$F$13)),'Definición técnica de imagenes'!$E$16),"")</f>
        <v>286 x 286 px</v>
      </c>
      <c r="H12" s="14" t="str">
        <f t="shared" si="1"/>
        <v>CN_10_02_CO_F3a.png</v>
      </c>
      <c r="I12" s="14" t="str">
        <f>IF(OR(B12&lt;&gt;"",J12&lt;&gt;""),IF($G$4="Recurso",IF(LEFT($G$5,1)="M",IF(VLOOKUP($G$5,'Definición técnica de imagenes'!$A$3:$G$17,6,FALSE)=0,"",VLOOKUP($G$5,'Definición técnica de imagenes'!$A$3:$G$17,6,FALSE)),IF($G$5="F1","","")),'Definición técnica de imagenes'!$F$16),"")</f>
        <v>500 x 500 px</v>
      </c>
      <c r="J12" s="81" t="s">
        <v>158</v>
      </c>
      <c r="K12" s="78"/>
    </row>
    <row r="13" spans="1:16" s="12" customFormat="1">
      <c r="A13" s="76" t="s">
        <v>160</v>
      </c>
      <c r="B13" s="77" t="s">
        <v>155</v>
      </c>
      <c r="C13" s="74" t="str">
        <f t="shared" si="2"/>
        <v>Recurso M7A</v>
      </c>
      <c r="D13" s="14" t="s">
        <v>149</v>
      </c>
      <c r="E13" s="75" t="s">
        <v>148</v>
      </c>
      <c r="F13" s="14" t="str">
        <f t="shared" si="0"/>
        <v>CN_10_02_CO_F4n.png</v>
      </c>
      <c r="G13" s="14" t="str">
        <f>IF(F13&lt;&gt;"",IF($G$4="Recurso",IF(LEFT($G$5,1)="M",VLOOKUP($G$5,'Definición técnica de imagenes'!$A$3:$G$17,5,FALSE),IF($G$5="F1",'Definición técnica de imagenes'!$E$15,'Definición técnica de imagenes'!$F$13)),'Definición técnica de imagenes'!$E$16),"")</f>
        <v>286 x 286 px</v>
      </c>
      <c r="H13" s="14" t="str">
        <f t="shared" si="1"/>
        <v>CN_10_02_CO_F4a.png</v>
      </c>
      <c r="I13" s="14" t="str">
        <f>IF(OR(B13&lt;&gt;"",J13&lt;&gt;""),IF($G$4="Recurso",IF(LEFT($G$5,1)="M",IF(VLOOKUP($G$5,'Definición técnica de imagenes'!$A$3:$G$17,6,FALSE)=0,"",VLOOKUP($G$5,'Definición técnica de imagenes'!$A$3:$G$17,6,FALSE)),IF($G$5="F1","","")),'Definición técnica de imagenes'!$F$16),"")</f>
        <v>500 x 500 px</v>
      </c>
      <c r="J13" s="81" t="s">
        <v>162</v>
      </c>
      <c r="K13" s="78"/>
    </row>
    <row r="14" spans="1:16" s="12" customFormat="1" ht="15">
      <c r="A14" s="76" t="s">
        <v>161</v>
      </c>
      <c r="B14" s="83" t="s">
        <v>151</v>
      </c>
      <c r="C14" s="74" t="str">
        <f t="shared" si="2"/>
        <v>Recurso M7A</v>
      </c>
      <c r="D14" s="14" t="s">
        <v>150</v>
      </c>
      <c r="E14" s="75" t="s">
        <v>148</v>
      </c>
      <c r="F14" s="14" t="str">
        <f t="shared" si="0"/>
        <v>CN_10_02_CO_F5n.png</v>
      </c>
      <c r="G14" s="14" t="str">
        <f>IF(F14&lt;&gt;"",IF($G$4="Recurso",IF(LEFT($G$5,1)="M",VLOOKUP($G$5,'Definición técnica de imagenes'!$A$3:$G$17,5,FALSE),IF($G$5="F1",'Definición técnica de imagenes'!$E$15,'Definición técnica de imagenes'!$F$13)),'Definición técnica de imagenes'!$E$16),"")</f>
        <v>286 x 286 px</v>
      </c>
      <c r="H14" s="14" t="str">
        <f t="shared" si="1"/>
        <v>CN_10_02_CO_F5a.png</v>
      </c>
      <c r="I14" s="14" t="str">
        <f>IF(OR(B14&lt;&gt;"",J14&lt;&gt;""),IF($G$4="Recurso",IF(LEFT($G$5,1)="M",IF(VLOOKUP($G$5,'Definición técnica de imagenes'!$A$3:$G$17,6,FALSE)=0,"",VLOOKUP($G$5,'Definición técnica de imagenes'!$A$3:$G$17,6,FALSE)),IF($G$5="F1","","")),'Definición técnica de imagenes'!$F$16),"")</f>
        <v>500 x 500 px</v>
      </c>
      <c r="J14" s="81" t="s">
        <v>159</v>
      </c>
      <c r="K14" s="81" t="s">
        <v>163</v>
      </c>
    </row>
    <row r="15" spans="1:16" s="12" customFormat="1">
      <c r="A15" s="76" t="s">
        <v>164</v>
      </c>
      <c r="B15" s="77" t="s">
        <v>165</v>
      </c>
      <c r="C15" s="74" t="str">
        <f t="shared" si="2"/>
        <v>Recurso M7A</v>
      </c>
      <c r="D15" s="14" t="s">
        <v>149</v>
      </c>
      <c r="E15" s="75" t="s">
        <v>148</v>
      </c>
      <c r="F15" s="14" t="str">
        <f t="shared" si="0"/>
        <v>CN_10_02_CO_F6n.png</v>
      </c>
      <c r="G15" s="14" t="str">
        <f>IF(F15&lt;&gt;"",IF($G$4="Recurso",IF(LEFT($G$5,1)="M",VLOOKUP($G$5,'Definición técnica de imagenes'!$A$3:$G$17,5,FALSE),IF($G$5="F1",'Definición técnica de imagenes'!$E$15,'Definición técnica de imagenes'!$F$13)),'Definición técnica de imagenes'!$E$16),"")</f>
        <v>286 x 286 px</v>
      </c>
      <c r="H15" s="14" t="str">
        <f t="shared" si="1"/>
        <v>CN_10_02_CO_F6a.png</v>
      </c>
      <c r="I15" s="14" t="str">
        <f>IF(OR(B15&lt;&gt;"",J15&lt;&gt;""),IF($G$4="Recurso",IF(LEFT($G$5,1)="M",IF(VLOOKUP($G$5,'Definición técnica de imagenes'!$A$3:$G$17,6,FALSE)=0,"",VLOOKUP($G$5,'Definición técnica de imagenes'!$A$3:$G$17,6,FALSE)),IF($G$5="F1","","")),'Definición técnica de imagenes'!$F$16),"")</f>
        <v>500 x 500 px</v>
      </c>
      <c r="J15" s="81" t="s">
        <v>168</v>
      </c>
      <c r="K15" s="80"/>
    </row>
    <row r="16" spans="1:16" s="12" customFormat="1">
      <c r="A16" s="76" t="s">
        <v>166</v>
      </c>
      <c r="B16" s="77" t="s">
        <v>165</v>
      </c>
      <c r="C16" s="74" t="str">
        <f t="shared" si="2"/>
        <v>Recurso M7A</v>
      </c>
      <c r="D16" s="14" t="s">
        <v>149</v>
      </c>
      <c r="E16" s="75" t="s">
        <v>148</v>
      </c>
      <c r="F16" s="14" t="str">
        <f t="shared" si="0"/>
        <v>CN_10_02_CO_F7n.png</v>
      </c>
      <c r="G16" s="14" t="str">
        <f>IF(F16&lt;&gt;"",IF($G$4="Recurso",IF(LEFT($G$5,1)="M",VLOOKUP($G$5,'Definición técnica de imagenes'!$A$3:$G$17,5,FALSE),IF($G$5="F1",'Definición técnica de imagenes'!$E$15,'Definición técnica de imagenes'!$F$13)),'Definición técnica de imagenes'!$E$16),"")</f>
        <v>286 x 286 px</v>
      </c>
      <c r="H16" s="14" t="str">
        <f t="shared" si="1"/>
        <v>CN_10_02_CO_F7a.png</v>
      </c>
      <c r="I16" s="14" t="str">
        <f>IF(OR(B16&lt;&gt;"",J16&lt;&gt;""),IF($G$4="Recurso",IF(LEFT($G$5,1)="M",IF(VLOOKUP($G$5,'Definición técnica de imagenes'!$A$3:$G$17,6,FALSE)=0,"",VLOOKUP($G$5,'Definición técnica de imagenes'!$A$3:$G$17,6,FALSE)),IF($G$5="F1","","")),'Definición técnica de imagenes'!$F$16),"")</f>
        <v>500 x 500 px</v>
      </c>
      <c r="J16" s="81" t="s">
        <v>169</v>
      </c>
      <c r="K16" s="80"/>
    </row>
    <row r="17" spans="1:11" s="12" customFormat="1">
      <c r="A17" s="76" t="s">
        <v>167</v>
      </c>
      <c r="B17" s="77" t="s">
        <v>165</v>
      </c>
      <c r="C17" s="74" t="str">
        <f t="shared" si="2"/>
        <v>Recurso M7A</v>
      </c>
      <c r="D17" s="14" t="s">
        <v>149</v>
      </c>
      <c r="E17" s="75" t="s">
        <v>148</v>
      </c>
      <c r="F17" s="14" t="str">
        <f t="shared" si="0"/>
        <v>CN_10_02_CO_F8n.png</v>
      </c>
      <c r="G17" s="14" t="str">
        <f>IF(F17&lt;&gt;"",IF($G$4="Recurso",IF(LEFT($G$5,1)="M",VLOOKUP($G$5,'Definición técnica de imagenes'!$A$3:$G$17,5,FALSE),IF($G$5="F1",'Definición técnica de imagenes'!$E$15,'Definición técnica de imagenes'!$F$13)),'Definición técnica de imagenes'!$E$16),"")</f>
        <v>286 x 286 px</v>
      </c>
      <c r="H17" s="14" t="str">
        <f t="shared" si="1"/>
        <v>CN_10_02_CO_F8a.png</v>
      </c>
      <c r="I17" s="14" t="str">
        <f>IF(OR(B17&lt;&gt;"",J17&lt;&gt;""),IF($G$4="Recurso",IF(LEFT($G$5,1)="M",IF(VLOOKUP($G$5,'Definición técnica de imagenes'!$A$3:$G$17,6,FALSE)=0,"",VLOOKUP($G$5,'Definición técnica de imagenes'!$A$3:$G$17,6,FALSE)),IF($G$5="F1","","")),'Definición técnica de imagenes'!$F$16),"")</f>
        <v>500 x 500 px</v>
      </c>
      <c r="J17" s="81" t="s">
        <v>156</v>
      </c>
      <c r="K17" s="80"/>
    </row>
    <row r="18" spans="1:11" s="12" customFormat="1" ht="15" customHeight="1">
      <c r="A18" s="76"/>
      <c r="B18" s="77"/>
      <c r="C18" s="74"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81"/>
      <c r="K18" s="80"/>
    </row>
    <row r="19" spans="1:11" s="12" customFormat="1">
      <c r="A19" s="13"/>
      <c r="B19" s="77"/>
      <c r="C19" s="74"/>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81"/>
      <c r="K19" s="21"/>
    </row>
    <row r="20" spans="1:11" s="12" customFormat="1">
      <c r="A20" s="76"/>
      <c r="B20" s="77"/>
      <c r="C20" s="74"/>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81"/>
      <c r="K20" s="80"/>
    </row>
    <row r="21" spans="1:11" s="12" customFormat="1">
      <c r="A21" s="13"/>
      <c r="B21" s="77"/>
      <c r="C21" s="74"/>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81"/>
      <c r="K21" s="80"/>
    </row>
    <row r="22" spans="1:11" s="12" customFormat="1">
      <c r="A22" s="76"/>
      <c r="B22" s="77"/>
      <c r="C22" s="74"/>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81"/>
      <c r="K22" s="80"/>
    </row>
    <row r="23" spans="1:11" s="12" customFormat="1" ht="15" customHeight="1">
      <c r="A23" s="13"/>
      <c r="B23" s="77"/>
      <c r="C23" s="74"/>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IF(OR(B22&lt;&gt;"",J23&lt;&gt;""),IF($G$4="Recurso",IF(LEFT($G$5,1)="M",IF(VLOOKUP($G$5,'Definición técnica de imagenes'!$A$3:$G$17,6,FALSE)=0,"",VLOOKUP($G$5,'Definición técnica de imagenes'!$A$3:$G$17,6,FALSE)),IF($G$5="F1","","")),'Definición técnica de imagenes'!$F$16),"")</f>
        <v/>
      </c>
      <c r="J23" s="81"/>
      <c r="K23" s="20"/>
    </row>
    <row r="24" spans="1:11" s="12" customFormat="1" ht="13.5" customHeight="1">
      <c r="A24" s="76"/>
      <c r="B24" s="77"/>
      <c r="C24" s="74"/>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81"/>
      <c r="K24" s="19"/>
    </row>
    <row r="25" spans="1:11" s="12" customFormat="1">
      <c r="A25" s="13"/>
      <c r="B25" s="77"/>
      <c r="C25" s="74"/>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81"/>
      <c r="K25" s="15"/>
    </row>
    <row r="26" spans="1:11" s="12" customFormat="1">
      <c r="A26" s="76"/>
      <c r="B26" s="77"/>
      <c r="C26" s="74"/>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81"/>
      <c r="K26" s="19"/>
    </row>
    <row r="27" spans="1:11" s="12" customFormat="1">
      <c r="A27" s="13"/>
      <c r="B27" s="77"/>
      <c r="C27" s="74"/>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81"/>
      <c r="K27" s="19"/>
    </row>
    <row r="28" spans="1:11" s="12" customFormat="1">
      <c r="A28" s="76"/>
      <c r="B28" s="77"/>
      <c r="C28" s="74"/>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81"/>
      <c r="K28" s="19"/>
    </row>
    <row r="29" spans="1:11" s="12" customFormat="1">
      <c r="A29" s="13"/>
      <c r="B29" s="82"/>
      <c r="C29" s="74"/>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76"/>
      <c r="B30" s="28"/>
      <c r="C30" s="74"/>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8"/>
      <c r="C32" s="28"/>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8"/>
      <c r="C33" s="28"/>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8"/>
      <c r="C34" s="28"/>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8"/>
      <c r="C35" s="28"/>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9"/>
      <c r="K35" s="19"/>
    </row>
    <row r="36" spans="1:11" s="12" customFormat="1">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9"/>
      <c r="C37" s="29"/>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14"/>
      <c r="K37" s="15"/>
    </row>
    <row r="38" spans="1:11" s="12" customFormat="1">
      <c r="A38" s="13"/>
      <c r="B38" s="27"/>
      <c r="C38" s="27"/>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2"/>
      <c r="K38" s="15"/>
    </row>
    <row r="39" spans="1:11" s="12" customFormat="1">
      <c r="A39" s="13"/>
      <c r="B39" s="30"/>
      <c r="C39" s="30"/>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23"/>
      <c r="K39" s="15"/>
    </row>
    <row r="40" spans="1:11" s="12" customFormat="1">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27"/>
      <c r="C62" s="27"/>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9"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9" si="4">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c r="A109" s="13"/>
      <c r="B109" s="13"/>
      <c r="C109" s="13"/>
      <c r="D109" s="14"/>
      <c r="E109" s="14"/>
      <c r="F109" s="14" t="str">
        <f t="shared" si="3"/>
        <v/>
      </c>
      <c r="G109" s="14" t="str">
        <f>IF(F109&lt;&gt;"",IF($G$4="Recurso",IF(LEFT($G$5,1)="M",VLOOKUP($G$5,'Definición técnica de imagenes'!$A$3:$G$17,5,FALSE),IF($G$5="F1",'Definición técnica de imagenes'!$E$15,'Definición técnica de imagenes'!$F$13)),'Definición técnica de imagenes'!$E$16),"")</f>
        <v/>
      </c>
      <c r="H109" s="14" t="str">
        <f t="shared" si="4"/>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9" workbookViewId="0">
      <selection activeCell="B18" sqref="B18"/>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101" t="s">
        <v>38</v>
      </c>
      <c r="B1" s="102"/>
      <c r="C1" s="102"/>
      <c r="D1" s="102"/>
      <c r="E1" s="102"/>
      <c r="F1" s="103"/>
    </row>
    <row r="2" spans="1:11">
      <c r="A2" s="40" t="s">
        <v>42</v>
      </c>
      <c r="B2" s="41"/>
      <c r="C2" s="104" t="s">
        <v>13</v>
      </c>
      <c r="D2" s="105"/>
      <c r="E2" s="106"/>
      <c r="F2" s="42"/>
    </row>
    <row r="3" spans="1:11" ht="60">
      <c r="A3" s="43" t="s">
        <v>43</v>
      </c>
      <c r="B3" s="41"/>
      <c r="C3" s="110" t="s">
        <v>14</v>
      </c>
      <c r="D3" s="111"/>
      <c r="E3" s="112"/>
      <c r="F3" s="42"/>
      <c r="H3" s="32" t="s">
        <v>18</v>
      </c>
      <c r="I3" s="32" t="s">
        <v>19</v>
      </c>
      <c r="J3" s="32" t="s">
        <v>20</v>
      </c>
      <c r="K3" s="32" t="s">
        <v>52</v>
      </c>
    </row>
    <row r="4" spans="1:11" ht="30">
      <c r="A4" s="40" t="s">
        <v>44</v>
      </c>
      <c r="B4" s="41"/>
      <c r="C4" s="36" t="s">
        <v>15</v>
      </c>
      <c r="D4" s="35" t="s">
        <v>16</v>
      </c>
      <c r="E4" s="39" t="s">
        <v>17</v>
      </c>
      <c r="F4" s="42"/>
      <c r="H4" s="32" t="s">
        <v>21</v>
      </c>
      <c r="I4" s="32" t="s">
        <v>25</v>
      </c>
      <c r="J4" s="32">
        <v>1</v>
      </c>
      <c r="K4" s="32">
        <v>1</v>
      </c>
    </row>
    <row r="5" spans="1:11" ht="76" thickBot="1">
      <c r="A5" s="43" t="s">
        <v>45</v>
      </c>
      <c r="B5" s="41"/>
      <c r="C5" s="38" t="s">
        <v>35</v>
      </c>
      <c r="D5" s="113" t="str">
        <f>CONCATENATE(H21,"_",I21,"_",J21,"_CO")</f>
        <v>CN_10_02_CO</v>
      </c>
      <c r="E5" s="114"/>
      <c r="F5" s="42"/>
      <c r="H5" s="32" t="s">
        <v>22</v>
      </c>
      <c r="I5" s="32" t="s">
        <v>26</v>
      </c>
      <c r="J5" s="32">
        <v>2</v>
      </c>
      <c r="K5" s="32">
        <v>2</v>
      </c>
    </row>
    <row r="6" spans="1:11" ht="31" thickBot="1">
      <c r="A6" s="40" t="s">
        <v>10</v>
      </c>
      <c r="B6" s="41"/>
      <c r="C6" s="41"/>
      <c r="D6" s="41"/>
      <c r="E6" s="41"/>
      <c r="F6" s="42"/>
      <c r="H6" s="32" t="s">
        <v>23</v>
      </c>
      <c r="I6" s="32" t="s">
        <v>27</v>
      </c>
      <c r="J6" s="32">
        <v>3</v>
      </c>
      <c r="K6" s="32">
        <v>3</v>
      </c>
    </row>
    <row r="7" spans="1:11" ht="46" thickBot="1">
      <c r="A7" s="43" t="s">
        <v>11</v>
      </c>
      <c r="B7" s="41"/>
      <c r="C7" s="72" t="s">
        <v>127</v>
      </c>
      <c r="D7" s="99" t="str">
        <f>CONCATENATE("SolicitudGrafica_",D5,".xls")</f>
        <v>SolicitudGrafica_CN_10_02_CO.xls</v>
      </c>
      <c r="E7" s="99"/>
      <c r="F7" s="100"/>
      <c r="H7" s="32" t="s">
        <v>24</v>
      </c>
      <c r="I7" s="32" t="s">
        <v>28</v>
      </c>
      <c r="J7" s="32">
        <v>4</v>
      </c>
      <c r="K7" s="32">
        <v>4</v>
      </c>
    </row>
    <row r="8" spans="1:11" ht="45">
      <c r="A8" s="43" t="s">
        <v>53</v>
      </c>
      <c r="B8" s="41"/>
      <c r="C8" s="41"/>
      <c r="D8" s="41"/>
      <c r="E8" s="41"/>
      <c r="F8" s="42"/>
      <c r="I8" s="32" t="s">
        <v>29</v>
      </c>
      <c r="J8" s="32">
        <v>5</v>
      </c>
      <c r="K8" s="32">
        <v>5</v>
      </c>
    </row>
    <row r="9" spans="1:11" ht="45">
      <c r="A9" s="43" t="s">
        <v>12</v>
      </c>
      <c r="B9" s="41"/>
      <c r="C9" s="41"/>
      <c r="D9" s="41"/>
      <c r="E9" s="41"/>
      <c r="F9" s="42"/>
      <c r="I9" s="32" t="s">
        <v>30</v>
      </c>
      <c r="J9" s="32">
        <v>6</v>
      </c>
      <c r="K9" s="32">
        <v>6</v>
      </c>
    </row>
    <row r="10" spans="1:11" ht="31" thickBot="1">
      <c r="A10" s="44" t="s">
        <v>36</v>
      </c>
      <c r="B10" s="45"/>
      <c r="C10" s="45"/>
      <c r="D10" s="45"/>
      <c r="E10" s="45"/>
      <c r="F10" s="46"/>
      <c r="I10" s="32" t="s">
        <v>31</v>
      </c>
      <c r="J10" s="32">
        <v>7</v>
      </c>
      <c r="K10" s="32">
        <v>7</v>
      </c>
    </row>
    <row r="11" spans="1:11">
      <c r="I11" s="32" t="s">
        <v>32</v>
      </c>
      <c r="J11" s="32">
        <v>8</v>
      </c>
      <c r="K11" s="32">
        <v>8</v>
      </c>
    </row>
    <row r="12" spans="1:11" ht="16" thickBot="1">
      <c r="I12" s="32" t="s">
        <v>37</v>
      </c>
      <c r="J12" s="32">
        <v>9</v>
      </c>
      <c r="K12" s="32">
        <v>9</v>
      </c>
    </row>
    <row r="13" spans="1:11">
      <c r="A13" s="101" t="s">
        <v>41</v>
      </c>
      <c r="B13" s="102"/>
      <c r="C13" s="102"/>
      <c r="D13" s="102"/>
      <c r="E13" s="102"/>
      <c r="F13" s="103"/>
      <c r="I13" s="32" t="s">
        <v>33</v>
      </c>
      <c r="J13" s="32">
        <v>10</v>
      </c>
      <c r="K13" s="32">
        <v>10</v>
      </c>
    </row>
    <row r="14" spans="1:11" ht="16" thickBot="1">
      <c r="A14" s="43"/>
      <c r="B14" s="41"/>
      <c r="C14" s="41"/>
      <c r="D14" s="41"/>
      <c r="E14" s="41"/>
      <c r="F14" s="42"/>
      <c r="I14" s="32" t="s">
        <v>34</v>
      </c>
      <c r="J14" s="32">
        <v>11</v>
      </c>
      <c r="K14" s="32">
        <v>11</v>
      </c>
    </row>
    <row r="15" spans="1:11">
      <c r="A15" s="40" t="s">
        <v>46</v>
      </c>
      <c r="B15" s="41"/>
      <c r="C15" s="104" t="s">
        <v>49</v>
      </c>
      <c r="D15" s="105"/>
      <c r="E15" s="105"/>
      <c r="F15" s="106"/>
      <c r="J15" s="32">
        <v>12</v>
      </c>
      <c r="K15" s="32">
        <v>12</v>
      </c>
    </row>
    <row r="16" spans="1:11" ht="67.25" customHeight="1">
      <c r="A16" s="43" t="s">
        <v>47</v>
      </c>
      <c r="B16" s="41"/>
      <c r="C16" s="36" t="s">
        <v>15</v>
      </c>
      <c r="D16" s="35" t="s">
        <v>16</v>
      </c>
      <c r="E16" s="35" t="s">
        <v>17</v>
      </c>
      <c r="F16" s="37" t="s">
        <v>50</v>
      </c>
      <c r="J16" s="32">
        <v>13</v>
      </c>
      <c r="K16" s="32">
        <v>13</v>
      </c>
    </row>
    <row r="17" spans="1:11" ht="32" customHeight="1" thickBot="1">
      <c r="A17" s="40" t="s">
        <v>44</v>
      </c>
      <c r="B17" s="41"/>
      <c r="C17" s="38" t="s">
        <v>35</v>
      </c>
      <c r="D17" s="107" t="str">
        <f>CONCATENATE(H21,"_",I21,"_",J21,"_",K45)</f>
        <v>CN_10_02_REC10</v>
      </c>
      <c r="E17" s="108"/>
      <c r="F17" s="109"/>
      <c r="J17" s="32">
        <v>14</v>
      </c>
      <c r="K17" s="32">
        <v>14</v>
      </c>
    </row>
    <row r="18" spans="1:11" ht="76" thickBot="1">
      <c r="A18" s="43" t="s">
        <v>48</v>
      </c>
      <c r="B18" s="41"/>
      <c r="C18" s="72" t="s">
        <v>128</v>
      </c>
      <c r="D18" s="99" t="str">
        <f>CONCATENATE("SolicitudGrafica_",D17,".xls")</f>
        <v>SolicitudGrafica_CN_10_02_REC10.xls</v>
      </c>
      <c r="E18" s="99"/>
      <c r="F18" s="100"/>
      <c r="J18" s="32">
        <v>15</v>
      </c>
      <c r="K18" s="32">
        <v>15</v>
      </c>
    </row>
    <row r="19" spans="1:11">
      <c r="A19" s="40" t="s">
        <v>10</v>
      </c>
      <c r="B19" s="41"/>
      <c r="C19" s="41"/>
      <c r="D19" s="41"/>
      <c r="E19" s="41"/>
      <c r="F19" s="42"/>
      <c r="H19" s="32">
        <v>3</v>
      </c>
      <c r="J19" s="32">
        <v>16</v>
      </c>
      <c r="K19" s="32">
        <v>16</v>
      </c>
    </row>
    <row r="20" spans="1:11" ht="61" thickBot="1">
      <c r="A20" s="44" t="s">
        <v>51</v>
      </c>
      <c r="B20" s="45"/>
      <c r="C20" s="45"/>
      <c r="D20" s="45"/>
      <c r="E20" s="45"/>
      <c r="F20" s="46"/>
      <c r="H20" s="32">
        <v>2</v>
      </c>
      <c r="I20" s="32">
        <v>8</v>
      </c>
      <c r="J20" s="32">
        <v>2</v>
      </c>
      <c r="K20" s="32">
        <v>17</v>
      </c>
    </row>
    <row r="21" spans="1:11">
      <c r="H21" s="32" t="str">
        <f>IF(INDEX(H4:H7,H20)=H4,"MA",IF(INDEX(H4:H7,H20)=H5,"CN",IF(INDEX(H4:H7,H20)=H6,"CS",IF(INDEX(H4:H7,H20)=H7,"LE"))))</f>
        <v>CN</v>
      </c>
      <c r="I21" s="32" t="str">
        <f>CONCATENATE(IF((I20+2)&lt;10,"0",""),I20+2)</f>
        <v>10</v>
      </c>
      <c r="J21" s="32" t="str">
        <f>CONCATENATE(IF(J20&lt;10,"0",""),J20)</f>
        <v>02</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3" activePane="bottomLeft" state="frozen"/>
      <selection pane="bottomLeft" activeCell="H3" sqref="H3"/>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8" width="24.5" style="32" customWidth="1"/>
    <col min="9" max="9" width="22.1640625" style="32" customWidth="1"/>
    <col min="10" max="10" width="20.6640625" style="32" customWidth="1"/>
    <col min="11" max="11" width="44.5" style="32" customWidth="1"/>
    <col min="12" max="16384" width="10.83203125" style="32"/>
  </cols>
  <sheetData>
    <row r="1" spans="1:11">
      <c r="A1" s="115" t="s">
        <v>56</v>
      </c>
      <c r="B1" s="115" t="s">
        <v>63</v>
      </c>
      <c r="C1" s="115" t="s">
        <v>64</v>
      </c>
      <c r="D1" s="115" t="s">
        <v>5</v>
      </c>
      <c r="E1" s="115" t="s">
        <v>65</v>
      </c>
      <c r="F1" s="115" t="s">
        <v>66</v>
      </c>
      <c r="G1" s="115" t="s">
        <v>67</v>
      </c>
      <c r="H1" s="116" t="s">
        <v>68</v>
      </c>
      <c r="I1" s="116"/>
      <c r="J1" s="116"/>
    </row>
    <row r="2" spans="1:11">
      <c r="A2" s="115"/>
      <c r="B2" s="115"/>
      <c r="C2" s="115"/>
      <c r="D2" s="115"/>
      <c r="E2" s="115"/>
      <c r="F2" s="115"/>
      <c r="G2" s="115"/>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ht="28">
      <c r="A7" s="54" t="s">
        <v>80</v>
      </c>
      <c r="B7" s="54" t="s">
        <v>81</v>
      </c>
      <c r="C7" s="54" t="s">
        <v>71</v>
      </c>
      <c r="D7" s="54" t="s">
        <v>72</v>
      </c>
      <c r="E7" s="54" t="s">
        <v>75</v>
      </c>
      <c r="F7" s="54" t="s">
        <v>76</v>
      </c>
      <c r="G7" s="54"/>
      <c r="H7" s="54" t="s">
        <v>131</v>
      </c>
      <c r="I7" s="54" t="s">
        <v>133</v>
      </c>
      <c r="J7" s="54"/>
    </row>
    <row r="8" spans="1:11" s="53" customFormat="1" ht="28">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8">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0">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30">
      <c r="A15" s="57" t="s">
        <v>99</v>
      </c>
      <c r="B15" s="57" t="s">
        <v>100</v>
      </c>
      <c r="C15" s="54" t="s">
        <v>101</v>
      </c>
      <c r="D15" s="57" t="s">
        <v>95</v>
      </c>
      <c r="E15" s="57" t="s">
        <v>124</v>
      </c>
      <c r="F15" s="57"/>
      <c r="G15" s="57"/>
      <c r="H15" s="54" t="s">
        <v>130</v>
      </c>
      <c r="I15" s="57"/>
      <c r="J15" s="57"/>
      <c r="K15" s="32" t="s">
        <v>102</v>
      </c>
    </row>
    <row r="16" spans="1:11" ht="90">
      <c r="A16" s="59" t="s">
        <v>103</v>
      </c>
      <c r="B16" s="59"/>
      <c r="C16" s="55" t="s">
        <v>101</v>
      </c>
      <c r="D16" s="59" t="s">
        <v>104</v>
      </c>
      <c r="E16" s="58" t="s">
        <v>122</v>
      </c>
      <c r="F16" s="58" t="s">
        <v>123</v>
      </c>
      <c r="G16" s="58"/>
      <c r="H16" s="59" t="s">
        <v>132</v>
      </c>
      <c r="I16" s="59" t="s">
        <v>135</v>
      </c>
      <c r="J16" s="58"/>
      <c r="K16" s="60" t="s">
        <v>105</v>
      </c>
    </row>
    <row r="17" spans="1:11" ht="28">
      <c r="A17" s="54" t="s">
        <v>106</v>
      </c>
      <c r="B17" s="54"/>
      <c r="C17" s="54" t="s">
        <v>71</v>
      </c>
      <c r="D17" s="54" t="s">
        <v>72</v>
      </c>
      <c r="E17" s="54" t="s">
        <v>107</v>
      </c>
      <c r="F17" s="54" t="s">
        <v>108</v>
      </c>
      <c r="G17" s="54"/>
      <c r="H17" s="61" t="s">
        <v>109</v>
      </c>
      <c r="I17" s="61" t="s">
        <v>110</v>
      </c>
      <c r="J17" s="54"/>
      <c r="K17" s="62" t="s">
        <v>111</v>
      </c>
    </row>
    <row r="20" spans="1:11">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0">
      <c r="A24" s="67" t="s">
        <v>116</v>
      </c>
      <c r="B24" s="68" t="s">
        <v>141</v>
      </c>
      <c r="C24" s="69" t="s">
        <v>144</v>
      </c>
      <c r="D24" s="68"/>
      <c r="E24" s="68"/>
    </row>
    <row r="25" spans="1:11">
      <c r="A25" s="67" t="s">
        <v>117</v>
      </c>
      <c r="B25" s="68" t="s">
        <v>142</v>
      </c>
      <c r="C25" s="69" t="s">
        <v>143</v>
      </c>
      <c r="D25" s="68"/>
      <c r="E25" s="68"/>
    </row>
    <row r="26" spans="1:11" ht="60">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2015-04-09T18:48:56Z</dcterms:modified>
</cp:coreProperties>
</file>