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Edición Planeta\CN_10_14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2" i="1" l="1"/>
  <c r="H11" i="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H18" i="1" l="1"/>
  <c r="F18" i="1"/>
  <c r="G18" i="1" s="1"/>
  <c r="A19" i="1"/>
  <c r="F19" i="1" l="1"/>
  <c r="G19" i="1" s="1"/>
  <c r="H19" i="1"/>
  <c r="A20" i="1"/>
  <c r="F20" i="1" l="1"/>
  <c r="G20" i="1" s="1"/>
  <c r="H20" i="1"/>
  <c r="A21" i="1"/>
  <c r="F21" i="1" l="1"/>
  <c r="G21" i="1" s="1"/>
  <c r="H21" i="1"/>
  <c r="A22" i="1"/>
  <c r="H22" i="1" l="1"/>
  <c r="F22" i="1"/>
  <c r="G22" i="1" s="1"/>
  <c r="A23" i="1"/>
  <c r="F23" i="1" l="1"/>
  <c r="G23" i="1" s="1"/>
  <c r="H23" i="1"/>
  <c r="A24" i="1"/>
  <c r="H24" i="1" l="1"/>
  <c r="F24" i="1"/>
  <c r="G24" i="1" s="1"/>
  <c r="A25" i="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<sst xmlns="http://schemas.openxmlformats.org/spreadsheetml/2006/main" count="418" uniqueCount="208">
  <si>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</si>
  <si>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</si>
  <si>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</si>
  <si>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</si>
  <si>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</si>
  <si>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</si>
  <si>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</si>
  <si>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</si>
  <si>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</si>
  <si>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</si>
  <si>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</si>
  <si>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</si>
  <si>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</si>
  <si>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</si>
  <si>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</si>
  <si>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</si>
  <si>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</si>
  <si>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</si>
  <si>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</si>
  <si>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</si>
  <si>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</si>
  <si>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</si>
  <si>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</si>
  <si>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</si>
  <si>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</si>
  <si>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</si>
  <si>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</si>
  <si>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</si>
  <si>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</si>
  <si>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</si>
  <si>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</si>
  <si>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</si>
  <si>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</si>
  <si>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</si>
  <si>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</si>
  <si>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</si>
  <si>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</si>
  <si>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</si>
  <si>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</si>
  <si>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</si>
  <si>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</si>
  <si>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</si>
  <si>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</si>
  <si>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</si>
  <si>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</si>
  <si>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</si>
  <si>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</si>
  <si>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</si>
  <si>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</si>
  <si>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</si>
  <si>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</si>
  <si>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</si>
  <si>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</si>
  <si>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</si>
  <si>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</si>
  <si>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</si>
  <si>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</si>
  <si>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</si>
  <si>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</si>
  <si>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</si>
  <si>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</si>
  <si>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</si>
  <si>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</si>
  <si>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</si>
  <si>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</si>
  <si>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</si>
  <si>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</si>
  <si>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</si>
  <si>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</si>
  <si>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</si>
  <si>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</si>
  <si>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</si>
  <si>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</si>
  <si>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</si>
  <si>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</si>
  <si>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</si>
  <si>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</si>
  <si>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</si>
  <si>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</si>
  <si>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</si>
  <si>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</si>
  <si>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</si>
  <si>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</si>
  <si>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</si>
  <si>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</si>
  <si>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</si>
  <si>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</si>
  <si>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</si>
  <si>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</si>
  <si>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</si>
  <si>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</si>
  <si>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</si>
  <si>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</si>
  <si>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</si>
  <si>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</si>
  <si>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</si>
  <si>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</si>
  <si>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</si>
  <si>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</si>
  <si>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</si>
  <si>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</si>
  <si>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</si>
  <si>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</si>
  <si>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</si>
  <si>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</si>
  <si>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</si>
  <si>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</si>
  <si>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</si>
  <si>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</si>
  <si>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</si>
  <si>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</si>
  <si>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</si>
  <si>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</si>
  <si>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</si>
  <si>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</si>
  <si>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</si>
  <si>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</si>
  <si>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</si>
  <si>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</si>
  <si>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</si>
  <si>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</si>
  <si>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</si>
  <si>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</si>
  <si>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</si>
  <si>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</si>
  <si>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</si>
  <si>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</si>
  <si>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</si>
  <si>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</si>
  <si>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</si>
  <si>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</si>
  <si>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</si>
  <si>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</si>
  <si>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</si>
  <si>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</si>
  <si>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</si>
  <si>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</si>
  <si>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</si>
  <si>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</si>
  <si>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</si>
  <si>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</si>
  <si>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</si>
  <si>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</si>
  <si>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</si>
  <si>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</si>
  <si>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</si>
  <si>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</si>
  <si>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</si>
  <si>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</si>
  <si>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</si>
  <si>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</si>
  <si>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</si>
  <si>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</si>
  <si>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</si>
  <si>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</si>
  <si>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</si>
  <si>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</si>
  <si>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</si>
  <si>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</si>
  <si>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</si>
  <si>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</si>
  <si>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</si>
  <si>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</si>
  <si>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</si>
  <si>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</si>
  <si>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</si>
  <si>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</si>
  <si>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</si>
  <si>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</si>
  <si>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</si>
  <si>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</si>
  <si>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</si>
  <si>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</si>
  <si>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</si>
  <si>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</si>
  <si>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</si>
  <si>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</si>
  <si>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</si>
  <si>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</si>
  <si>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</si>
  <si>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</si>
  <si>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</si>
  <si>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</si>
  <si>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</si>
  <si>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</si>
  <si>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</si>
  <si>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</si>
  <si>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sólidos y los gases</t>
  </si>
  <si>
    <t>Lyz Marcela Bernal Gómez</t>
  </si>
  <si>
    <t>Cuaderno de Estudio</t>
  </si>
  <si>
    <t>CN_10_14_CO</t>
  </si>
  <si>
    <t>Código shutterstock 159591842</t>
  </si>
  <si>
    <t>Fotografía</t>
  </si>
  <si>
    <t>Ilustración</t>
  </si>
  <si>
    <t xml:space="preserve">Cambiar solid por Sólido
Cambiar Gas por gaseoso 
Cambiar Liquid por Líquido 
</t>
  </si>
  <si>
    <t>000I3O01.JPG Enciclopedia hispánica</t>
  </si>
  <si>
    <t>Código shutterstock 171735803</t>
  </si>
  <si>
    <t>Códigos  shutterstock276537338 -184644017-117021079</t>
  </si>
  <si>
    <t>Por favor unificar como se deja en la imagen guía</t>
  </si>
  <si>
    <t>Código shutterstock 152707412</t>
  </si>
  <si>
    <t xml:space="preserve">Ver descripción y observaciones </t>
  </si>
  <si>
    <t>Realizar ilustración igual imagen guía</t>
  </si>
  <si>
    <t>Código shutterstock 261554480</t>
  </si>
  <si>
    <t>Código shutterstock 212102110</t>
  </si>
  <si>
    <t>Código shutterstock 179851259</t>
  </si>
  <si>
    <t xml:space="preserve">Del humo sacar un zoom que tenga esferas que denote movimiento. Por favor las esferas reemplazarlas por la figura que contiene tres esfera una de ellas amarilla.No incluir la imagen que esta cerca al zoom, es solo para guía de la figura que debe denotar movimiento. </t>
  </si>
  <si>
    <t>Realizar ilustración igual a imagen guía</t>
  </si>
  <si>
    <t>Código shutterstock 181389422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</si>
</sst>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image" Target="../media/image8.jpeg"/><Relationship Id="rId7" Type="http://schemas.openxmlformats.org/officeDocument/2006/relationships/image" Target="../media/image12.jpeg"/><Relationship Id="rId2" Type="http://schemas.openxmlformats.org/officeDocument/2006/relationships/image" Target="../media/image7.jpeg"/><Relationship Id="rId1" Type="http://schemas.openxmlformats.org/officeDocument/2006/relationships/image" Target="../media/image6.jpeg"/><Relationship Id="rId6" Type="http://schemas.openxmlformats.org/officeDocument/2006/relationships/image" Target="../media/image11.jpeg"/><Relationship Id="rId5" Type="http://schemas.openxmlformats.org/officeDocument/2006/relationships/image" Target="../media/image10.jpeg"/><Relationship Id="rId10" Type="http://schemas.openxmlformats.org/officeDocument/2006/relationships/image" Target="../media/image15.jpeg"/><Relationship Id="rId4" Type="http://schemas.openxmlformats.org/officeDocument/2006/relationships/image" Target="../media/image9.png"/><Relationship Id="rId9" Type="http://schemas.openxmlformats.org/officeDocument/2006/relationships/image" Target="../media/image14.jpeg"/></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222250</xdr:colOff>
      <xdr:row>9</xdr:row>
      <xdr:rowOff>39686</xdr:rowOff>
    </xdr:from>
    <xdr:to>
      <xdr:col>9</xdr:col>
      <xdr:colOff>2097403</xdr:colOff>
      <xdr:row>9</xdr:row>
      <xdr:rowOff>1270000</xdr:rowOff>
    </xdr:to>
    <xdr:pic>
      <xdr:nvPicPr>
        <xdr:cNvPr id="2" name="Imagen 1" descr="http://thumb9.shutterstock.com/display_pic_with_logo/848740/159591842/stock-photo-molecules-liquid-have-enough-energy-to-move-relative-to-each-other-in-a-gas-the-effect-of-159591842.jpg"/>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938250" y="2158999"/>
          <a:ext cx="1875153" cy="1230314"/>
        </a:xfrm>
        <a:prstGeom prst="rect">
          <a:avLst/>
        </a:prstGeom>
        <a:noFill/>
        <a:ln>
          <a:noFill/>
        </a:ln>
      </xdr:spPr>
    </xdr:pic>
    <xdr:clientData/>
  </xdr:twoCellAnchor>
  <xdr:twoCellAnchor editAs="oneCell">
    <xdr:from>
      <xdr:col>9</xdr:col>
      <xdr:colOff>301625</xdr:colOff>
      <xdr:row>10</xdr:row>
      <xdr:rowOff>87312</xdr:rowOff>
    </xdr:from>
    <xdr:to>
      <xdr:col>9</xdr:col>
      <xdr:colOff>2274887</xdr:colOff>
      <xdr:row>10</xdr:row>
      <xdr:rowOff>1037272</xdr:rowOff>
    </xdr:to>
    <xdr:pic>
      <xdr:nvPicPr>
        <xdr:cNvPr id="3" name="Imagen 2" descr="http://static0.planetasaber.com/encyclopedia/Data/Imagenes/FOTOS/000I3O01.jpg"/>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017625" y="3690937"/>
          <a:ext cx="1973262" cy="949960"/>
        </a:xfrm>
        <a:prstGeom prst="rect">
          <a:avLst/>
        </a:prstGeom>
        <a:noFill/>
        <a:ln>
          <a:noFill/>
        </a:ln>
      </xdr:spPr>
    </xdr:pic>
    <xdr:clientData/>
  </xdr:twoCellAnchor>
  <xdr:twoCellAnchor editAs="oneCell">
    <xdr:from>
      <xdr:col>9</xdr:col>
      <xdr:colOff>309562</xdr:colOff>
      <xdr:row>10</xdr:row>
      <xdr:rowOff>1127124</xdr:rowOff>
    </xdr:from>
    <xdr:to>
      <xdr:col>9</xdr:col>
      <xdr:colOff>1622424</xdr:colOff>
      <xdr:row>11</xdr:row>
      <xdr:rowOff>1386521</xdr:rowOff>
    </xdr:to>
    <xdr:pic>
      <xdr:nvPicPr>
        <xdr:cNvPr id="4" name="Imagen 3" descr="Elastic band on hands, isolated on white"/>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025562" y="4730749"/>
          <a:ext cx="1312862" cy="1465897"/>
        </a:xfrm>
        <a:prstGeom prst="rect">
          <a:avLst/>
        </a:prstGeom>
        <a:noFill/>
        <a:ln>
          <a:noFill/>
        </a:ln>
      </xdr:spPr>
    </xdr:pic>
    <xdr:clientData/>
  </xdr:twoCellAnchor>
  <xdr:twoCellAnchor editAs="oneCell">
    <xdr:from>
      <xdr:col>9</xdr:col>
      <xdr:colOff>119063</xdr:colOff>
      <xdr:row>12</xdr:row>
      <xdr:rowOff>158750</xdr:rowOff>
    </xdr:from>
    <xdr:to>
      <xdr:col>9</xdr:col>
      <xdr:colOff>2286000</xdr:colOff>
      <xdr:row>12</xdr:row>
      <xdr:rowOff>976312</xdr:rowOff>
    </xdr:to>
    <xdr:pic>
      <xdr:nvPicPr>
        <xdr:cNvPr id="5" name="Imagen 4"/>
        <xdr:cNvPicPr/>
      </xdr:nvPicPr>
      <xdr:blipFill rotWithShape="1">
        <a:blip xmlns:r="http://schemas.openxmlformats.org/officeDocument/2006/relationships" r:embed="rId4"/>
        <a:srcRect l="24178" t="48407" r="9044" b="16553"/>
        <a:stretch/>
      </xdr:blipFill>
      <xdr:spPr bwMode="auto">
        <a:xfrm>
          <a:off x="13835063" y="6437313"/>
          <a:ext cx="2166937" cy="817562"/>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9</xdr:col>
      <xdr:colOff>111125</xdr:colOff>
      <xdr:row>13</xdr:row>
      <xdr:rowOff>214312</xdr:rowOff>
    </xdr:from>
    <xdr:to>
      <xdr:col>9</xdr:col>
      <xdr:colOff>2307907</xdr:colOff>
      <xdr:row>13</xdr:row>
      <xdr:rowOff>938529</xdr:rowOff>
    </xdr:to>
    <xdr:pic>
      <xdr:nvPicPr>
        <xdr:cNvPr id="6" name="Imagen 5" descr="broken glass background. High resolution 3d render "/>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827125" y="8056562"/>
          <a:ext cx="2196782" cy="724217"/>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xdr:from>
          <xdr:col>9</xdr:col>
          <xdr:colOff>601133</xdr:colOff>
          <xdr:row>13</xdr:row>
          <xdr:rowOff>1381125</xdr:rowOff>
        </xdr:from>
        <xdr:to>
          <xdr:col>9</xdr:col>
          <xdr:colOff>3020483</xdr:colOff>
          <xdr:row>14</xdr:row>
          <xdr:rowOff>1074208</xdr:rowOff>
        </xdr:to>
        <xdr:sp macro="" textlink="">
          <xdr:nvSpPr>
            <xdr:cNvPr id="2051" name="Object 3" hidden="1">
              <a:extLst>
                <a:ext uri="{63B3BB69-23CF-44E3-9099-C40C66FF867C}">
                  <a14:compatExt spid="_x0000_s205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9</xdr:col>
      <xdr:colOff>275166</xdr:colOff>
      <xdr:row>17</xdr:row>
      <xdr:rowOff>31749</xdr:rowOff>
    </xdr:from>
    <xdr:to>
      <xdr:col>9</xdr:col>
      <xdr:colOff>1572154</xdr:colOff>
      <xdr:row>17</xdr:row>
      <xdr:rowOff>1259840</xdr:rowOff>
    </xdr:to>
    <xdr:pic>
      <xdr:nvPicPr>
        <xdr:cNvPr id="9" name="Imagen 8" descr="Balloon flying at sunset"/>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3980583" y="13758332"/>
          <a:ext cx="1296988" cy="1228091"/>
        </a:xfrm>
        <a:prstGeom prst="rect">
          <a:avLst/>
        </a:prstGeom>
        <a:noFill/>
        <a:ln>
          <a:noFill/>
        </a:ln>
      </xdr:spPr>
    </xdr:pic>
    <xdr:clientData/>
  </xdr:twoCellAnchor>
  <xdr:twoCellAnchor editAs="oneCell">
    <xdr:from>
      <xdr:col>9</xdr:col>
      <xdr:colOff>275166</xdr:colOff>
      <xdr:row>16</xdr:row>
      <xdr:rowOff>158749</xdr:rowOff>
    </xdr:from>
    <xdr:to>
      <xdr:col>9</xdr:col>
      <xdr:colOff>1862031</xdr:colOff>
      <xdr:row>16</xdr:row>
      <xdr:rowOff>1166706</xdr:rowOff>
    </xdr:to>
    <xdr:pic>
      <xdr:nvPicPr>
        <xdr:cNvPr id="10" name="Imagen 9" descr="diamond isolated on white"/>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3980583" y="12445999"/>
          <a:ext cx="1586865" cy="1007957"/>
        </a:xfrm>
        <a:prstGeom prst="rect">
          <a:avLst/>
        </a:prstGeom>
        <a:noFill/>
        <a:ln>
          <a:noFill/>
        </a:ln>
      </xdr:spPr>
    </xdr:pic>
    <xdr:clientData/>
  </xdr:twoCellAnchor>
  <xdr:twoCellAnchor editAs="oneCell">
    <xdr:from>
      <xdr:col>9</xdr:col>
      <xdr:colOff>275166</xdr:colOff>
      <xdr:row>18</xdr:row>
      <xdr:rowOff>349250</xdr:rowOff>
    </xdr:from>
    <xdr:to>
      <xdr:col>9</xdr:col>
      <xdr:colOff>4461721</xdr:colOff>
      <xdr:row>18</xdr:row>
      <xdr:rowOff>2349500</xdr:rowOff>
    </xdr:to>
    <xdr:pic>
      <xdr:nvPicPr>
        <xdr:cNvPr id="11" name="Imagen 10"/>
        <xdr:cNvPicPr/>
      </xdr:nvPicPr>
      <xdr:blipFill rotWithShape="1">
        <a:blip xmlns:r="http://schemas.openxmlformats.org/officeDocument/2006/relationships" r:embed="rId8"/>
        <a:srcRect l="6535" t="23566" r="25066" b="28334"/>
        <a:stretch/>
      </xdr:blipFill>
      <xdr:spPr bwMode="auto">
        <a:xfrm>
          <a:off x="13980583" y="15377583"/>
          <a:ext cx="4186555" cy="2000250"/>
        </a:xfrm>
        <a:prstGeom prst="rect">
          <a:avLst/>
        </a:prstGeom>
        <a:ln>
          <a:noFill/>
        </a:ln>
        <a:extLst>
          <a:ext uri="{53640926-AAD7-44D8-BBD7-CCE9431645EC}">
            <a14:shadowObscured xmlns:a14="http://schemas.microsoft.com/office/drawing/2010/main"/>
          </a:ext>
        </a:extLst>
      </xdr:spPr>
    </xdr:pic>
    <xdr:clientData/>
  </xdr:twoCellAnchor>
  <mc:AlternateContent xmlns:mc="http://schemas.openxmlformats.org/markup-compatibility/2006">
    <mc:Choice xmlns:a14="http://schemas.microsoft.com/office/drawing/2010/main" Requires="a14">
      <xdr:twoCellAnchor>
        <xdr:from>
          <xdr:col>9</xdr:col>
          <xdr:colOff>295275</xdr:colOff>
          <xdr:row>19</xdr:row>
          <xdr:rowOff>9525</xdr:rowOff>
        </xdr:from>
        <xdr:to>
          <xdr:col>9</xdr:col>
          <xdr:colOff>3562350</xdr:colOff>
          <xdr:row>19</xdr:row>
          <xdr:rowOff>1971675</xdr:rowOff>
        </xdr:to>
        <xdr:sp macro="" textlink="">
          <xdr:nvSpPr>
            <xdr:cNvPr id="2053" name="Object 5" hidden="1">
              <a:extLst>
                <a:ext uri="{63B3BB69-23CF-44E3-9099-C40C66FF867C}">
                  <a14:compatExt spid="_x0000_s205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209550</xdr:colOff>
          <xdr:row>20</xdr:row>
          <xdr:rowOff>104775</xdr:rowOff>
        </xdr:from>
        <xdr:to>
          <xdr:col>9</xdr:col>
          <xdr:colOff>3695700</xdr:colOff>
          <xdr:row>20</xdr:row>
          <xdr:rowOff>1600200</xdr:rowOff>
        </xdr:to>
        <xdr:sp macro="" textlink="">
          <xdr:nvSpPr>
            <xdr:cNvPr id="2054" name="Object 6" hidden="1">
              <a:extLst>
                <a:ext uri="{63B3BB69-23CF-44E3-9099-C40C66FF867C}">
                  <a14:compatExt spid="_x0000_s205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133350</xdr:colOff>
          <xdr:row>21</xdr:row>
          <xdr:rowOff>381000</xdr:rowOff>
        </xdr:from>
        <xdr:to>
          <xdr:col>9</xdr:col>
          <xdr:colOff>3952875</xdr:colOff>
          <xdr:row>21</xdr:row>
          <xdr:rowOff>2257425</xdr:rowOff>
        </xdr:to>
        <xdr:sp macro="" textlink="">
          <xdr:nvSpPr>
            <xdr:cNvPr id="2055" name="Object 7" hidden="1">
              <a:extLst>
                <a:ext uri="{63B3BB69-23CF-44E3-9099-C40C66FF867C}">
                  <a14:compatExt spid="_x0000_s205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9</xdr:col>
      <xdr:colOff>201082</xdr:colOff>
      <xdr:row>22</xdr:row>
      <xdr:rowOff>105833</xdr:rowOff>
    </xdr:from>
    <xdr:to>
      <xdr:col>9</xdr:col>
      <xdr:colOff>4003674</xdr:colOff>
      <xdr:row>22</xdr:row>
      <xdr:rowOff>893232</xdr:rowOff>
    </xdr:to>
    <xdr:pic>
      <xdr:nvPicPr>
        <xdr:cNvPr id="15" name="Imagen 14" descr="http://www.alcaste.com/departamentos/ciencias/actividades_multimedia/fqeso/actividades_qeso/imagenes_qeso/masa_quimica/vomol.jpg"/>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3906499" y="24003000"/>
          <a:ext cx="3802592" cy="787399"/>
        </a:xfrm>
        <a:prstGeom prst="rect">
          <a:avLst/>
        </a:prstGeom>
        <a:noFill/>
        <a:ln>
          <a:noFill/>
        </a:ln>
      </xdr:spPr>
    </xdr:pic>
    <xdr:clientData/>
  </xdr:twoCellAnchor>
  <xdr:twoCellAnchor editAs="oneCell">
    <xdr:from>
      <xdr:col>9</xdr:col>
      <xdr:colOff>1111250</xdr:colOff>
      <xdr:row>23</xdr:row>
      <xdr:rowOff>243417</xdr:rowOff>
    </xdr:from>
    <xdr:to>
      <xdr:col>9</xdr:col>
      <xdr:colOff>3010324</xdr:colOff>
      <xdr:row>23</xdr:row>
      <xdr:rowOff>1444626</xdr:rowOff>
    </xdr:to>
    <xdr:pic>
      <xdr:nvPicPr>
        <xdr:cNvPr id="16" name="Imagen 15" descr="Man spraying on a fly a poisonous aerosol"/>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4816667" y="25378834"/>
          <a:ext cx="1899074" cy="1201209"/>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xdr:from>
          <xdr:col>9</xdr:col>
          <xdr:colOff>413677</xdr:colOff>
          <xdr:row>15</xdr:row>
          <xdr:rowOff>307615</xdr:rowOff>
        </xdr:from>
        <xdr:to>
          <xdr:col>9</xdr:col>
          <xdr:colOff>3960282</xdr:colOff>
          <xdr:row>15</xdr:row>
          <xdr:rowOff>2465916</xdr:rowOff>
        </xdr:to>
        <xdr:sp macro="" textlink="">
          <xdr:nvSpPr>
            <xdr:cNvPr id="2056" name="Object 8" hidden="1">
              <a:extLst>
                <a:ext uri="{63B3BB69-23CF-44E3-9099-C40C66FF867C}">
                  <a14:compatExt spid="_x0000_s2056"/>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oleObject" Target="../embeddings/oleObject3.bin"/><Relationship Id="rId13" Type="http://schemas.openxmlformats.org/officeDocument/2006/relationships/image" Target="../media/image5.png"/><Relationship Id="rId3" Type="http://schemas.openxmlformats.org/officeDocument/2006/relationships/vmlDrawing" Target="../drawings/vmlDrawing1.vml"/><Relationship Id="rId7" Type="http://schemas.openxmlformats.org/officeDocument/2006/relationships/image" Target="../media/image2.png"/><Relationship Id="rId12" Type="http://schemas.openxmlformats.org/officeDocument/2006/relationships/oleObject" Target="../embeddings/oleObject5.bin"/><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11" Type="http://schemas.openxmlformats.org/officeDocument/2006/relationships/image" Target="../media/image4.png"/><Relationship Id="rId5" Type="http://schemas.openxmlformats.org/officeDocument/2006/relationships/image" Target="../media/image1.png"/><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3.png"/></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108"/>
  <sheetViews>
    <sheetView showGridLines="0" tabSelected="1" topLeftCell="G1" zoomScale="90" zoomScaleNormal="90" zoomScalePageLayoutView="140" workbookViewId="0">
      <pane ySplit="9" topLeftCell="A16" activePane="bottomLeft" state="frozen"/>
      <selection pane="bottomLeft" activeCell="K17" sqref="K1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63.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189</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117" customHeight="1" x14ac:dyDescent="0.25">
      <c r="A10" s="12" t="str">
        <f>IF(OR(B10&lt;&gt;"",J10&lt;&gt;""),"IMG01","")</f>
        <v>IMG01</v>
      </c>
      <c r="B10" s="62" t="s">
        <v>191</v>
      </c>
      <c r="C10" s="20" t="str">
        <f t="shared" ref="C10:C41" si="0">IF(OR(B10&lt;&gt;"",J10&lt;&gt;""),IF($G$4="Recurso",CONCATENATE($G$4," ",$G$5),$G$4),"")</f>
        <v>Cuaderno de Estudio</v>
      </c>
      <c r="D10" s="63" t="s">
        <v>193</v>
      </c>
      <c r="E10" s="63" t="s">
        <v>153</v>
      </c>
      <c r="F10" s="13" t="str">
        <f t="shared" ref="F10" si="1">IF(OR(B10&lt;&gt;"",J10&lt;&gt;""),CONCATENATE($C$7,"_",$A10,IF($G$4="Cuaderno de Estudio","_small",CONCATENATE(IF(I10="","","n"),IF(LEFT($G$5,1)="F",".jpg",".png")))),"")</f>
        <v>CN_10_14_CO_IMG01_small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CN_10_14_CO_IMG01_zoom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c r="K10" s="64" t="s">
        <v>194</v>
      </c>
      <c r="O10" s="2" t="str">
        <f>'Definición técnica de imagenes'!A12</f>
        <v>M12D</v>
      </c>
    </row>
    <row r="11" spans="1:16" s="11" customFormat="1" ht="95.25" customHeight="1" x14ac:dyDescent="0.25">
      <c r="A11" s="12" t="str">
        <f t="shared" ref="A11:A18" si="3">IF(OR(B11&lt;&gt;"",J11&lt;&gt;""),CONCATENATE(LEFT(A10,3),IF(MID(A10,4,2)+1&lt;10,CONCATENATE("0",MID(A10,4,2)+1))),"")</f>
        <v>IMG02</v>
      </c>
      <c r="B11" s="62" t="s">
        <v>195</v>
      </c>
      <c r="C11" s="20" t="str">
        <f t="shared" si="0"/>
        <v>Cuaderno de Estudio</v>
      </c>
      <c r="D11" s="63" t="s">
        <v>192</v>
      </c>
      <c r="E11" s="63" t="s">
        <v>153</v>
      </c>
      <c r="F11" s="13" t="str">
        <f t="shared" ref="F11:F74" si="4">IF(OR(B11&lt;&gt;"",J11&lt;&gt;""),CONCATENATE($C$7,"_",$A11,IF($G$4="Cuaderno de Estudio","_small",CONCATENATE(IF(I11="","","n"),IF(LEFT($G$5,1)="F",".jpg",".png")))),"")</f>
        <v>CN_10_14_CO_IMG02_small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CN_10_14_CO_IMG02_zoom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c r="K11" s="65" t="s">
        <v>195</v>
      </c>
      <c r="O11" s="2" t="str">
        <f>'Definición técnica de imagenes'!A13</f>
        <v>M101</v>
      </c>
    </row>
    <row r="12" spans="1:16" s="11" customFormat="1" ht="115.5" customHeight="1" x14ac:dyDescent="0.25">
      <c r="A12" s="12" t="str">
        <f t="shared" si="3"/>
        <v>IMG03</v>
      </c>
      <c r="B12" s="62" t="s">
        <v>196</v>
      </c>
      <c r="C12" s="20" t="str">
        <f t="shared" si="0"/>
        <v>Cuaderno de Estudio</v>
      </c>
      <c r="D12" s="63" t="s">
        <v>192</v>
      </c>
      <c r="E12" s="63" t="s">
        <v>153</v>
      </c>
      <c r="F12" s="13" t="str">
        <f t="shared" si="4"/>
        <v>CN_10_14_CO_IMG03_small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CN_10_14_CO_IMG03_zoom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c r="K12" s="64"/>
      <c r="O12" s="2" t="str">
        <f>'Definición técnica de imagenes'!A18</f>
        <v>Diaporama F1</v>
      </c>
    </row>
    <row r="13" spans="1:16" s="11" customFormat="1" ht="123" customHeight="1" x14ac:dyDescent="0.25">
      <c r="A13" s="12" t="str">
        <f t="shared" si="3"/>
        <v>IMG04</v>
      </c>
      <c r="B13" s="62" t="s">
        <v>197</v>
      </c>
      <c r="C13" s="20" t="str">
        <f t="shared" si="0"/>
        <v>Cuaderno de Estudio</v>
      </c>
      <c r="D13" s="63" t="s">
        <v>193</v>
      </c>
      <c r="E13" s="63" t="s">
        <v>153</v>
      </c>
      <c r="F13" s="13" t="str">
        <f t="shared" si="4"/>
        <v>CN_10_14_CO_IMG04_small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CN_10_14_CO_IMG04_zoom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c r="K13" s="64" t="s">
        <v>198</v>
      </c>
      <c r="O13" s="2" t="str">
        <f>'Definición técnica de imagenes'!A19</f>
        <v>F4</v>
      </c>
    </row>
    <row r="14" spans="1:16" s="11" customFormat="1" ht="114" customHeight="1" x14ac:dyDescent="0.25">
      <c r="A14" s="12" t="str">
        <f t="shared" si="3"/>
        <v>IMG05</v>
      </c>
      <c r="B14" s="62" t="s">
        <v>199</v>
      </c>
      <c r="C14" s="20" t="str">
        <f t="shared" si="0"/>
        <v>Cuaderno de Estudio</v>
      </c>
      <c r="D14" s="63" t="s">
        <v>192</v>
      </c>
      <c r="E14" s="63" t="s">
        <v>153</v>
      </c>
      <c r="F14" s="13" t="str">
        <f t="shared" si="4"/>
        <v>CN_10_14_CO_IMG05_small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CN_10_14_CO_IMG05_zoom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c r="K14" s="64"/>
      <c r="O14" s="2" t="str">
        <f>'Definición técnica de imagenes'!A22</f>
        <v>F6</v>
      </c>
    </row>
    <row r="15" spans="1:16" s="11" customFormat="1" ht="121.5" customHeight="1" x14ac:dyDescent="0.25">
      <c r="A15" s="12" t="str">
        <f t="shared" si="3"/>
        <v>IMG06</v>
      </c>
      <c r="B15" s="62" t="s">
        <v>200</v>
      </c>
      <c r="C15" s="20" t="str">
        <f t="shared" si="0"/>
        <v>Cuaderno de Estudio</v>
      </c>
      <c r="D15" s="63" t="s">
        <v>193</v>
      </c>
      <c r="E15" s="63" t="s">
        <v>153</v>
      </c>
      <c r="F15" s="13" t="str">
        <f t="shared" si="4"/>
        <v>CN_10_14_CO_IMG06_small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CN_10_14_CO_IMG06_zoom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c r="K15" s="66" t="s">
        <v>201</v>
      </c>
      <c r="O15" s="2" t="str">
        <f>'Definición técnica de imagenes'!A24</f>
        <v>F6B</v>
      </c>
    </row>
    <row r="16" spans="1:16" s="11" customFormat="1" ht="219" customHeight="1" x14ac:dyDescent="0.3">
      <c r="A16" s="12" t="str">
        <f t="shared" si="3"/>
        <v>IMG07</v>
      </c>
      <c r="B16" s="62" t="s">
        <v>200</v>
      </c>
      <c r="C16" s="20" t="str">
        <f t="shared" si="0"/>
        <v>Cuaderno de Estudio</v>
      </c>
      <c r="D16" s="63" t="s">
        <v>193</v>
      </c>
      <c r="E16" s="63" t="s">
        <v>153</v>
      </c>
      <c r="F16" s="13" t="str">
        <f t="shared" si="4"/>
        <v>CN_10_14_CO_IMG07_small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CN_10_14_CO_IMG07_zoom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c r="K16" s="68" t="s">
        <v>201</v>
      </c>
      <c r="O16" s="2" t="str">
        <f>'Definición técnica de imagenes'!A25</f>
        <v>F7</v>
      </c>
    </row>
    <row r="17" spans="1:15" s="11" customFormat="1" ht="113.25" customHeight="1" x14ac:dyDescent="0.25">
      <c r="A17" s="12" t="str">
        <f t="shared" si="3"/>
        <v>IMG08</v>
      </c>
      <c r="B17" s="62" t="s">
        <v>202</v>
      </c>
      <c r="C17" s="20" t="str">
        <f t="shared" si="0"/>
        <v>Cuaderno de Estudio</v>
      </c>
      <c r="D17" s="63" t="s">
        <v>192</v>
      </c>
      <c r="E17" s="63" t="s">
        <v>154</v>
      </c>
      <c r="F17" s="13" t="str">
        <f t="shared" si="4"/>
        <v>CN_10_14_CO_IMG08_small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CN_10_14_CO_IMG08_zoom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c r="K17" s="66"/>
      <c r="O17" s="2" t="str">
        <f>'Definición técnica de imagenes'!A27</f>
        <v>F7B</v>
      </c>
    </row>
    <row r="18" spans="1:15" s="11" customFormat="1" ht="102.75" customHeight="1" x14ac:dyDescent="0.25">
      <c r="A18" s="12" t="str">
        <f t="shared" si="3"/>
        <v>IMG09</v>
      </c>
      <c r="B18" s="62" t="s">
        <v>203</v>
      </c>
      <c r="C18" s="20" t="str">
        <f t="shared" si="0"/>
        <v>Cuaderno de Estudio</v>
      </c>
      <c r="D18" s="63" t="s">
        <v>192</v>
      </c>
      <c r="E18" s="63" t="s">
        <v>154</v>
      </c>
      <c r="F18" s="13" t="str">
        <f t="shared" si="4"/>
        <v>CN_10_14_CO_IMG09_small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CN_10_14_CO_IMG09_zoom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c r="K18" s="66"/>
      <c r="O18" s="2" t="str">
        <f>'Definición técnica de imagenes'!A30</f>
        <v>F8</v>
      </c>
    </row>
    <row r="19" spans="1:15" s="11" customFormat="1" ht="195.75" customHeight="1" x14ac:dyDescent="0.3">
      <c r="A19" s="12" t="str">
        <f t="shared" ref="A19:A50" si="6">IF(OR(B19&lt;&gt;"",J19&lt;&gt;""),CONCATENATE(LEFT(A18,3),IF(MID(A18,4,2)+1&lt;10,CONCATENATE("0",MID(A18,4,2)+1),MID(A18,4,2)+1)),"")</f>
        <v>IMG10</v>
      </c>
      <c r="B19" s="62" t="s">
        <v>204</v>
      </c>
      <c r="C19" s="20" t="str">
        <f t="shared" si="0"/>
        <v>Cuaderno de Estudio</v>
      </c>
      <c r="D19" s="63" t="s">
        <v>193</v>
      </c>
      <c r="E19" s="63" t="s">
        <v>153</v>
      </c>
      <c r="F19" s="13" t="str">
        <f t="shared" si="4"/>
        <v>CN_10_14_CO_IMG10_small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CN_10_14_CO_IMG10_zoom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c r="K19" s="68" t="s">
        <v>205</v>
      </c>
      <c r="O19" s="2" t="str">
        <f>'Definición técnica de imagenes'!A31</f>
        <v>F10</v>
      </c>
    </row>
    <row r="20" spans="1:15" s="11" customFormat="1" ht="161.25" customHeight="1" x14ac:dyDescent="0.25">
      <c r="A20" s="12" t="str">
        <f t="shared" si="6"/>
        <v>IMG11</v>
      </c>
      <c r="B20" s="62" t="s">
        <v>200</v>
      </c>
      <c r="C20" s="20" t="str">
        <f t="shared" si="0"/>
        <v>Cuaderno de Estudio</v>
      </c>
      <c r="D20" s="63" t="s">
        <v>193</v>
      </c>
      <c r="E20" s="63" t="s">
        <v>154</v>
      </c>
      <c r="F20" s="13" t="str">
        <f t="shared" si="4"/>
        <v>CN_10_14_CO_IMG11_small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CN_10_14_CO_IMG11_zoom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c r="K20" s="66" t="s">
        <v>206</v>
      </c>
      <c r="O20" s="2" t="str">
        <f>'Definición técnica de imagenes'!A32</f>
        <v>F10B</v>
      </c>
    </row>
    <row r="21" spans="1:15" s="11" customFormat="1" ht="154.5" customHeight="1" x14ac:dyDescent="0.25">
      <c r="A21" s="12" t="str">
        <f t="shared" si="6"/>
        <v>IMG12</v>
      </c>
      <c r="B21" s="62" t="s">
        <v>200</v>
      </c>
      <c r="C21" s="20" t="str">
        <f t="shared" si="0"/>
        <v>Cuaderno de Estudio</v>
      </c>
      <c r="D21" s="63" t="s">
        <v>193</v>
      </c>
      <c r="E21" s="63" t="s">
        <v>153</v>
      </c>
      <c r="F21" s="13" t="str">
        <f t="shared" si="4"/>
        <v>CN_10_14_CO_IMG12_small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CN_10_14_CO_IMG12_zoom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c r="K21" s="66" t="s">
        <v>206</v>
      </c>
      <c r="O21" s="2" t="str">
        <f>'Definición técnica de imagenes'!A33</f>
        <v>F11</v>
      </c>
    </row>
    <row r="22" spans="1:15" s="11" customFormat="1" ht="186.75" customHeight="1" x14ac:dyDescent="0.25">
      <c r="A22" s="12" t="str">
        <f t="shared" si="6"/>
        <v>IMG13</v>
      </c>
      <c r="B22" s="62" t="s">
        <v>200</v>
      </c>
      <c r="C22" s="20" t="str">
        <f t="shared" si="0"/>
        <v>Cuaderno de Estudio</v>
      </c>
      <c r="D22" s="63" t="s">
        <v>193</v>
      </c>
      <c r="E22" s="63" t="s">
        <v>153</v>
      </c>
      <c r="F22" s="13" t="str">
        <f t="shared" si="4"/>
        <v>CN_10_14_CO_IMG13_small</v>
      </c>
      <c r="G22" s="13" t="str">
        <f ca="1">IF($F22&lt;&gt;"",IF($G$4="Recurso",VLOOKUP($E22,OFFSET('Definición técnica de imagenes'!$A$1,MATCH($G$5,'Definición técnica de imagenes'!$A$1:$A$104,0)-1,1,COUNTIF('Definición técnica de imagenes'!$A$3:$A$102,$G$5),5),5,FALSE),'Definición técnica de imagenes'!$F$16),"")</f>
        <v>526 x 370 px</v>
      </c>
      <c r="H22" s="13" t="str">
        <f t="shared" ca="1" si="5"/>
        <v>CN_10_14_CO_IMG13_zoom</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c r="K22" s="69" t="s">
        <v>206</v>
      </c>
      <c r="O22" s="2" t="str">
        <f>'Definición técnica de imagenes'!A34</f>
        <v>F12</v>
      </c>
    </row>
    <row r="23" spans="1:15" s="11" customFormat="1" ht="97.5" customHeight="1" x14ac:dyDescent="0.25">
      <c r="A23" s="12" t="str">
        <f t="shared" si="6"/>
        <v>IMG14</v>
      </c>
      <c r="B23" s="62" t="s">
        <v>200</v>
      </c>
      <c r="C23" s="20" t="str">
        <f t="shared" si="0"/>
        <v>Cuaderno de Estudio</v>
      </c>
      <c r="D23" s="63" t="s">
        <v>193</v>
      </c>
      <c r="E23" s="63" t="s">
        <v>153</v>
      </c>
      <c r="F23" s="13" t="str">
        <f t="shared" si="4"/>
        <v>CN_10_14_CO_IMG14_small</v>
      </c>
      <c r="G23" s="13" t="str">
        <f ca="1">IF($F23&lt;&gt;"",IF($G$4="Recurso",VLOOKUP($E23,OFFSET('Definición técnica de imagenes'!$A$1,MATCH($G$5,'Definición técnica de imagenes'!$A$1:$A$104,0)-1,1,COUNTIF('Definición técnica de imagenes'!$A$3:$A$102,$G$5),5),5,FALSE),'Definición técnica de imagenes'!$F$16),"")</f>
        <v>526 x 370 px</v>
      </c>
      <c r="H23" s="13" t="str">
        <f t="shared" ca="1" si="5"/>
        <v>CN_10_14_CO_IMG14_zoom</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600 px</v>
      </c>
      <c r="J23" s="64"/>
      <c r="K23" s="64" t="s">
        <v>206</v>
      </c>
      <c r="O23" s="2" t="str">
        <f>'Definición técnica de imagenes'!A35</f>
        <v>F13</v>
      </c>
    </row>
    <row r="24" spans="1:15" s="11" customFormat="1" ht="117" customHeight="1" x14ac:dyDescent="0.25">
      <c r="A24" s="12" t="str">
        <f t="shared" si="6"/>
        <v>IMG15</v>
      </c>
      <c r="B24" s="62" t="s">
        <v>207</v>
      </c>
      <c r="C24" s="20" t="str">
        <f t="shared" si="0"/>
        <v>Cuaderno de Estudio</v>
      </c>
      <c r="D24" s="63" t="s">
        <v>192</v>
      </c>
      <c r="E24" s="63" t="s">
        <v>153</v>
      </c>
      <c r="F24" s="13" t="str">
        <f t="shared" si="4"/>
        <v>CN_10_14_CO_IMG15_small</v>
      </c>
      <c r="G24" s="13" t="str">
        <f ca="1">IF($F24&lt;&gt;"",IF($G$4="Recurso",VLOOKUP($E24,OFFSET('Definición técnica de imagenes'!$A$1,MATCH($G$5,'Definición técnica de imagenes'!$A$1:$A$104,0)-1,1,COUNTIF('Definición técnica de imagenes'!$A$3:$A$102,$G$5),5),5,FALSE),'Definición técnica de imagenes'!$F$16),"")</f>
        <v>526 x 370 px</v>
      </c>
      <c r="H24" s="13" t="str">
        <f t="shared" ca="1" si="5"/>
        <v>CN_10_14_CO_IMG15_zoom</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600 px</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legacyDrawing r:id="rId3"/>
  <oleObjects>
    <mc:AlternateContent xmlns:mc="http://schemas.openxmlformats.org/markup-compatibility/2006">
      <mc:Choice Requires="x14">
        <oleObject progId="PBrush" shapeId="2051" r:id="rId4">
          <objectPr defaultSize="0" autoPict="0" r:id="rId5">
            <anchor moveWithCells="1" sizeWithCells="1">
              <from>
                <xdr:col>9</xdr:col>
                <xdr:colOff>600075</xdr:colOff>
                <xdr:row>13</xdr:row>
                <xdr:rowOff>1381125</xdr:rowOff>
              </from>
              <to>
                <xdr:col>9</xdr:col>
                <xdr:colOff>3019425</xdr:colOff>
                <xdr:row>14</xdr:row>
                <xdr:rowOff>1076325</xdr:rowOff>
              </to>
            </anchor>
          </objectPr>
        </oleObject>
      </mc:Choice>
      <mc:Fallback>
        <oleObject progId="PBrush" shapeId="2051" r:id="rId4"/>
      </mc:Fallback>
    </mc:AlternateContent>
    <mc:AlternateContent xmlns:mc="http://schemas.openxmlformats.org/markup-compatibility/2006">
      <mc:Choice Requires="x14">
        <oleObject progId="PBrush" shapeId="2053" r:id="rId6">
          <objectPr defaultSize="0" autoPict="0" r:id="rId7">
            <anchor moveWithCells="1" sizeWithCells="1">
              <from>
                <xdr:col>9</xdr:col>
                <xdr:colOff>295275</xdr:colOff>
                <xdr:row>19</xdr:row>
                <xdr:rowOff>9525</xdr:rowOff>
              </from>
              <to>
                <xdr:col>9</xdr:col>
                <xdr:colOff>3562350</xdr:colOff>
                <xdr:row>19</xdr:row>
                <xdr:rowOff>1971675</xdr:rowOff>
              </to>
            </anchor>
          </objectPr>
        </oleObject>
      </mc:Choice>
      <mc:Fallback>
        <oleObject progId="PBrush" shapeId="2053" r:id="rId6"/>
      </mc:Fallback>
    </mc:AlternateContent>
    <mc:AlternateContent xmlns:mc="http://schemas.openxmlformats.org/markup-compatibility/2006">
      <mc:Choice Requires="x14">
        <oleObject progId="PBrush" shapeId="2054" r:id="rId8">
          <objectPr defaultSize="0" r:id="rId9">
            <anchor moveWithCells="1" sizeWithCells="1">
              <from>
                <xdr:col>9</xdr:col>
                <xdr:colOff>209550</xdr:colOff>
                <xdr:row>20</xdr:row>
                <xdr:rowOff>104775</xdr:rowOff>
              </from>
              <to>
                <xdr:col>9</xdr:col>
                <xdr:colOff>3695700</xdr:colOff>
                <xdr:row>20</xdr:row>
                <xdr:rowOff>1600200</xdr:rowOff>
              </to>
            </anchor>
          </objectPr>
        </oleObject>
      </mc:Choice>
      <mc:Fallback>
        <oleObject progId="PBrush" shapeId="2054" r:id="rId8"/>
      </mc:Fallback>
    </mc:AlternateContent>
    <mc:AlternateContent xmlns:mc="http://schemas.openxmlformats.org/markup-compatibility/2006">
      <mc:Choice Requires="x14">
        <oleObject progId="PBrush" shapeId="2055" r:id="rId10">
          <objectPr defaultSize="0" autoPict="0" r:id="rId11">
            <anchor moveWithCells="1" sizeWithCells="1">
              <from>
                <xdr:col>9</xdr:col>
                <xdr:colOff>133350</xdr:colOff>
                <xdr:row>21</xdr:row>
                <xdr:rowOff>381000</xdr:rowOff>
              </from>
              <to>
                <xdr:col>9</xdr:col>
                <xdr:colOff>3952875</xdr:colOff>
                <xdr:row>21</xdr:row>
                <xdr:rowOff>2257425</xdr:rowOff>
              </to>
            </anchor>
          </objectPr>
        </oleObject>
      </mc:Choice>
      <mc:Fallback>
        <oleObject progId="PBrush" shapeId="2055" r:id="rId10"/>
      </mc:Fallback>
    </mc:AlternateContent>
    <mc:AlternateContent xmlns:mc="http://schemas.openxmlformats.org/markup-compatibility/2006">
      <mc:Choice Requires="x14">
        <oleObject progId="PBrush" shapeId="2056" r:id="rId12">
          <objectPr defaultSize="0" autoPict="0" r:id="rId13">
            <anchor moveWithCells="1" sizeWithCells="1">
              <from>
                <xdr:col>9</xdr:col>
                <xdr:colOff>409575</xdr:colOff>
                <xdr:row>15</xdr:row>
                <xdr:rowOff>304800</xdr:rowOff>
              </from>
              <to>
                <xdr:col>9</xdr:col>
                <xdr:colOff>3962400</xdr:colOff>
                <xdr:row>15</xdr:row>
                <xdr:rowOff>2466975</xdr:rowOff>
              </to>
            </anchor>
          </objectPr>
        </oleObject>
      </mc:Choice>
      <mc:Fallback>
        <oleObject progId="PBrush" shapeId="2056" r:id="rId12"/>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2015-11-30T23:32:02Z</dcterms:modified>
</cp:coreProperties>
</file>