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60" windowWidth="19200" windowHeight="889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0" i="1"/>
  <c r="A11" i="1"/>
  <c r="A12" i="1"/>
  <c r="A13" i="1"/>
  <c r="A14" i="1"/>
  <c r="A15"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<sst xmlns="http://schemas.openxmlformats.org/spreadsheetml/2006/main" count="233" uniqueCount="155">
  <si>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</si>
  <si>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</si>
  <si>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</si>
  <si>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</si>
  <si>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</si>
  <si>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</si>
  <si>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</si>
  <si>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</si>
  <si>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</si>
  <si>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</si>
  <si>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</si>
  <si>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</si>
  <si>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</si>
  <si>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</si>
  <si>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</si>
  <si>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</si>
  <si>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</si>
  <si>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</si>
  <si>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</si>
  <si>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</si>
  <si>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</si>
  <si>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</si>
  <si>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</si>
  <si>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</si>
  <si>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</si>
  <si>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</si>
  <si>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</si>
  <si>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</si>
  <si>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</si>
  <si>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</si>
  <si>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</si>
  <si>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</si>
  <si>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</si>
  <si>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</si>
  <si>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</si>
  <si>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</si>
  <si>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</si>
  <si>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</si>
  <si>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</si>
  <si>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</si>
  <si>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</si>
  <si>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</si>
  <si>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</si>
  <si>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</si>
  <si>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</si>
  <si>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</si>
  <si>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</si>
  <si>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</si>
  <si>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</si>
  <si>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</si>
  <si>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</si>
  <si>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</si>
  <si>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</si>
  <si>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</si>
  <si>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</si>
  <si>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</si>
  <si>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</si>
  <si>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</si>
  <si>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</si>
  <si>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</si>
  <si>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</si>
  <si>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</si>
  <si>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</si>
  <si>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</si>
  <si>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</si>
  <si>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</si>
  <si>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</si>
  <si>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</si>
  <si>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</si>
  <si>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</si>
  <si>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</si>
  <si>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</si>
  <si>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</si>
  <si>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</si>
  <si>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</si>
  <si>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</si>
  <si>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</si>
  <si>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</si>
  <si>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</si>
  <si>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</si>
  <si>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</si>
  <si>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</si>
  <si>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</si>
  <si>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</si>
  <si>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</si>
  <si>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</si>
  <si>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</si>
  <si>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</si>
  <si>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</si>
  <si>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</si>
  <si>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</si>
  <si>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</si>
  <si>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</si>
  <si>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</si>
  <si>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</si>
  <si>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</si>
  <si>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</si>
  <si>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</si>
  <si>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</si>
  <si>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</si>
  <si>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</si>
  <si>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</si>
  <si>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</si>
  <si>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</si>
  <si>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</si>
  <si>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</si>
  <si>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</si>
  <si>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</si>
  <si>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</si>
  <si>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</si>
  <si>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</si>
  <si>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</si>
  <si>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</si>
  <si>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</si>
  <si>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</si>
  <si>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</si>
  <si>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</si>
  <si>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</si>
  <si>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</si>
  <si>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</si>
  <si>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</si>
  <si>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</si>
  <si>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</si>
  <si>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</si>
  <si>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</si>
  <si>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</si>
  <si>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</si>
  <si>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</si>
  <si>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</si>
  <si>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</si>
  <si>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</si>
  <si>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</si>
  <si>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</si>
  <si>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</si>
  <si>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</si>
  <si>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</si>
  <si>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</si>
  <si>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</si>
  <si>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</si>
  <si>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</si>
  <si>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</si>
  <si>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</si>
  <si>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</si>
  <si>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</si>
  <si>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</si>
  <si>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recursos naturales renovables</t>
  </si>
  <si>
    <t>Diego Molina</t>
  </si>
  <si>
    <t>F1</t>
  </si>
  <si>
    <t>Fotografía</t>
  </si>
  <si>
    <t>Horizontal</t>
  </si>
  <si>
    <t>Humo</t>
  </si>
  <si>
    <t>Humo escape carro</t>
  </si>
  <si>
    <t>Humo saliendo de industria</t>
  </si>
  <si>
    <t>Bosque quemándose</t>
  </si>
  <si>
    <t>CN_03_04_REC60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</si>
</sst>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B11" sqref="B11"/>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22</v>
      </c>
      <c r="D2" s="81"/>
      <c r="F2" s="73" t="s">
        <v>0</v>
      </c>
      <c r="G2" s="74"/>
      <c r="H2" s="49"/>
      <c r="I2" s="49"/>
      <c r="J2" s="16"/>
    </row>
    <row r="3" spans="1:16" ht="15.75" x14ac:dyDescent="0.25">
      <c r="A3" s="1"/>
      <c r="B3" s="4" t="s">
        <v>8</v>
      </c>
      <c r="C3" s="82">
        <v>3</v>
      </c>
      <c r="D3" s="83"/>
      <c r="F3" s="75">
        <v>42093</v>
      </c>
      <c r="G3" s="76"/>
      <c r="H3" s="49"/>
      <c r="I3" s="49"/>
      <c r="J3" s="16"/>
    </row>
    <row r="4" spans="1:16" ht="16.5" x14ac:dyDescent="0.3">
      <c r="A4" s="1"/>
      <c r="B4" s="4" t="s">
        <v>54</v>
      </c>
      <c r="C4" s="82" t="s">
        <v>145</v>
      </c>
      <c r="D4" s="83"/>
      <c r="E4" s="5"/>
      <c r="F4" s="48" t="s">
        <v>55</v>
      </c>
      <c r="G4" s="47" t="s">
        <v>56</v>
      </c>
      <c r="H4" s="49"/>
      <c r="I4" s="49"/>
      <c r="J4" s="16"/>
      <c r="K4" s="16"/>
    </row>
    <row r="5" spans="1:16" ht="16.5" thickBot="1" x14ac:dyDescent="0.3">
      <c r="A5" s="1"/>
      <c r="B5" s="6" t="s">
        <v>1</v>
      </c>
      <c r="C5" s="84" t="s">
        <v>146</v>
      </c>
      <c r="D5" s="85"/>
      <c r="E5" s="5"/>
      <c r="F5" s="46" t="str">
        <f>IF(G4="Recurso","Motor del recurso","")</f>
        <v>Motor del recurso</v>
      </c>
      <c r="G5" s="46" t="s">
        <v>147</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154</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x14ac:dyDescent="0.25">
      <c r="A10" s="13" t="str">
        <f>IF(OR(B10&lt;&gt;"",J10&lt;&gt;""),"IMG01","")</f>
        <v>IMG01</v>
      </c>
      <c r="B10" s="13">
        <v>175456787</v>
      </c>
      <c r="C10" s="27" t="str">
        <f>IF(OR(B10&lt;&gt;"",J10&lt;&gt;""),IF($G$4="Recurso",CONCATENATE($G$4," ",$G$5),$G$4),"")</f>
        <v>Recurso F1</v>
      </c>
      <c r="D10" s="14" t="s">
        <v>148</v>
      </c>
      <c r="E10" s="14" t="s">
        <v>149</v>
      </c>
      <c r="F10" s="14" t="str">
        <f>IF(OR(B10&lt;&gt;"",J10&lt;&gt;""),CONCATENATE($C$7,"_",$A10,IF($G$4="Cuaderno de Estudio","_small",CONCATENATE(IF(I10="","","n"),IF(LEFT($G$5,1)="F",".jpg",".png")))),"")</f>
        <v>CN_03_04_REC60_IMG01.jpg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t="s">
        <v>150</v>
      </c>
      <c r="K10" s="19"/>
    </row>
    <row r="11" spans="1:16" s="12" customFormat="1" ht="13.9" customHeight="1" x14ac:dyDescent="0.25">
      <c r="A11" s="13" t="str">
        <f>IF(OR(B11&lt;&gt;"",J11&lt;&gt;""),CONCATENATE(LEFT(A10,3),IF(MID(A10,4,2)+1&lt;10,CONCATENATE("0",MID(A10,4,2)+1))),"")</f>
        <v>IMG02</v>
      </c>
      <c r="B11" s="13">
        <v>145927625</v>
      </c>
      <c r="C11" s="27" t="str">
        <f t="shared" ref="C11:C74" si="0">IF(OR(B11&lt;&gt;"",J11&lt;&gt;""),IF($G$4="Recurso",CONCATENATE($G$4," ",$G$5),$G$4),"")</f>
        <v>Recurso F1</v>
      </c>
      <c r="D11" s="14" t="s">
        <v>148</v>
      </c>
      <c r="E11" s="14" t="s">
        <v>149</v>
      </c>
      <c r="F11" s="14" t="str">
        <f t="shared" ref="F11:F74" si="1">IF(OR(B11&lt;&gt;"",J11&lt;&gt;""),CONCATENATE($C$7,"_",$A11,IF($G$4="Cuaderno de Estudio","_small",CONCATENATE(IF(I11="","","n"),IF(LEFT($G$5,1)="F",".jpg",".png")))),"")</f>
        <v>CN_03_04_REC60_IMG02.jpg</v>
      </c>
      <c r="G11" s="14" t="str">
        <f>IF(F11&lt;&gt;"",IF($G$4="Recurso",IF(LEFT($G$5,1)="M",VLOOKUP($G$5,'Definición técnica de imagenes'!$A$3:$G$17,5,FALSE),IF($G$5="F1",'Definición técnica de imagenes'!$E$15,'Definición técnica de imagenes'!$F$13)),'Definición técnica de imagenes'!$E$16),"")</f>
        <v>950 x 608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t="s">
        <v>151</v>
      </c>
      <c r="K11" s="15"/>
    </row>
    <row r="12" spans="1:16" s="12" customFormat="1" x14ac:dyDescent="0.25">
      <c r="A12" s="13" t="str">
        <f t="shared" ref="A12:A18" si="3">IF(OR(B12&lt;&gt;"",J12&lt;&gt;""),CONCATENATE(LEFT(A11,3),IF(MID(A11,4,2)+1&lt;10,CONCATENATE("0",MID(A11,4,2)+1))),"")</f>
        <v>IMG03</v>
      </c>
      <c r="B12" s="13">
        <v>93836461</v>
      </c>
      <c r="C12" s="27" t="str">
        <f t="shared" si="0"/>
        <v>Recurso F1</v>
      </c>
      <c r="D12" s="14" t="s">
        <v>148</v>
      </c>
      <c r="E12" s="14" t="s">
        <v>149</v>
      </c>
      <c r="F12" s="14" t="str">
        <f t="shared" si="1"/>
        <v>CN_03_04_REC60_IMG03.jpg</v>
      </c>
      <c r="G12" s="14" t="str">
        <f>IF(F12&lt;&gt;"",IF($G$4="Recurso",IF(LEFT($G$5,1)="M",VLOOKUP($G$5,'Definición técnica de imagenes'!$A$3:$G$17,5,FALSE),IF($G$5="F1",'Definición técnica de imagenes'!$E$15,'Definición técnica de imagenes'!$F$13)),'Definición técnica de imagenes'!$E$16),"")</f>
        <v>950 x 608 px</v>
      </c>
      <c r="H12" s="14" t="str">
        <f t="shared" si="2"/>
        <v/>
      </c>
      <c r="I12" s="14" t="str">
        <f>IF(OR(B12&lt;&gt;"",J12&lt;&gt;""),IF($G$4="Recurso",IF(LEFT($G$5,1)="M",IF(VLOOKUP($G$5,'Definición técnica de imagenes'!$A$3:$G$17,6,FALSE)=0,"",VLOOKUP($G$5,'Definición técnica de imagenes'!$A$3:$G$17,6,FALSE)),IF($G$5="F1","","")),'Definición técnica de imagenes'!$F$16),"")</f>
        <v/>
      </c>
      <c r="J12" s="19" t="s">
        <v>152</v>
      </c>
      <c r="K12" s="19"/>
    </row>
    <row r="13" spans="1:16" s="12" customFormat="1" x14ac:dyDescent="0.25">
      <c r="A13" s="13" t="str">
        <f t="shared" si="3"/>
        <v>IMG04</v>
      </c>
      <c r="B13" s="13">
        <v>230104162</v>
      </c>
      <c r="C13" s="27" t="str">
        <f t="shared" si="0"/>
        <v>Recurso F1</v>
      </c>
      <c r="D13" s="14" t="s">
        <v>148</v>
      </c>
      <c r="E13" s="14" t="s">
        <v>149</v>
      </c>
      <c r="F13" s="14" t="str">
        <f t="shared" si="1"/>
        <v>CN_03_04_REC60_IMG04.jpg</v>
      </c>
      <c r="G13" s="14" t="str">
        <f>IF(F13&lt;&gt;"",IF($G$4="Recurso",IF(LEFT($G$5,1)="M",VLOOKUP($G$5,'Definición técnica de imagenes'!$A$3:$G$17,5,FALSE),IF($G$5="F1",'Definición técnica de imagenes'!$E$15,'Definición técnica de imagenes'!$F$13)),'Definición técnica de imagenes'!$E$16),"")</f>
        <v>950 x 608 px</v>
      </c>
      <c r="H13" s="14" t="str">
        <f t="shared" si="2"/>
        <v/>
      </c>
      <c r="I13" s="14" t="str">
        <f>IF(OR(B13&lt;&gt;"",J13&lt;&gt;""),IF($G$4="Recurso",IF(LEFT($G$5,1)="M",IF(VLOOKUP($G$5,'Definición técnica de imagenes'!$A$3:$G$17,6,FALSE)=0,"",VLOOKUP($G$5,'Definición técnica de imagenes'!$A$3:$G$17,6,FALSE)),IF($G$5="F1","","")),'Definición técnica de imagenes'!$F$16),"")</f>
        <v/>
      </c>
      <c r="J13" s="19" t="s">
        <v>153</v>
      </c>
      <c r="K13" s="19"/>
    </row>
    <row r="14" spans="1:16" s="12" customFormat="1" x14ac:dyDescent="0.25">
      <c r="A14" s="13" t="str">
        <f t="shared" si="3"/>
        <v/>
      </c>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cp:lastModifiedBy>
  <dcterms:created xsi:type="dcterms:W3CDTF">2014-07-01T23:43:25Z</dcterms:created>
  <dcterms:modified xsi:type="dcterms:W3CDTF">2015-04-15T19:25:51Z</dcterms:modified>
</cp:coreProperties>
</file>