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I28" i="1"/>
  <c r="H28" i="1" s="1"/>
  <c r="I29" i="1"/>
  <c r="H29" i="1" s="1"/>
  <c r="I30" i="1"/>
  <c r="H30" i="1" s="1"/>
  <c r="I31" i="1"/>
  <c r="I32" i="1"/>
  <c r="H32" i="1" s="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27"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K45" i="2"/>
  <c r="H21" i="2"/>
  <c r="J21" i="2"/>
  <c r="D17" i="2" s="1"/>
  <c r="D18" i="2" s="1"/>
  <c r="D5" i="2" l="1"/>
  <c r="D7" i="2" s="1"/>
</calcChain>
</file>

<file path=xl/sharedStrings.xml><?xml version="1.0" encoding="utf-8"?>
<sst xmlns="http://schemas.openxmlformats.org/spreadsheetml/2006/main" count="314" uniqueCount="208">
  <si>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</si>
  <si>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</si>
  <si>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</si>
  <si>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</si>
  <si>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</si>
  <si>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</si>
  <si>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</si>
  <si>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</si>
  <si>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</si>
  <si>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</si>
  <si>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</si>
  <si>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</si>
  <si>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</si>
  <si>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</si>
  <si>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</si>
  <si>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</si>
  <si>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</si>
  <si>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</si>
  <si>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</si>
  <si>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</si>
  <si>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</si>
  <si>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</si>
  <si>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</si>
  <si>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</si>
  <si>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</si>
  <si>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</si>
  <si>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</si>
  <si>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</si>
  <si>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</si>
  <si>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</si>
  <si>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</si>
  <si>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</si>
  <si>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</si>
  <si>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</si>
  <si>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</si>
  <si>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</si>
  <si>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</si>
  <si>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</si>
  <si>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</si>
  <si>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</si>
  <si>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</si>
  <si>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</si>
  <si>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</si>
  <si>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</si>
  <si>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</si>
  <si>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</si>
  <si>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</si>
  <si>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</si>
  <si>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</si>
  <si>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</si>
  <si>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</si>
  <si>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</si>
  <si>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</si>
  <si>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</si>
  <si>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</si>
  <si>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</si>
  <si>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</si>
  <si>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</si>
  <si>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</si>
  <si>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</si>
  <si>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</si>
  <si>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</si>
  <si>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</si>
  <si>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</si>
  <si>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</si>
  <si>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</si>
  <si>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</si>
  <si>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</si>
  <si>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</si>
  <si>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</si>
  <si>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</si>
  <si>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</si>
  <si>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</si>
  <si>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</si>
  <si>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</si>
  <si>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</si>
  <si>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</si>
  <si>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</si>
  <si>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</si>
  <si>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</si>
  <si>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</si>
  <si>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</si>
  <si>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</si>
  <si>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</si>
  <si>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</si>
  <si>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</si>
  <si>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</si>
  <si>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</si>
  <si>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</si>
  <si>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</si>
  <si>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</si>
  <si>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</si>
  <si>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</si>
  <si>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</si>
  <si>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</si>
  <si>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</si>
  <si>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</si>
  <si>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</si>
  <si>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</si>
  <si>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</si>
  <si>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</si>
  <si>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</si>
  <si>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</si>
  <si>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</si>
  <si>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</si>
  <si>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</si>
  <si>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</si>
  <si>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</si>
  <si>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</si>
  <si>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</si>
  <si>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</si>
  <si>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</si>
  <si>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</si>
  <si>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</si>
  <si>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</si>
  <si>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</si>
  <si>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</si>
  <si>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</si>
  <si>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</si>
  <si>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</si>
  <si>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</si>
  <si>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</si>
  <si>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</si>
  <si>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</si>
  <si>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</si>
  <si>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</si>
  <si>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</si>
  <si>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</si>
  <si>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</si>
  <si>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</si>
  <si>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</si>
  <si>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</si>
  <si>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</si>
  <si>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</si>
  <si>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</si>
  <si>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</si>
  <si>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</si>
  <si>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</si>
  <si>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</si>
  <si>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</si>
  <si>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</si>
  <si>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</si>
  <si>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</si>
  <si>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</si>
  <si>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</si>
  <si>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</si>
  <si>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</si>
  <si>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</si>
  <si>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IMG02</t>
  </si>
  <si>
    <t>Horizontal</t>
  </si>
  <si>
    <t>IMG03</t>
  </si>
  <si>
    <t>IMG04</t>
  </si>
  <si>
    <t>IMG05</t>
  </si>
  <si>
    <t>IMG06</t>
  </si>
  <si>
    <t>IMG07</t>
  </si>
  <si>
    <t>IMG08</t>
  </si>
  <si>
    <t>IMG09</t>
  </si>
  <si>
    <t>IMG10</t>
  </si>
  <si>
    <t>IMG11</t>
  </si>
  <si>
    <t>IMG12</t>
  </si>
  <si>
    <t>IMG13</t>
  </si>
  <si>
    <t>IMG14</t>
  </si>
  <si>
    <t>IMG15</t>
  </si>
  <si>
    <t>IMG16</t>
  </si>
  <si>
    <t>IMG17</t>
  </si>
  <si>
    <t>IMG18</t>
  </si>
  <si>
    <t>IMG19</t>
  </si>
  <si>
    <t>CN_06_04_CO</t>
  </si>
  <si>
    <t>Fausto Sáenz Jiménez</t>
  </si>
  <si>
    <t>Nutrición de los seres vivos</t>
  </si>
  <si>
    <t>Seres vivos intercambio de energía entre sí y con el medio en cadena trófica</t>
  </si>
  <si>
    <t xml:space="preserve">sistema circulatorio: 219290200
sistema respiratorio: 228843106
sistema excretor: 228843181
sistema digestivo: 153338039
célula: 122677939
</t>
  </si>
  <si>
    <t xml:space="preserve">Sistemas del cuerpo humano involucrados en el proceso de nutrición </t>
  </si>
  <si>
    <t xml:space="preserve">Organizar las imágenes con el texto y el formato de esta imagen de referencia: </t>
  </si>
  <si>
    <t>Organismos autótrofos, plantas, bacterias y algas</t>
  </si>
  <si>
    <t>Códigos: 86262721/ 111601979 / 117645061</t>
  </si>
  <si>
    <t>Organizar las imágenes una a lado de la otra</t>
  </si>
  <si>
    <t>Códigos: 106640027 / 153315791 / 133217489 / 616264185097680722</t>
  </si>
  <si>
    <t>Organismos heterótrofos animales, hongos, protozoos y bacterias</t>
  </si>
  <si>
    <t>Elaborar un mosaico con las imágenes sugeridas</t>
  </si>
  <si>
    <t>Cadena alimenticia</t>
  </si>
  <si>
    <t>Código: 110427089 y 199771529</t>
  </si>
  <si>
    <t>Alimentos naturales y procesados</t>
  </si>
  <si>
    <t>Código: 58711744</t>
  </si>
  <si>
    <t>Alimentos constructores, reguladores y energéticos</t>
  </si>
  <si>
    <t>Incluir el texto que se sugiere en la imagen de referencia</t>
  </si>
  <si>
    <t>Carbohidratos, lípidos y proteínas</t>
  </si>
  <si>
    <t>Difusión y transporte activo</t>
  </si>
  <si>
    <t>Traducir el texto como se sugiere en la imagen de referencia</t>
  </si>
  <si>
    <t>http://4.bp.blogspot.com/-_7zhb3VT5h8/UznzSIKAibI/AAAAAAAAAG4/DWPMadwbJlI/s1600/FAGOCITOSIS+Y+PINOCITOSIS+IMAGEN.jpg</t>
  </si>
  <si>
    <t>Fagocitosis y pinocitosis celular</t>
  </si>
  <si>
    <t>Bacteria en intestino humano</t>
  </si>
  <si>
    <t>Yogurt</t>
  </si>
  <si>
    <t>“sistema digestivo” en protozoos, peristoma…</t>
  </si>
  <si>
    <t>Hongos</t>
  </si>
  <si>
    <t>http://recursostic.educacion.es/secundaria/edad/2esobiologia/2quincena7/actividades/estomas.jpg</t>
  </si>
  <si>
    <t>Estomas</t>
  </si>
  <si>
    <t>Cloroplastos</t>
  </si>
  <si>
    <t>http://nuvesa.com.mx/img/diagrama_xilema.png</t>
  </si>
  <si>
    <t>Xilema y floema</t>
  </si>
  <si>
    <t>Animal comiendo</t>
  </si>
  <si>
    <t>http://bibliotecadigital.ilce.edu.mx/sites/telesecundaria/tsa03g01v02/imgs/032-06.gif</t>
  </si>
  <si>
    <t>Respiración en peces</t>
  </si>
  <si>
    <t>Fitoplancton 271039148
Zooplancton 172081886
Tiburón 68270977
Atún, caballa y arenque 62792491</t>
  </si>
  <si>
    <t>Reañizar la traducción de los términos teniendo como referencia la siguiente ilustración: http://reproduccionasexual.galeon.com/images/pagina1.gif</t>
  </si>
  <si>
    <t>mandarina  246287323
 scientific illustration - aspergillus mold  Número de la imagen 187257827
hoja  201849010
 penicillium   Número de la imagen 204837403
diseases on leaves          Número de la imagen 227379823
Fungal infections on a green leaf of Polygonatum    Número de la imagen 216783403</t>
  </si>
  <si>
    <t>Ilustración</t>
  </si>
  <si>
    <t>Elaborar ilustración a modo de mosaico, incluyendo las imágenes propuestas.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</si>
</sst>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2"/>
      <color rgb="FF000000"/>
      <name val="Times New Roman"/>
      <family val="1"/>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0" fillId="0" borderId="0" xfId="0" applyAlignment="1">
      <alignment wrapText="1"/>
    </xf>
    <xf numFmtId="0" fontId="25" fillId="0" borderId="0" xfId="0" applyFont="1"/>
    <xf numFmtId="0" fontId="9" fillId="0" borderId="5" xfId="0" applyFont="1" applyFill="1" applyBorder="1" applyAlignment="1">
      <alignment wrapText="1"/>
    </xf>
    <xf numFmtId="0" fontId="26" fillId="0" borderId="5" xfId="0" applyFont="1" applyBorder="1" applyAlignment="1">
      <alignment wrapText="1"/>
    </xf>
    <xf numFmtId="0" fontId="22" fillId="0" borderId="0" xfId="51" applyAlignment="1" applyProtection="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4" fillId="0" borderId="5" xfId="0" applyFont="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328084</xdr:colOff>
      <xdr:row>9</xdr:row>
      <xdr:rowOff>190500</xdr:rowOff>
    </xdr:from>
    <xdr:to>
      <xdr:col>10</xdr:col>
      <xdr:colOff>1769104</xdr:colOff>
      <xdr:row>9</xdr:row>
      <xdr:rowOff>1164166</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1" y="2180167"/>
          <a:ext cx="1441020" cy="973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95250</xdr:colOff>
      <xdr:row>10</xdr:row>
      <xdr:rowOff>54431</xdr:rowOff>
    </xdr:from>
    <xdr:to>
      <xdr:col>10</xdr:col>
      <xdr:colOff>2148407</xdr:colOff>
      <xdr:row>10</xdr:row>
      <xdr:rowOff>1455965</xdr:rowOff>
    </xdr:to>
    <xdr:pic>
      <xdr:nvPicPr>
        <xdr:cNvPr id="5" name="4 Imagen"/>
        <xdr:cNvPicPr>
          <a:picLocks noChangeAspect="1"/>
        </xdr:cNvPicPr>
      </xdr:nvPicPr>
      <xdr:blipFill>
        <a:blip xmlns:r="http://schemas.openxmlformats.org/officeDocument/2006/relationships" r:embed="rId2"/>
        <a:stretch>
          <a:fillRect/>
        </a:stretch>
      </xdr:blipFill>
      <xdr:spPr>
        <a:xfrm>
          <a:off x="17430750" y="3401788"/>
          <a:ext cx="2053157" cy="1401534"/>
        </a:xfrm>
        <a:prstGeom prst="rect">
          <a:avLst/>
        </a:prstGeom>
      </xdr:spPr>
    </xdr:pic>
    <xdr:clientData/>
  </xdr:twoCellAnchor>
  <xdr:twoCellAnchor editAs="oneCell">
    <xdr:from>
      <xdr:col>10</xdr:col>
      <xdr:colOff>34279</xdr:colOff>
      <xdr:row>15</xdr:row>
      <xdr:rowOff>204107</xdr:rowOff>
    </xdr:from>
    <xdr:to>
      <xdr:col>10</xdr:col>
      <xdr:colOff>2092552</xdr:colOff>
      <xdr:row>15</xdr:row>
      <xdr:rowOff>2068286</xdr:rowOff>
    </xdr:to>
    <xdr:pic>
      <xdr:nvPicPr>
        <xdr:cNvPr id="6"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69779" y="6789964"/>
          <a:ext cx="2058273" cy="18641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204107</xdr:colOff>
      <xdr:row>17</xdr:row>
      <xdr:rowOff>272143</xdr:rowOff>
    </xdr:from>
    <xdr:to>
      <xdr:col>10</xdr:col>
      <xdr:colOff>3508425</xdr:colOff>
      <xdr:row>17</xdr:row>
      <xdr:rowOff>2741237</xdr:rowOff>
    </xdr:to>
    <xdr:pic>
      <xdr:nvPicPr>
        <xdr:cNvPr id="8" name="7 Imagen"/>
        <xdr:cNvPicPr>
          <a:picLocks noChangeAspect="1"/>
        </xdr:cNvPicPr>
      </xdr:nvPicPr>
      <xdr:blipFill>
        <a:blip xmlns:r="http://schemas.openxmlformats.org/officeDocument/2006/relationships" r:embed="rId4"/>
        <a:stretch>
          <a:fillRect/>
        </a:stretch>
      </xdr:blipFill>
      <xdr:spPr>
        <a:xfrm>
          <a:off x="17539607" y="9593036"/>
          <a:ext cx="3304318"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mage.slidesharecdn.com/deuteromicetes-130213124457-phpapp02/95/deuteromicetes-1-638.jpg?cb=136078113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24" zoomScale="70" zoomScaleNormal="70" zoomScalePageLayoutView="140" workbookViewId="0">
      <selection activeCell="A28" sqref="A28"/>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89" t="s">
        <v>22</v>
      </c>
      <c r="D2" s="90"/>
      <c r="F2" s="82" t="s">
        <v>0</v>
      </c>
      <c r="G2" s="83"/>
      <c r="H2" s="47"/>
      <c r="I2" s="47"/>
      <c r="J2" s="16"/>
    </row>
    <row r="3" spans="1:16" ht="15.75" x14ac:dyDescent="0.25">
      <c r="A3" s="1"/>
      <c r="B3" s="4" t="s">
        <v>8</v>
      </c>
      <c r="C3" s="91">
        <v>6</v>
      </c>
      <c r="D3" s="92"/>
      <c r="F3" s="84">
        <v>42123</v>
      </c>
      <c r="G3" s="85"/>
      <c r="H3" s="47"/>
      <c r="I3" s="47"/>
      <c r="J3" s="16"/>
    </row>
    <row r="4" spans="1:16" ht="16.5" x14ac:dyDescent="0.3">
      <c r="A4" s="1"/>
      <c r="B4" s="4" t="s">
        <v>54</v>
      </c>
      <c r="C4" s="91" t="s">
        <v>169</v>
      </c>
      <c r="D4" s="92"/>
      <c r="E4" s="5"/>
      <c r="F4" s="46" t="s">
        <v>55</v>
      </c>
      <c r="G4" s="45" t="s">
        <v>145</v>
      </c>
      <c r="H4" s="47"/>
      <c r="I4" s="47"/>
      <c r="J4" s="16"/>
      <c r="K4" s="16"/>
    </row>
    <row r="5" spans="1:16" ht="16.5" thickBot="1" x14ac:dyDescent="0.3">
      <c r="A5" s="1"/>
      <c r="B5" s="6" t="s">
        <v>1</v>
      </c>
      <c r="C5" s="93" t="s">
        <v>168</v>
      </c>
      <c r="D5" s="94"/>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167</v>
      </c>
      <c r="D7" s="30" t="s">
        <v>39</v>
      </c>
      <c r="F7" s="1"/>
      <c r="G7" s="1"/>
      <c r="H7" s="1"/>
      <c r="I7" s="1"/>
      <c r="J7" s="16"/>
      <c r="K7" s="16"/>
    </row>
    <row r="8" spans="1:16" s="9" customFormat="1" ht="16.5" thickBot="1" x14ac:dyDescent="0.3">
      <c r="A8" s="10"/>
      <c r="B8" s="10"/>
      <c r="C8" s="10"/>
      <c r="D8" s="11"/>
      <c r="E8" s="11"/>
      <c r="F8" s="86" t="s">
        <v>62</v>
      </c>
      <c r="G8" s="87"/>
      <c r="H8" s="87"/>
      <c r="I8" s="88"/>
      <c r="J8" s="18"/>
      <c r="K8" s="12"/>
      <c r="L8" s="2"/>
      <c r="M8" s="2"/>
      <c r="N8" s="2"/>
      <c r="O8" s="2"/>
      <c r="P8" s="2"/>
    </row>
    <row r="9" spans="1:16" ht="26.25" thickBot="1" x14ac:dyDescent="0.3">
      <c r="A9" s="27" t="s">
        <v>2</v>
      </c>
      <c r="B9" s="24" t="s">
        <v>9</v>
      </c>
      <c r="C9" s="23" t="s">
        <v>3</v>
      </c>
      <c r="D9" s="23" t="s">
        <v>4</v>
      </c>
      <c r="E9" s="23" t="s">
        <v>5</v>
      </c>
      <c r="F9" s="67" t="s">
        <v>61</v>
      </c>
      <c r="G9" s="67" t="s">
        <v>59</v>
      </c>
      <c r="H9" s="67" t="s">
        <v>60</v>
      </c>
      <c r="I9" s="67" t="s">
        <v>121</v>
      </c>
      <c r="J9" s="24" t="s">
        <v>6</v>
      </c>
      <c r="K9" s="25" t="s">
        <v>7</v>
      </c>
    </row>
    <row r="10" spans="1:16" s="12" customFormat="1" ht="108.75" customHeight="1" x14ac:dyDescent="0.25">
      <c r="A10" s="13" t="s">
        <v>142</v>
      </c>
      <c r="B10" s="77" t="s">
        <v>203</v>
      </c>
      <c r="C10" s="26" t="str">
        <f>IF(OR(B10&lt;&gt;"",J10&lt;&gt;""),IF($G$4="Recurso",CONCATENATE($G$4," ",$G$5),$G$4),"")</f>
        <v>Cuaderno de Estudio</v>
      </c>
      <c r="D10" s="14" t="s">
        <v>146</v>
      </c>
      <c r="E10" s="14" t="s">
        <v>149</v>
      </c>
      <c r="F10" s="14" t="str">
        <f>IF(OR(B10&lt;&gt;"",J10&lt;&gt;""),CONCATENATE($C$7,"_",$A10,IF($G$4="Cuaderno de Estudio","_small",CONCATENATE(IF(I10="","","n"),IF(LEFT($G$5,1)="F",".jpg",".png")))),"")</f>
        <v>CN_06_04_CO_IMG01_small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CN_06_04_CO_IMG01_zoom</v>
      </c>
      <c r="I10" s="14" t="str">
        <f>IF(OR(B10&lt;&gt;"",J10&lt;&gt;""),IF($G$4="Recurso",IF(LEFT($G$5,1)="M",IF(VLOOKUP($G$5,'Definición técnica de imagenes'!$A$3:$G$17,6,FALSE)=0,"",VLOOKUP($G$5,'Definición técnica de imagenes'!$A$3:$G$17,6,FALSE)),IF($G$5="F1","","")),'Definición técnica de imagenes'!$F$16),"")</f>
        <v>800 x 600 px</v>
      </c>
      <c r="J10" s="14" t="s">
        <v>170</v>
      </c>
      <c r="K10" s="78"/>
    </row>
    <row r="11" spans="1:16" s="12" customFormat="1" ht="146.25" customHeight="1" x14ac:dyDescent="0.25">
      <c r="A11" s="13" t="s">
        <v>148</v>
      </c>
      <c r="B11" s="71" t="s">
        <v>171</v>
      </c>
      <c r="C11" s="26" t="str">
        <f t="shared" ref="C11:C74" si="0">IF(OR(B11&lt;&gt;"",J11&lt;&gt;""),IF($G$4="Recurso",CONCATENATE($G$4," ",$G$5),$G$4),"")</f>
        <v>Cuaderno de Estudio</v>
      </c>
      <c r="D11" s="14" t="s">
        <v>146</v>
      </c>
      <c r="E11" s="14" t="s">
        <v>149</v>
      </c>
      <c r="F11" s="14" t="str">
        <f t="shared" ref="F11:F74" si="1">IF(OR(B11&lt;&gt;"",J11&lt;&gt;""),CONCATENATE($C$7,"_",$A11,IF($G$4="Cuaderno de Estudio","_small",CONCATENATE(IF(I11="","","n"),IF(LEFT($G$5,1)="F",".jpg",".png")))),"")</f>
        <v>CN_06_04_CO_IMG02_small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CN_06_04_CO_IMG02_zoom</v>
      </c>
      <c r="I11" s="14" t="str">
        <f>IF(OR(B11&lt;&gt;"",J11&lt;&gt;""),IF($G$4="Recurso",IF(LEFT($G$5,1)="M",IF(VLOOKUP($G$5,'Definición técnica de imagenes'!$A$3:$G$17,6,FALSE)=0,"",VLOOKUP($G$5,'Definición técnica de imagenes'!$A$3:$G$17,6,FALSE)),IF($G$5="F1","","")),'Definición técnica de imagenes'!$F$16),"")</f>
        <v>800 x 600 px</v>
      </c>
      <c r="J11" s="72" t="s">
        <v>172</v>
      </c>
      <c r="K11" s="79" t="s">
        <v>173</v>
      </c>
    </row>
    <row r="12" spans="1:16" s="12" customFormat="1" ht="27" x14ac:dyDescent="0.25">
      <c r="A12" s="73" t="s">
        <v>150</v>
      </c>
      <c r="B12" s="73" t="s">
        <v>175</v>
      </c>
      <c r="C12" s="26" t="str">
        <f t="shared" si="0"/>
        <v>Cuaderno de Estudio</v>
      </c>
      <c r="D12" s="14" t="s">
        <v>146</v>
      </c>
      <c r="E12" s="14" t="s">
        <v>149</v>
      </c>
      <c r="F12" s="14" t="str">
        <f t="shared" si="1"/>
        <v>CN_06_04_CO_IMG03_small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CN_06_04_CO_IMG03_zoom</v>
      </c>
      <c r="I12" s="14" t="str">
        <f>IF(OR(B12&lt;&gt;"",J12&lt;&gt;""),IF($G$4="Recurso",IF(LEFT($G$5,1)="M",IF(VLOOKUP($G$5,'Definición técnica de imagenes'!$A$3:$G$17,6,FALSE)=0,"",VLOOKUP($G$5,'Definición técnica de imagenes'!$A$3:$G$17,6,FALSE)),IF($G$5="F1","","")),'Definición técnica de imagenes'!$F$16),"")</f>
        <v>800 x 600 px</v>
      </c>
      <c r="J12" s="72" t="s">
        <v>174</v>
      </c>
      <c r="K12" s="72" t="s">
        <v>176</v>
      </c>
    </row>
    <row r="13" spans="1:16" s="12" customFormat="1" ht="40.5" x14ac:dyDescent="0.25">
      <c r="A13" s="73" t="s">
        <v>151</v>
      </c>
      <c r="B13" s="73" t="s">
        <v>177</v>
      </c>
      <c r="C13" s="26" t="str">
        <f t="shared" si="0"/>
        <v>Cuaderno de Estudio</v>
      </c>
      <c r="D13" s="14" t="s">
        <v>146</v>
      </c>
      <c r="E13" s="14" t="s">
        <v>149</v>
      </c>
      <c r="F13" s="14" t="str">
        <f t="shared" si="1"/>
        <v>CN_06_04_CO_IMG04_small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CN_06_04_CO_IMG04_zoom</v>
      </c>
      <c r="I13" s="14" t="str">
        <f>IF(OR(B13&lt;&gt;"",J13&lt;&gt;""),IF($G$4="Recurso",IF(LEFT($G$5,1)="M",IF(VLOOKUP($G$5,'Definición técnica de imagenes'!$A$3:$G$17,6,FALSE)=0,"",VLOOKUP($G$5,'Definición técnica de imagenes'!$A$3:$G$17,6,FALSE)),IF($G$5="F1","","")),'Definición técnica de imagenes'!$F$16),"")</f>
        <v>800 x 600 px</v>
      </c>
      <c r="J13" s="72" t="s">
        <v>178</v>
      </c>
      <c r="K13" s="72" t="s">
        <v>179</v>
      </c>
    </row>
    <row r="14" spans="1:16" s="12" customFormat="1" x14ac:dyDescent="0.25">
      <c r="A14" s="73" t="s">
        <v>152</v>
      </c>
      <c r="B14" s="13">
        <v>166005350</v>
      </c>
      <c r="C14" s="26" t="str">
        <f t="shared" si="0"/>
        <v>Cuaderno de Estudio</v>
      </c>
      <c r="D14" s="14" t="s">
        <v>146</v>
      </c>
      <c r="E14" s="14" t="s">
        <v>149</v>
      </c>
      <c r="F14" s="14" t="str">
        <f t="shared" si="1"/>
        <v>CN_06_04_CO_IMG05_small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CN_06_04_CO_IMG05_zoom</v>
      </c>
      <c r="I14" s="14" t="str">
        <f>IF(OR(B14&lt;&gt;"",J14&lt;&gt;""),IF($G$4="Recurso",IF(LEFT($G$5,1)="M",IF(VLOOKUP($G$5,'Definición técnica de imagenes'!$A$3:$G$17,6,FALSE)=0,"",VLOOKUP($G$5,'Definición técnica de imagenes'!$A$3:$G$17,6,FALSE)),IF($G$5="F1","","")),'Definición técnica de imagenes'!$F$16),"")</f>
        <v>800 x 600 px</v>
      </c>
      <c r="J14" s="72" t="s">
        <v>180</v>
      </c>
      <c r="K14" s="19"/>
    </row>
    <row r="15" spans="1:16" s="12" customFormat="1" ht="27" x14ac:dyDescent="0.25">
      <c r="A15" s="73" t="s">
        <v>153</v>
      </c>
      <c r="B15" s="73" t="s">
        <v>181</v>
      </c>
      <c r="C15" s="26" t="str">
        <f t="shared" si="0"/>
        <v>Cuaderno de Estudio</v>
      </c>
      <c r="D15" s="14" t="s">
        <v>146</v>
      </c>
      <c r="E15" s="14" t="s">
        <v>149</v>
      </c>
      <c r="F15" s="14" t="str">
        <f t="shared" si="1"/>
        <v>CN_06_04_CO_IMG06_small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CN_06_04_CO_IMG06_zoom</v>
      </c>
      <c r="I15" s="14" t="str">
        <f>IF(OR(B15&lt;&gt;"",J15&lt;&gt;""),IF($G$4="Recurso",IF(LEFT($G$5,1)="M",IF(VLOOKUP($G$5,'Definición técnica de imagenes'!$A$3:$G$17,6,FALSE)=0,"",VLOOKUP($G$5,'Definición técnica de imagenes'!$A$3:$G$17,6,FALSE)),IF($G$5="F1","","")),'Definición técnica de imagenes'!$F$16),"")</f>
        <v>800 x 600 px</v>
      </c>
      <c r="J15" s="74" t="s">
        <v>182</v>
      </c>
      <c r="K15" s="20"/>
    </row>
    <row r="16" spans="1:16" s="12" customFormat="1" ht="201" customHeight="1" x14ac:dyDescent="0.3">
      <c r="A16" s="73" t="s">
        <v>154</v>
      </c>
      <c r="B16" s="73" t="s">
        <v>183</v>
      </c>
      <c r="C16" s="26" t="str">
        <f t="shared" si="0"/>
        <v>Cuaderno de Estudio</v>
      </c>
      <c r="D16" s="14" t="s">
        <v>146</v>
      </c>
      <c r="E16" s="14" t="s">
        <v>149</v>
      </c>
      <c r="F16" s="14" t="str">
        <f t="shared" si="1"/>
        <v>CN_06_04_CO_IMG07_small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CN_06_04_CO_IMG07_zoom</v>
      </c>
      <c r="I16" s="14" t="str">
        <f>IF(OR(B16&lt;&gt;"",J16&lt;&gt;""),IF($G$4="Recurso",IF(LEFT($G$5,1)="M",IF(VLOOKUP($G$5,'Definición técnica de imagenes'!$A$3:$G$17,6,FALSE)=0,"",VLOOKUP($G$5,'Definición técnica de imagenes'!$A$3:$G$17,6,FALSE)),IF($G$5="F1","","")),'Definición técnica de imagenes'!$F$16),"")</f>
        <v>800 x 600 px</v>
      </c>
      <c r="J16" s="75" t="s">
        <v>184</v>
      </c>
      <c r="K16" s="80" t="s">
        <v>185</v>
      </c>
    </row>
    <row r="17" spans="1:11" s="12" customFormat="1" x14ac:dyDescent="0.25">
      <c r="A17" s="73" t="s">
        <v>155</v>
      </c>
      <c r="B17" s="13">
        <v>132337199</v>
      </c>
      <c r="C17" s="26" t="str">
        <f t="shared" si="0"/>
        <v>Cuaderno de Estudio</v>
      </c>
      <c r="D17" s="14" t="s">
        <v>146</v>
      </c>
      <c r="E17" s="14" t="s">
        <v>147</v>
      </c>
      <c r="F17" s="14" t="str">
        <f t="shared" si="1"/>
        <v>CN_06_04_CO_IMG08_small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CN_06_04_CO_IMG08_zoom</v>
      </c>
      <c r="I17" s="14" t="str">
        <f>IF(OR(B17&lt;&gt;"",J17&lt;&gt;""),IF($G$4="Recurso",IF(LEFT($G$5,1)="M",IF(VLOOKUP($G$5,'Definición técnica de imagenes'!$A$3:$G$17,6,FALSE)=0,"",VLOOKUP($G$5,'Definición técnica de imagenes'!$A$3:$G$17,6,FALSE)),IF($G$5="F1","","")),'Definición técnica de imagenes'!$F$16),"")</f>
        <v>800 x 600 px</v>
      </c>
      <c r="J17" s="74" t="s">
        <v>186</v>
      </c>
      <c r="K17" s="20"/>
    </row>
    <row r="18" spans="1:11" s="12" customFormat="1" ht="247.5" customHeight="1" x14ac:dyDescent="0.25">
      <c r="A18" s="73" t="s">
        <v>156</v>
      </c>
      <c r="B18" s="73">
        <v>104022737</v>
      </c>
      <c r="C18" s="26" t="str">
        <f t="shared" si="0"/>
        <v>Cuaderno de Estudio</v>
      </c>
      <c r="D18" s="14" t="s">
        <v>146</v>
      </c>
      <c r="E18" s="14" t="s">
        <v>149</v>
      </c>
      <c r="F18" s="14" t="str">
        <f t="shared" si="1"/>
        <v>CN_06_04_CO_IMG09_small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CN_06_04_CO_IMG09_zoom</v>
      </c>
      <c r="I18" s="14" t="str">
        <f>IF(OR(B18&lt;&gt;"",J18&lt;&gt;""),IF($G$4="Recurso",IF(LEFT($G$5,1)="M",IF(VLOOKUP($G$5,'Definición técnica de imagenes'!$A$3:$G$17,6,FALSE)=0,"",VLOOKUP($G$5,'Definición técnica de imagenes'!$A$3:$G$17,6,FALSE)),IF($G$5="F1","","")),'Definición técnica de imagenes'!$F$16),"")</f>
        <v>800 x 600 px</v>
      </c>
      <c r="J18" s="74" t="s">
        <v>187</v>
      </c>
      <c r="K18" s="74" t="s">
        <v>188</v>
      </c>
    </row>
    <row r="19" spans="1:11" s="12" customFormat="1" ht="111" x14ac:dyDescent="0.3">
      <c r="A19" s="73" t="s">
        <v>157</v>
      </c>
      <c r="B19" s="77" t="s">
        <v>189</v>
      </c>
      <c r="C19" s="26" t="str">
        <f t="shared" si="0"/>
        <v>Cuaderno de Estudio</v>
      </c>
      <c r="D19" s="14" t="s">
        <v>146</v>
      </c>
      <c r="E19" s="14" t="s">
        <v>149</v>
      </c>
      <c r="F19" s="14" t="str">
        <f t="shared" si="1"/>
        <v>CN_06_04_CO_IMG10_small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CN_06_04_CO_IMG10_zoom</v>
      </c>
      <c r="I19" s="14" t="str">
        <f>IF(OR(B19&lt;&gt;"",J19&lt;&gt;""),IF($G$4="Recurso",IF(LEFT($G$5,1)="M",IF(VLOOKUP($G$5,'Definición técnica de imagenes'!$A$3:$G$17,6,FALSE)=0,"",VLOOKUP($G$5,'Definición técnica de imagenes'!$A$3:$G$17,6,FALSE)),IF($G$5="F1","","")),'Definición técnica de imagenes'!$F$16),"")</f>
        <v>800 x 600 px</v>
      </c>
      <c r="J19" s="75" t="s">
        <v>190</v>
      </c>
      <c r="K19" s="28"/>
    </row>
    <row r="20" spans="1:11" s="12" customFormat="1" x14ac:dyDescent="0.25">
      <c r="A20" s="73" t="s">
        <v>158</v>
      </c>
      <c r="B20" s="73">
        <v>255673312</v>
      </c>
      <c r="C20" s="26" t="str">
        <f t="shared" si="0"/>
        <v>Cuaderno de Estudio</v>
      </c>
      <c r="D20" s="14" t="s">
        <v>146</v>
      </c>
      <c r="E20" s="14" t="s">
        <v>147</v>
      </c>
      <c r="F20" s="14" t="str">
        <f t="shared" si="1"/>
        <v>CN_06_04_CO_IMG11_small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CN_06_04_CO_IMG11_zoom</v>
      </c>
      <c r="I20" s="14" t="str">
        <f>IF(OR(B20&lt;&gt;"",J20&lt;&gt;""),IF($G$4="Recurso",IF(LEFT($G$5,1)="M",IF(VLOOKUP($G$5,'Definición técnica de imagenes'!$A$3:$G$17,6,FALSE)=0,"",VLOOKUP($G$5,'Definición técnica de imagenes'!$A$3:$G$17,6,FALSE)),IF($G$5="F1","","")),'Definición técnica de imagenes'!$F$16),"")</f>
        <v>800 x 600 px</v>
      </c>
      <c r="J20" s="72" t="s">
        <v>191</v>
      </c>
      <c r="K20" s="20"/>
    </row>
    <row r="21" spans="1:11" s="12" customFormat="1" x14ac:dyDescent="0.25">
      <c r="A21" s="73" t="s">
        <v>159</v>
      </c>
      <c r="B21" s="73">
        <v>175167698</v>
      </c>
      <c r="C21" s="26" t="str">
        <f t="shared" si="0"/>
        <v>Cuaderno de Estudio</v>
      </c>
      <c r="D21" s="14" t="s">
        <v>146</v>
      </c>
      <c r="E21" s="14" t="s">
        <v>149</v>
      </c>
      <c r="F21" s="14" t="str">
        <f t="shared" si="1"/>
        <v>CN_06_04_CO_IMG12_small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CN_06_04_CO_IMG12_zoom</v>
      </c>
      <c r="I21" s="14" t="str">
        <f>IF(OR(B21&lt;&gt;"",J21&lt;&gt;""),IF($G$4="Recurso",IF(LEFT($G$5,1)="M",IF(VLOOKUP($G$5,'Definición técnica de imagenes'!$A$3:$G$17,6,FALSE)=0,"",VLOOKUP($G$5,'Definición técnica de imagenes'!$A$3:$G$17,6,FALSE)),IF($G$5="F1","","")),'Definición técnica de imagenes'!$F$16),"")</f>
        <v>800 x 600 px</v>
      </c>
      <c r="J21" s="74" t="s">
        <v>192</v>
      </c>
      <c r="K21" s="20"/>
    </row>
    <row r="22" spans="1:11" s="12" customFormat="1" ht="54" x14ac:dyDescent="0.3">
      <c r="A22" s="73" t="s">
        <v>160</v>
      </c>
      <c r="B22" s="81">
        <v>264384158</v>
      </c>
      <c r="C22" s="26" t="str">
        <f t="shared" si="0"/>
        <v>Cuaderno de Estudio</v>
      </c>
      <c r="D22" s="14" t="s">
        <v>146</v>
      </c>
      <c r="E22" s="14" t="s">
        <v>149</v>
      </c>
      <c r="F22" s="14" t="str">
        <f t="shared" si="1"/>
        <v>CN_06_04_CO_IMG13_small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CN_06_04_CO_IMG13_zoom</v>
      </c>
      <c r="I22" s="14" t="str">
        <f>IF(OR(B22&lt;&gt;"",J22&lt;&gt;""),IF($G$4="Recurso",IF(LEFT($G$5,1)="M",IF(VLOOKUP($G$5,'Definición técnica de imagenes'!$A$3:$G$17,6,FALSE)=0,"",VLOOKUP($G$5,'Definición técnica de imagenes'!$A$3:$G$17,6,FALSE)),IF($G$5="F1","","")),'Definición técnica de imagenes'!$F$16),"")</f>
        <v>800 x 600 px</v>
      </c>
      <c r="J22" s="76" t="s">
        <v>193</v>
      </c>
      <c r="K22" s="113" t="s">
        <v>204</v>
      </c>
    </row>
    <row r="23" spans="1:11" s="12" customFormat="1" ht="356.25" x14ac:dyDescent="0.3">
      <c r="A23" s="73" t="s">
        <v>161</v>
      </c>
      <c r="B23" s="81" t="s">
        <v>205</v>
      </c>
      <c r="C23" s="26" t="str">
        <f t="shared" si="0"/>
        <v>Cuaderno de Estudio</v>
      </c>
      <c r="D23" s="14" t="s">
        <v>206</v>
      </c>
      <c r="E23" s="14" t="s">
        <v>149</v>
      </c>
      <c r="F23" s="14" t="str">
        <f t="shared" si="1"/>
        <v>CN_06_04_CO_IMG14_small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CN_06_04_CO_IMG14_zoom</v>
      </c>
      <c r="I23" s="14" t="str">
        <f>IF(OR(B23&lt;&gt;"",J23&lt;&gt;""),IF($G$4="Recurso",IF(LEFT($G$5,1)="M",IF(VLOOKUP($G$5,'Definición técnica de imagenes'!$A$3:$G$17,6,FALSE)=0,"",VLOOKUP($G$5,'Definición técnica de imagenes'!$A$3:$G$17,6,FALSE)),IF($G$5="F1","","")),'Definición técnica de imagenes'!$F$16),"")</f>
        <v>800 x 600 px</v>
      </c>
      <c r="J23" s="72" t="s">
        <v>194</v>
      </c>
      <c r="K23" s="72" t="s">
        <v>207</v>
      </c>
    </row>
    <row r="24" spans="1:11" s="12" customFormat="1" ht="78.75" x14ac:dyDescent="0.25">
      <c r="A24" s="73" t="s">
        <v>162</v>
      </c>
      <c r="B24" s="77" t="s">
        <v>195</v>
      </c>
      <c r="C24" s="26" t="str">
        <f t="shared" si="0"/>
        <v>Cuaderno de Estudio</v>
      </c>
      <c r="D24" s="14" t="s">
        <v>146</v>
      </c>
      <c r="E24" s="14" t="s">
        <v>149</v>
      </c>
      <c r="F24" s="14" t="str">
        <f t="shared" si="1"/>
        <v>CN_06_04_CO_IMG15_small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CN_06_04_CO_IMG15_zoom</v>
      </c>
      <c r="I24" s="14" t="str">
        <f>IF(OR(B24&lt;&gt;"",J24&lt;&gt;""),IF($G$4="Recurso",IF(LEFT($G$5,1)="M",IF(VLOOKUP($G$5,'Definición técnica de imagenes'!$A$3:$G$17,6,FALSE)=0,"",VLOOKUP($G$5,'Definición técnica de imagenes'!$A$3:$G$17,6,FALSE)),IF($G$5="F1","","")),'Definición técnica de imagenes'!$F$16),"")</f>
        <v>800 x 600 px</v>
      </c>
      <c r="J24" s="76" t="s">
        <v>196</v>
      </c>
      <c r="K24" s="15"/>
    </row>
    <row r="25" spans="1:11" s="12" customFormat="1" x14ac:dyDescent="0.25">
      <c r="A25" s="73" t="s">
        <v>163</v>
      </c>
      <c r="B25" s="73">
        <v>91591553</v>
      </c>
      <c r="C25" s="26" t="str">
        <f t="shared" si="0"/>
        <v>Cuaderno de Estudio</v>
      </c>
      <c r="D25" s="14" t="s">
        <v>146</v>
      </c>
      <c r="E25" s="14" t="s">
        <v>147</v>
      </c>
      <c r="F25" s="14" t="str">
        <f t="shared" si="1"/>
        <v>CN_06_04_CO_IMG16_small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CN_06_04_CO_IMG16_zoom</v>
      </c>
      <c r="I25" s="14" t="str">
        <f>IF(OR(B25&lt;&gt;"",J25&lt;&gt;""),IF($G$4="Recurso",IF(LEFT($G$5,1)="M",IF(VLOOKUP($G$5,'Definición técnica de imagenes'!$A$3:$G$17,6,FALSE)=0,"",VLOOKUP($G$5,'Definición técnica de imagenes'!$A$3:$G$17,6,FALSE)),IF($G$5="F1","","")),'Definición técnica de imagenes'!$F$16),"")</f>
        <v>800 x 600 px</v>
      </c>
      <c r="J25" s="76" t="s">
        <v>197</v>
      </c>
      <c r="K25" s="19"/>
    </row>
    <row r="26" spans="1:11" s="12" customFormat="1" ht="47.25" x14ac:dyDescent="0.25">
      <c r="A26" s="73" t="s">
        <v>164</v>
      </c>
      <c r="B26" s="77" t="s">
        <v>198</v>
      </c>
      <c r="C26" s="26" t="str">
        <f t="shared" si="0"/>
        <v>Cuaderno de Estudio</v>
      </c>
      <c r="D26" s="14" t="s">
        <v>146</v>
      </c>
      <c r="E26" s="14" t="s">
        <v>147</v>
      </c>
      <c r="F26" s="14" t="str">
        <f t="shared" si="1"/>
        <v>CN_06_04_CO_IMG17_small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CN_06_04_CO_IMG17_zoom</v>
      </c>
      <c r="I26" s="14" t="str">
        <f>IF(OR(B26&lt;&gt;"",J26&lt;&gt;""),IF($G$4="Recurso",IF(LEFT($G$5,1)="M",IF(VLOOKUP($G$5,'Definición técnica de imagenes'!$A$3:$G$17,6,FALSE)=0,"",VLOOKUP($G$5,'Definición técnica de imagenes'!$A$3:$G$17,6,FALSE)),IF($G$5="F1","","")),'Definición técnica de imagenes'!$F$16),"")</f>
        <v>800 x 600 px</v>
      </c>
      <c r="J26" s="76" t="s">
        <v>199</v>
      </c>
      <c r="K26" s="19"/>
    </row>
    <row r="27" spans="1:11" s="12" customFormat="1" x14ac:dyDescent="0.25">
      <c r="A27" s="73" t="s">
        <v>165</v>
      </c>
      <c r="B27" s="73">
        <v>142495639</v>
      </c>
      <c r="C27" s="26" t="str">
        <f t="shared" si="0"/>
        <v>Cuaderno de Estudio</v>
      </c>
      <c r="D27" s="14" t="s">
        <v>146</v>
      </c>
      <c r="E27" s="14" t="s">
        <v>149</v>
      </c>
      <c r="F27" s="14" t="str">
        <f t="shared" si="1"/>
        <v>CN_06_04_CO_IMG18_small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CN_06_04_CO_IMG18_zoom</v>
      </c>
      <c r="I27" s="14" t="str">
        <f>IF(OR(B27&lt;&gt;"",J27&lt;&gt;""),IF($G$4="Recurso",IF(LEFT($G$5,1)="M",IF(VLOOKUP($G$5,'Definición técnica de imagenes'!$A$3:$G$17,6,FALSE)=0,"",VLOOKUP($G$5,'Definición técnica de imagenes'!$A$3:$G$17,6,FALSE)),IF($G$5="F1","","")),'Definición técnica de imagenes'!$F$16),"")</f>
        <v>800 x 600 px</v>
      </c>
      <c r="J27" s="72" t="s">
        <v>200</v>
      </c>
      <c r="K27" s="19"/>
    </row>
    <row r="28" spans="1:11" s="12" customFormat="1" ht="63" x14ac:dyDescent="0.25">
      <c r="A28" s="73" t="s">
        <v>166</v>
      </c>
      <c r="B28" s="77" t="s">
        <v>201</v>
      </c>
      <c r="C28" s="26" t="str">
        <f t="shared" si="0"/>
        <v>Cuaderno de Estudio</v>
      </c>
      <c r="D28" s="14" t="s">
        <v>146</v>
      </c>
      <c r="E28" s="14" t="s">
        <v>149</v>
      </c>
      <c r="F28" s="14" t="str">
        <f t="shared" si="1"/>
        <v>CN_06_04_CO_IMG19_small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CN_06_04_CO_IMG19_zoom</v>
      </c>
      <c r="I28" s="14" t="str">
        <f>IF(OR(B28&lt;&gt;"",J28&lt;&gt;""),IF($G$4="Recurso",IF(LEFT($G$5,1)="M",IF(VLOOKUP($G$5,'Definición técnica de imagenes'!$A$3:$G$17,6,FALSE)=0,"",VLOOKUP($G$5,'Definición técnica de imagenes'!$A$3:$G$17,6,FALSE)),IF($G$5="F1","","")),'Definición técnica de imagenes'!$F$16),"")</f>
        <v>800 x 600 px</v>
      </c>
      <c r="J28" s="72" t="s">
        <v>202</v>
      </c>
      <c r="K28" s="72"/>
    </row>
    <row r="29" spans="1:11" s="12" customFormat="1" x14ac:dyDescent="0.25">
      <c r="A29" s="73"/>
      <c r="B29" s="73"/>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72"/>
      <c r="K29" s="19"/>
    </row>
    <row r="30" spans="1:11" s="12" customFormat="1" x14ac:dyDescent="0.25">
      <c r="A30" s="73"/>
      <c r="B30" s="73"/>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72"/>
      <c r="K30" s="19"/>
    </row>
    <row r="31" spans="1:11" s="12" customFormat="1" x14ac:dyDescent="0.25">
      <c r="A31" s="73"/>
      <c r="B31" s="73"/>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72"/>
      <c r="K31" s="19"/>
    </row>
    <row r="32" spans="1:11" s="12" customFormat="1" x14ac:dyDescent="0.25">
      <c r="A32" s="73"/>
      <c r="B32" s="73"/>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72"/>
      <c r="K32" s="19"/>
    </row>
    <row r="33" spans="1:11" s="12" customFormat="1" x14ac:dyDescent="0.25">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3" r:id="rId1" display="http://image.slidesharecdn.com/deuteromicetes-130213124457-phpapp02/95/deuteromicetes-1-638.jpg?cb=1360781133"/>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97" t="s">
        <v>38</v>
      </c>
      <c r="B1" s="98"/>
      <c r="C1" s="98"/>
      <c r="D1" s="98"/>
      <c r="E1" s="98"/>
      <c r="F1" s="99"/>
    </row>
    <row r="2" spans="1:11" x14ac:dyDescent="0.25">
      <c r="A2" s="37" t="s">
        <v>42</v>
      </c>
      <c r="B2" s="38"/>
      <c r="C2" s="100" t="s">
        <v>13</v>
      </c>
      <c r="D2" s="101"/>
      <c r="E2" s="102"/>
      <c r="F2" s="39"/>
    </row>
    <row r="3" spans="1:11" ht="63" x14ac:dyDescent="0.25">
      <c r="A3" s="40" t="s">
        <v>43</v>
      </c>
      <c r="B3" s="38"/>
      <c r="C3" s="106" t="s">
        <v>14</v>
      </c>
      <c r="D3" s="107"/>
      <c r="E3" s="108"/>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9" t="str">
        <f>CONCATENATE(H21,"_",I21,"_",J21,"_CO")</f>
        <v>LE_07_04_CO</v>
      </c>
      <c r="E5" s="110"/>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95" t="str">
        <f>CONCATENATE("SolicitudGrafica_",D5,".xls")</f>
        <v>SolicitudGrafica_LE_07_04_CO.xls</v>
      </c>
      <c r="E7" s="95"/>
      <c r="F7" s="96"/>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7" t="s">
        <v>41</v>
      </c>
      <c r="B13" s="98"/>
      <c r="C13" s="98"/>
      <c r="D13" s="98"/>
      <c r="E13" s="98"/>
      <c r="F13" s="99"/>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100" t="s">
        <v>49</v>
      </c>
      <c r="D15" s="101"/>
      <c r="E15" s="101"/>
      <c r="F15" s="102"/>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103" t="str">
        <f>CONCATENATE(H21,"_",I21,"_",J21,"_",K45)</f>
        <v>LE_07_04_REC10</v>
      </c>
      <c r="E17" s="104"/>
      <c r="F17" s="105"/>
      <c r="J17" s="29">
        <v>14</v>
      </c>
      <c r="K17" s="29">
        <v>14</v>
      </c>
    </row>
    <row r="18" spans="1:11" ht="79.5" thickBot="1" x14ac:dyDescent="0.3">
      <c r="A18" s="40" t="s">
        <v>48</v>
      </c>
      <c r="B18" s="38"/>
      <c r="C18" s="69" t="s">
        <v>128</v>
      </c>
      <c r="D18" s="95" t="str">
        <f>CONCATENATE("SolicitudGrafica_",D17,".xls")</f>
        <v>SolicitudGrafica_LE_07_04_REC10.xls</v>
      </c>
      <c r="E18" s="95"/>
      <c r="F18" s="96"/>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2015-05-15T20:01:20Z</dcterms:modified>
</cp:coreProperties>
</file>