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8_04_CO\GRECO\"/>
    </mc:Choice>
  </mc:AlternateContent>
  <bookViews>
    <workbookView xWindow="0" yWindow="60" windowWidth="19200" windowHeight="889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7" i="1" l="1"/>
  <c r="C23" i="1"/>
  <c r="C22" i="1"/>
  <c r="C21" i="1"/>
  <c r="C20" i="1"/>
  <c r="C19" i="1"/>
  <c r="C18" i="1"/>
  <c r="C17" i="1"/>
  <c r="C16" i="1"/>
  <c r="C15" i="1"/>
  <c r="C14" i="1"/>
  <c r="F16" i="1"/>
  <c r="F15" i="1"/>
  <c r="F14" i="1"/>
  <c r="A25" i="1"/>
  <c r="A26" i="1"/>
  <c r="A27" i="1"/>
  <c r="A28" i="1"/>
  <c r="A29" i="1"/>
  <c r="A30" i="1"/>
  <c r="A10" i="1"/>
  <c r="A11"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A12" i="1"/>
  <c r="H12" i="1"/>
  <c r="A13" i="1"/>
  <c r="H14" i="1"/>
  <c r="H15" i="1"/>
  <c r="H16" i="1"/>
  <c r="H21" i="1"/>
  <c r="H22"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F12" i="1"/>
  <c r="F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C11" i="1"/>
  <c r="C12" i="1"/>
  <c r="C13" i="1"/>
  <c r="C10" i="1"/>
  <c r="F5" i="1"/>
  <c r="H13" i="1"/>
  <c r="F13" i="1"/>
</calcChain>
</file>

<file path=xl/sharedStrings.xml><?xml version="1.0" encoding="utf-8"?>
<sst xmlns="http://schemas.openxmlformats.org/spreadsheetml/2006/main" count="324" uniqueCount="196">
  <si>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</si>
  <si>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</si>
  <si>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</si>
  <si>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</si>
  <si>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</si>
  <si>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</si>
  <si>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</si>
  <si>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</si>
  <si>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</si>
  <si>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</si>
  <si>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</si>
  <si>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</si>
  <si>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</si>
  <si>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</si>
  <si>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</si>
  <si>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</si>
  <si>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</si>
  <si>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</si>
  <si>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</si>
  <si>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</si>
  <si>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</si>
  <si>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</si>
  <si>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</si>
  <si>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</si>
  <si>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</si>
  <si>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</si>
  <si>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</si>
  <si>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</si>
  <si>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</si>
  <si>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</si>
  <si>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</si>
  <si>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</si>
  <si>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</si>
  <si>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</si>
  <si>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</si>
  <si>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</si>
  <si>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</si>
  <si>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</si>
  <si>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</si>
  <si>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</si>
  <si>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</si>
  <si>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</si>
  <si>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</si>
  <si>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</si>
  <si>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</si>
  <si>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</si>
  <si>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</si>
  <si>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</si>
  <si>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</si>
  <si>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</si>
  <si>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</si>
  <si>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</si>
  <si>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</si>
  <si>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</si>
  <si>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</si>
  <si>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</si>
  <si>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</si>
  <si>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</si>
  <si>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</si>
  <si>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</si>
  <si>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</si>
  <si>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</si>
  <si>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</si>
  <si>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</si>
  <si>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</si>
  <si>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</si>
  <si>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</si>
  <si>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</si>
  <si>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</si>
  <si>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</si>
  <si>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</si>
  <si>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</si>
  <si>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</si>
  <si>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</si>
  <si>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</si>
  <si>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</si>
  <si>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</si>
  <si>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</si>
  <si>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</si>
  <si>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</si>
  <si>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</si>
  <si>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</si>
  <si>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</si>
  <si>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</si>
  <si>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</si>
  <si>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</si>
  <si>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</si>
  <si>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</si>
  <si>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</si>
  <si>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</si>
  <si>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</si>
  <si>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</si>
  <si>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</si>
  <si>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</si>
  <si>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</si>
  <si>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</si>
  <si>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</si>
  <si>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</si>
  <si>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</si>
  <si>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</si>
  <si>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</si>
  <si>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</si>
  <si>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</si>
  <si>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</si>
  <si>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</si>
  <si>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</si>
  <si>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</si>
  <si>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</si>
  <si>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</si>
  <si>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</si>
  <si>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</si>
  <si>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</si>
  <si>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</si>
  <si>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</si>
  <si>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</si>
  <si>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</si>
  <si>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</si>
  <si>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</si>
  <si>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</si>
  <si>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</si>
  <si>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</si>
  <si>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</si>
  <si>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</si>
  <si>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</si>
  <si>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</si>
  <si>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</si>
  <si>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</si>
  <si>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</si>
  <si>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</si>
  <si>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</si>
  <si>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</si>
  <si>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</si>
  <si>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</si>
  <si>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</si>
  <si>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</si>
  <si>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</si>
  <si>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</si>
  <si>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</si>
  <si>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</si>
  <si>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</si>
  <si>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</si>
  <si>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</si>
  <si>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</si>
  <si>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</si>
  <si>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</si>
  <si>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</si>
  <si>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reproducción en los seres vivos</t>
  </si>
  <si>
    <t>Fotografía</t>
  </si>
  <si>
    <t>Horizontal</t>
  </si>
  <si>
    <t>Ilustración</t>
  </si>
  <si>
    <t>IMG10</t>
  </si>
  <si>
    <t>IMG11</t>
  </si>
  <si>
    <t>IMG12</t>
  </si>
  <si>
    <t>IMG13</t>
  </si>
  <si>
    <t>IMG14</t>
  </si>
  <si>
    <t>F6</t>
  </si>
  <si>
    <t>CN_08_04_CO_REC50</t>
  </si>
  <si>
    <t>Medusas</t>
  </si>
  <si>
    <t>Mariquitas apareandose</t>
  </si>
  <si>
    <t>IMG05</t>
  </si>
  <si>
    <t>IMG06</t>
  </si>
  <si>
    <t>IMG07</t>
  </si>
  <si>
    <t>IMG08</t>
  </si>
  <si>
    <t>Ovulo y espermatozoides</t>
  </si>
  <si>
    <t>IMG09</t>
  </si>
  <si>
    <t>https://edgardopedullarodriguez.files.wordpress.com/2012/07/levaduras-3.jpg</t>
  </si>
  <si>
    <t>Ilustración representado el proceso de gemación</t>
  </si>
  <si>
    <t>Ilustrar lo que aparece en la imagen que se encuentra en el link</t>
  </si>
  <si>
    <t>Estrella de mar que representa el proceso de fisión / regeneración</t>
  </si>
  <si>
    <t>CN_08_04_CO_REC50_IMG13.jpg</t>
  </si>
  <si>
    <t>Ilustración representado el proceso de esporulación</t>
  </si>
  <si>
    <t>http://www.angelfire.com/oz/simonbolivar/imagenes/esporulacion.gif</t>
  </si>
  <si>
    <t>Mujer embarazada representando la fecundación interna</t>
  </si>
  <si>
    <t>Fotos de personas de diferentes razas</t>
  </si>
  <si>
    <t>Células sexuales de igual forma y tamaño</t>
  </si>
  <si>
    <t>Células sexuales de diferente forma y tamaña</t>
  </si>
  <si>
    <t>Ver observaciones</t>
  </si>
  <si>
    <t>Fotografía representando el proceso de fisión binaria</t>
  </si>
  <si>
    <t>Fotografía representando el proceso de división celular</t>
  </si>
  <si>
    <t>Se debe ilustrar algo como la imagen mostrada. Recordar que estas ilustraciones YA SE HICIERON, para la img07 del guion CN_08_04_CO. Sólo es cosa de recortarla.</t>
  </si>
  <si>
    <t>Símbolos de hombres y mujer</t>
  </si>
  <si>
    <t>IMG15</t>
  </si>
  <si>
    <t>Recurso F6</t>
  </si>
  <si>
    <t>Avispero, con avispas y larvas</t>
  </si>
  <si>
    <t>800 x 460</t>
  </si>
  <si>
    <t>CN_08_04_CO_REC50_IMG09n.jpg</t>
  </si>
  <si>
    <t>CN_08_04_CO_REC50_IMG09a.jpg</t>
  </si>
  <si>
    <t>CN_08_04_CO_REC50_IMG10a.jpg</t>
  </si>
  <si>
    <t>CN_08_04_CO_REC50_IMG11a.jpg</t>
  </si>
  <si>
    <t>Vertical</t>
  </si>
  <si>
    <t>CN_08_04_CO_REC50_IMG10n.jpg</t>
  </si>
  <si>
    <t>CN_08_04_CO_REC50_IMG11n.jpg</t>
  </si>
  <si>
    <t>CN_08_04_CO_REC50_IMG12n.jpg</t>
  </si>
  <si>
    <t>CN_08_04_CO_REC50_IMG14n.jpg</t>
  </si>
  <si>
    <t>CN_08_04_CO_REC50_IMG14a.jpg</t>
  </si>
  <si>
    <t>320 x 480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</si>
</sst>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0" fillId="0" borderId="30" xfId="0" quotePrefix="1" applyBorder="1" applyAlignment="1">
      <alignment vertical="center" wrapText="1"/>
    </xf>
    <xf numFmtId="0" fontId="12" fillId="0" borderId="5" xfId="0" applyFont="1" applyBorder="1" applyAlignment="1">
      <alignment wrapText="1"/>
    </xf>
    <xf numFmtId="0" fontId="20" fillId="0" borderId="5" xfId="0" applyFont="1" applyBorder="1" applyAlignment="1">
      <alignment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12" fillId="0" borderId="5" xfId="0" applyFont="1" applyBorder="1" applyAlignment="1">
      <alignment vertical="center" wrapText="1"/>
    </xf>
    <xf numFmtId="0" fontId="12" fillId="0" borderId="37" xfId="0" applyFont="1" applyBorder="1" applyAlignment="1">
      <alignment wrapText="1"/>
    </xf>
    <xf numFmtId="0" fontId="7" fillId="0" borderId="5" xfId="0" applyFont="1" applyBorder="1" applyAlignment="1">
      <alignment horizontal="right" wrapText="1"/>
    </xf>
    <xf numFmtId="0" fontId="7" fillId="0" borderId="5" xfId="0" applyFont="1" applyFill="1" applyBorder="1" applyAlignment="1">
      <alignment vertical="center" wrapText="1"/>
    </xf>
    <xf numFmtId="0" fontId="8" fillId="5" borderId="12" xfId="0" applyFont="1" applyFill="1" applyBorder="1" applyAlignment="1">
      <alignment horizontal="center" vertical="center"/>
    </xf>
    <xf numFmtId="0" fontId="8" fillId="5" borderId="35" xfId="0" applyFont="1" applyFill="1" applyBorder="1" applyAlignment="1">
      <alignment horizontal="center" vertical="center" wrapText="1"/>
    </xf>
    <xf numFmtId="0" fontId="8" fillId="5" borderId="11" xfId="0" applyFont="1" applyFill="1" applyBorder="1" applyAlignment="1">
      <alignment horizontal="center" vertical="center"/>
    </xf>
    <xf numFmtId="0" fontId="8" fillId="5" borderId="36" xfId="0" applyFont="1" applyFill="1" applyBorder="1" applyAlignment="1">
      <alignment horizontal="center" vertical="center" wrapText="1"/>
    </xf>
    <xf numFmtId="1" fontId="7" fillId="0" borderId="5" xfId="0" applyNumberFormat="1" applyFont="1" applyFill="1" applyBorder="1" applyAlignment="1">
      <alignment horizontal="left" vertical="center" wrapText="1"/>
    </xf>
    <xf numFmtId="0" fontId="7" fillId="0" borderId="0" xfId="0" applyFont="1" applyFill="1" applyBorder="1" applyAlignment="1">
      <alignment wrapText="1"/>
    </xf>
    <xf numFmtId="0" fontId="12" fillId="0" borderId="5" xfId="0" applyFont="1" applyBorder="1" applyAlignment="1">
      <alignment horizontal="left" wrapText="1"/>
    </xf>
    <xf numFmtId="0" fontId="7" fillId="0" borderId="5" xfId="51" applyFont="1" applyBorder="1" applyAlignment="1">
      <alignment vertical="center"/>
    </xf>
    <xf numFmtId="0" fontId="12" fillId="0" borderId="5" xfId="0" applyFont="1" applyBorder="1" applyAlignment="1">
      <alignment vertical="center"/>
    </xf>
    <xf numFmtId="0" fontId="7" fillId="0" borderId="5" xfId="51" applyFont="1" applyBorder="1"/>
    <xf numFmtId="0" fontId="12" fillId="0" borderId="5" xfId="0" applyFont="1" applyBorder="1" applyAlignment="1">
      <alignment horizontal="right" wrapText="1"/>
    </xf>
    <xf numFmtId="0" fontId="20" fillId="0" borderId="5" xfId="0" applyFont="1" applyBorder="1" applyAlignment="1">
      <alignment vertical="top" wrapText="1"/>
    </xf>
    <xf numFmtId="0" fontId="12" fillId="0" borderId="5" xfId="0" applyFont="1" applyBorder="1" applyAlignment="1">
      <alignment vertical="top"/>
    </xf>
    <xf numFmtId="0" fontId="12" fillId="0" borderId="5" xfId="0" applyFont="1" applyBorder="1" applyAlignment="1">
      <alignment vertical="top" wrapText="1"/>
    </xf>
    <xf numFmtId="0" fontId="12" fillId="0" borderId="5" xfId="0" applyFont="1" applyBorder="1" applyAlignment="1">
      <alignment horizontal="left" vertical="top" wrapText="1"/>
    </xf>
    <xf numFmtId="0" fontId="21" fillId="0" borderId="0" xfId="0" applyFont="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295275</xdr:colOff>
      <xdr:row>19</xdr:row>
      <xdr:rowOff>590550</xdr:rowOff>
    </xdr:from>
    <xdr:to>
      <xdr:col>10</xdr:col>
      <xdr:colOff>1628775</xdr:colOff>
      <xdr:row>19</xdr:row>
      <xdr:rowOff>1952625</xdr:rowOff>
    </xdr:to>
    <xdr:pic>
      <xdr:nvPicPr>
        <xdr:cNvPr id="7" name="6 Imagen" descr="C:\Users\Miguel\Desktop\Isogamia.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0175" y="6057900"/>
          <a:ext cx="1333500" cy="1362075"/>
        </a:xfrm>
        <a:prstGeom prst="rect">
          <a:avLst/>
        </a:prstGeom>
        <a:noFill/>
        <a:ln>
          <a:noFill/>
        </a:ln>
      </xdr:spPr>
    </xdr:pic>
    <xdr:clientData/>
  </xdr:twoCellAnchor>
  <xdr:twoCellAnchor editAs="oneCell">
    <xdr:from>
      <xdr:col>10</xdr:col>
      <xdr:colOff>142875</xdr:colOff>
      <xdr:row>20</xdr:row>
      <xdr:rowOff>38100</xdr:rowOff>
    </xdr:from>
    <xdr:to>
      <xdr:col>10</xdr:col>
      <xdr:colOff>1676400</xdr:colOff>
      <xdr:row>20</xdr:row>
      <xdr:rowOff>1647825</xdr:rowOff>
    </xdr:to>
    <xdr:pic>
      <xdr:nvPicPr>
        <xdr:cNvPr id="9" name="8 Imagen" descr="C:\Users\Miguel\Desktop\heterogami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87775" y="7877175"/>
          <a:ext cx="1533525" cy="16097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10" activePane="bottomLeft" state="frozen"/>
      <selection pane="bottomLeft" activeCell="H13" sqref="H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99" t="s">
        <v>22</v>
      </c>
      <c r="D2" s="100"/>
      <c r="F2" s="92" t="s">
        <v>0</v>
      </c>
      <c r="G2" s="93"/>
      <c r="H2" s="44"/>
      <c r="I2" s="44"/>
      <c r="J2" s="16"/>
    </row>
    <row r="3" spans="1:16" ht="15.75" x14ac:dyDescent="0.25">
      <c r="A3" s="1"/>
      <c r="B3" s="4" t="s">
        <v>8</v>
      </c>
      <c r="C3" s="101">
        <v>8</v>
      </c>
      <c r="D3" s="102"/>
      <c r="F3" s="94">
        <v>42238</v>
      </c>
      <c r="G3" s="95"/>
      <c r="H3" s="44"/>
      <c r="I3" s="44"/>
      <c r="J3" s="16"/>
    </row>
    <row r="4" spans="1:16" ht="16.5" x14ac:dyDescent="0.3">
      <c r="A4" s="1"/>
      <c r="B4" s="4" t="s">
        <v>54</v>
      </c>
      <c r="C4" s="101" t="s">
        <v>146</v>
      </c>
      <c r="D4" s="102"/>
      <c r="E4" s="5"/>
      <c r="F4" s="43" t="s">
        <v>55</v>
      </c>
      <c r="G4" s="42" t="s">
        <v>56</v>
      </c>
      <c r="H4" s="44"/>
      <c r="I4" s="44"/>
      <c r="J4" s="16"/>
      <c r="K4" s="16"/>
    </row>
    <row r="5" spans="1:16" ht="16.5" thickBot="1" x14ac:dyDescent="0.3">
      <c r="A5" s="1"/>
      <c r="B5" s="6" t="s">
        <v>1</v>
      </c>
      <c r="C5" s="103" t="s">
        <v>145</v>
      </c>
      <c r="D5" s="104"/>
      <c r="E5" s="5"/>
      <c r="F5" s="41" t="str">
        <f>IF(G4="Recurso","Motor del recurso","")</f>
        <v>Motor del recurso</v>
      </c>
      <c r="G5" s="41" t="s">
        <v>155</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156</v>
      </c>
      <c r="D7" s="27" t="s">
        <v>39</v>
      </c>
      <c r="F7" s="1"/>
      <c r="G7" s="1"/>
      <c r="H7" s="1"/>
      <c r="I7" s="1"/>
      <c r="J7" s="16"/>
      <c r="K7" s="16"/>
    </row>
    <row r="8" spans="1:16" s="9" customFormat="1" ht="16.5" thickBot="1" x14ac:dyDescent="0.3">
      <c r="A8" s="10"/>
      <c r="B8" s="10"/>
      <c r="C8" s="10"/>
      <c r="D8" s="11"/>
      <c r="E8" s="11"/>
      <c r="F8" s="96" t="s">
        <v>62</v>
      </c>
      <c r="G8" s="97"/>
      <c r="H8" s="97"/>
      <c r="I8" s="98"/>
      <c r="J8" s="18"/>
      <c r="K8" s="12"/>
      <c r="L8" s="2"/>
      <c r="M8" s="2"/>
      <c r="N8" s="2"/>
      <c r="O8" s="2"/>
      <c r="P8" s="2"/>
    </row>
    <row r="9" spans="1:16" s="27" customFormat="1" ht="26.25" thickBot="1" x14ac:dyDescent="0.3">
      <c r="A9" s="76" t="s">
        <v>2</v>
      </c>
      <c r="B9" s="77" t="s">
        <v>9</v>
      </c>
      <c r="C9" s="78" t="s">
        <v>3</v>
      </c>
      <c r="D9" s="78" t="s">
        <v>4</v>
      </c>
      <c r="E9" s="78" t="s">
        <v>5</v>
      </c>
      <c r="F9" s="64" t="s">
        <v>61</v>
      </c>
      <c r="G9" s="64" t="s">
        <v>59</v>
      </c>
      <c r="H9" s="64" t="s">
        <v>60</v>
      </c>
      <c r="I9" s="64" t="s">
        <v>121</v>
      </c>
      <c r="J9" s="77" t="s">
        <v>6</v>
      </c>
      <c r="K9" s="79" t="s">
        <v>7</v>
      </c>
    </row>
    <row r="10" spans="1:16" s="81" customFormat="1" ht="18.75" customHeight="1" x14ac:dyDescent="0.25">
      <c r="A10" s="71" t="str">
        <f>IF(OR(B10&lt;&gt;"",J10&lt;&gt;""),"IMG01","")</f>
        <v>IMG01</v>
      </c>
      <c r="B10" s="83">
        <v>182454593</v>
      </c>
      <c r="C10" s="80" t="str">
        <f>IF(OR(B10&lt;&gt;"",J10&lt;&gt;""),IF($G$4="Recurso",CONCATENATE($G$4," ",$G$5),$G$4),"")</f>
        <v>Recurso F6</v>
      </c>
      <c r="D10" s="75" t="s">
        <v>147</v>
      </c>
      <c r="E10" s="75" t="s">
        <v>148</v>
      </c>
      <c r="F10" s="75"/>
      <c r="G10" s="75"/>
      <c r="H10" s="75" t="str">
        <f>IF(AND(I10&lt;&gt;"",I10&lt;&gt;0),IF(OR(B10&lt;&gt;"",J10&lt;&gt;""),CONCATENATE($C$7,"_",$A10,IF($G$4="Cuaderno de Estudio","_zoom",CONCATENATE("a",IF(LEFT($G$5,1)="F",".jpg",".png")))),""),"")</f>
        <v>CN_08_04_CO_REC50_IMG01a.jpg</v>
      </c>
      <c r="I10" s="75" t="s">
        <v>184</v>
      </c>
      <c r="J10" s="84" t="s">
        <v>157</v>
      </c>
      <c r="K10" s="68"/>
    </row>
    <row r="11" spans="1:16" s="81" customFormat="1" ht="27" x14ac:dyDescent="0.25">
      <c r="A11" s="71" t="str">
        <f>IF(OR(B17&lt;&gt;"",J17&lt;&gt;""),CONCATENATE(LEFT(A10,3),IF(MID(A10,4,2)+1&lt;10,CONCATENATE("0",MID(A10,4,2)+1))),"")</f>
        <v>IMG02</v>
      </c>
      <c r="B11" s="85">
        <v>4099351</v>
      </c>
      <c r="C11" s="80" t="str">
        <f>IF(OR(B17&lt;&gt;"",J17&lt;&gt;""),IF($G$4="Recurso",CONCATENATE($G$4," ",$G$5),$G$4),"")</f>
        <v>Recurso F6</v>
      </c>
      <c r="D11" s="75" t="s">
        <v>147</v>
      </c>
      <c r="E11" s="75" t="s">
        <v>148</v>
      </c>
      <c r="F11" s="75" t="str">
        <f>IF(OR(B17&lt;&gt;"",J17&lt;&gt;""),CONCATENATE($C$7,"_",$A11,IF($G$4="Cuaderno de Estudio","_small",CONCATENATE(IF(I11="","","n"),IF(LEFT($G$5,1)="F",".jpg",".png")))),"")</f>
        <v>CN_08_04_CO_REC50_IMG02n.jpg</v>
      </c>
      <c r="G11" s="75" t="s">
        <v>195</v>
      </c>
      <c r="H11" s="75" t="str">
        <f>IF(AND(I11&lt;&gt;"",I11&lt;&gt;0),IF(OR(B17&lt;&gt;"",J17&lt;&gt;""),CONCATENATE($C$7,"_",$A11,IF($G$4="Cuaderno de Estudio","_zoom",CONCATENATE("a",IF(LEFT($G$5,1)="F",".jpg",".png")))),""),"")</f>
        <v>CN_08_04_CO_REC50_IMG02a.jpg</v>
      </c>
      <c r="I11" s="75" t="s">
        <v>184</v>
      </c>
      <c r="J11" s="68" t="s">
        <v>178</v>
      </c>
      <c r="K11" s="70"/>
    </row>
    <row r="12" spans="1:16" s="81" customFormat="1" ht="27" x14ac:dyDescent="0.25">
      <c r="A12" s="71" t="str">
        <f>IF(OR(B11&lt;&gt;"",J11&lt;&gt;""),CONCATENATE(LEFT(A11,3),IF(MID(A11,4,2)+1&lt;10,CONCATENATE("0",MID(A11,4,2)+1))),"")</f>
        <v>IMG03</v>
      </c>
      <c r="B12" s="86">
        <v>255208717</v>
      </c>
      <c r="C12" s="80" t="str">
        <f t="shared" ref="C12:C23" si="0">IF(OR(B11&lt;&gt;"",J11&lt;&gt;""),IF($G$4="Recurso",CONCATENATE($G$4," ",$G$5),$G$4),"")</f>
        <v>Recurso F6</v>
      </c>
      <c r="D12" s="75" t="s">
        <v>147</v>
      </c>
      <c r="E12" s="75" t="s">
        <v>148</v>
      </c>
      <c r="F12" s="75" t="str">
        <f t="shared" ref="F12:H17" si="1">IF(OR(B11&lt;&gt;"",J11&lt;&gt;""),CONCATENATE($C$7,"_",$A12,IF($G$4="Cuaderno de Estudio","_small",CONCATENATE(IF(I12="","","n"),IF(LEFT($G$5,1)="F",".jpg",".png")))),"")</f>
        <v>CN_08_04_CO_REC50_IMG03n.jpg</v>
      </c>
      <c r="G12" s="75" t="s">
        <v>195</v>
      </c>
      <c r="H12" s="75" t="str">
        <f>IF(AND(I12&lt;&gt;"",I12&lt;&gt;0),IF(OR(B11&lt;&gt;"",J11&lt;&gt;""),CONCATENATE($C$7,"_",$A12,IF($G$4="Cuaderno de Estudio","_zoom",CONCATENATE("a",IF(LEFT($G$5,1)="F",".jpg",".png")))),""),"")</f>
        <v>CN_08_04_CO_REC50_IMG03a.jpg</v>
      </c>
      <c r="I12" s="75" t="s">
        <v>184</v>
      </c>
      <c r="J12" s="68" t="s">
        <v>177</v>
      </c>
      <c r="K12" s="68"/>
    </row>
    <row r="13" spans="1:16" s="81" customFormat="1" ht="54" x14ac:dyDescent="0.25">
      <c r="A13" s="71" t="str">
        <f>IF(OR(B12&lt;&gt;"",J12&lt;&gt;""),CONCATENATE(LEFT(A12,3),IF(MID(A12,4,2)+1&lt;10,CONCATENATE("0",MID(A12,4,2)+1))),"")</f>
        <v>IMG04</v>
      </c>
      <c r="B13" s="81" t="s">
        <v>165</v>
      </c>
      <c r="C13" s="80" t="str">
        <f t="shared" si="0"/>
        <v>Recurso F6</v>
      </c>
      <c r="D13" s="75" t="s">
        <v>149</v>
      </c>
      <c r="E13" s="75" t="s">
        <v>148</v>
      </c>
      <c r="F13" s="75" t="str">
        <f t="shared" si="1"/>
        <v>CN_08_04_CO_REC50_IMG04n.jpg</v>
      </c>
      <c r="G13" s="75" t="s">
        <v>195</v>
      </c>
      <c r="H13" s="75" t="str">
        <f>IF(AND(I13&lt;&gt;"",I13&lt;&gt;0),IF(OR(B12&lt;&gt;"",J12&lt;&gt;""),CONCATENATE($C$7,"_",$A13,IF($G$4="Cuaderno de Estudio","_zoom",CONCATENATE("a",IF(LEFT($G$5,1)="F",".jpg",".png")))),""),"")</f>
        <v>CN_08_04_CO_REC50_IMG04a.jpg</v>
      </c>
      <c r="I13" s="75" t="s">
        <v>184</v>
      </c>
      <c r="J13" s="89" t="s">
        <v>166</v>
      </c>
      <c r="K13" s="73" t="s">
        <v>167</v>
      </c>
    </row>
    <row r="14" spans="1:16" s="81" customFormat="1" ht="40.5" x14ac:dyDescent="0.25">
      <c r="A14" s="71" t="s">
        <v>159</v>
      </c>
      <c r="B14" s="82" t="s">
        <v>171</v>
      </c>
      <c r="C14" s="80" t="str">
        <f t="shared" si="0"/>
        <v>Recurso F6</v>
      </c>
      <c r="D14" s="75" t="s">
        <v>149</v>
      </c>
      <c r="E14" s="75" t="s">
        <v>148</v>
      </c>
      <c r="F14" s="75" t="str">
        <f t="shared" si="1"/>
        <v>CN_08_04_CO_REC50_IMG05n.jpg</v>
      </c>
      <c r="G14" s="75" t="s">
        <v>195</v>
      </c>
      <c r="H14" s="75" t="str">
        <f>IF(AND(I14&lt;&gt;"",I14&lt;&gt;0),IF(OR(B14&lt;&gt;"",J13&lt;&gt;""),CONCATENATE($C$7,"_",$A14,IF($G$4="Cuaderno de Estudio","_zoom",CONCATENATE("a",IF(LEFT($G$5,1)="F",".jpg",".png")))),""),"")</f>
        <v>CN_08_04_CO_REC50_IMG05a.jpg</v>
      </c>
      <c r="I14" s="75" t="s">
        <v>184</v>
      </c>
      <c r="J14" s="90" t="s">
        <v>170</v>
      </c>
      <c r="K14" s="73" t="s">
        <v>167</v>
      </c>
    </row>
    <row r="15" spans="1:16" s="81" customFormat="1" ht="27" x14ac:dyDescent="0.25">
      <c r="A15" s="71" t="s">
        <v>160</v>
      </c>
      <c r="B15" s="82">
        <v>289814933</v>
      </c>
      <c r="C15" s="80" t="str">
        <f t="shared" si="0"/>
        <v>Recurso F6</v>
      </c>
      <c r="D15" s="75" t="s">
        <v>147</v>
      </c>
      <c r="E15" s="75" t="s">
        <v>148</v>
      </c>
      <c r="F15" s="75" t="str">
        <f t="shared" si="1"/>
        <v>CN_08_04_CO_REC50_IMG06n.jpg</v>
      </c>
      <c r="G15" s="75" t="s">
        <v>195</v>
      </c>
      <c r="H15" s="75" t="str">
        <f>IF(AND(I15&lt;&gt;"",I15&lt;&gt;0),IF(OR(B15&lt;&gt;"",J14&lt;&gt;""),CONCATENATE($C$7,"_",$A15,IF($G$4="Cuaderno de Estudio","_zoom",CONCATENATE("a",IF(LEFT($G$5,1)="F",".jpg",".png")))),""),"")</f>
        <v>CN_08_04_CO_REC50_IMG06a.jpg</v>
      </c>
      <c r="I15" s="75" t="s">
        <v>184</v>
      </c>
      <c r="J15" s="68" t="s">
        <v>168</v>
      </c>
      <c r="K15" s="69"/>
    </row>
    <row r="16" spans="1:16" s="81" customFormat="1" ht="27" x14ac:dyDescent="0.25">
      <c r="A16" s="71" t="s">
        <v>161</v>
      </c>
      <c r="B16" s="91">
        <v>145257364</v>
      </c>
      <c r="C16" s="80" t="str">
        <f t="shared" si="0"/>
        <v>Recurso F6</v>
      </c>
      <c r="D16" s="75" t="s">
        <v>147</v>
      </c>
      <c r="E16" s="75" t="s">
        <v>148</v>
      </c>
      <c r="F16" s="75" t="str">
        <f t="shared" si="1"/>
        <v>CN_08_04_CO_REC50_IMG07n.jpg</v>
      </c>
      <c r="G16" s="75" t="s">
        <v>195</v>
      </c>
      <c r="H16" s="75" t="str">
        <f>IF(AND(I16&lt;&gt;"",I16&lt;&gt;0),IF(OR(B16&lt;&gt;"",J15&lt;&gt;""),CONCATENATE($C$7,"_",$A16,IF($G$4="Cuaderno de Estudio","_zoom",CONCATENATE("a",IF(LEFT($G$5,1)="F",".jpg",".png")))),""),"")</f>
        <v>CN_08_04_CO_REC50_IMG07a.jpg</v>
      </c>
      <c r="I16" s="75" t="s">
        <v>184</v>
      </c>
      <c r="J16" s="89" t="s">
        <v>183</v>
      </c>
      <c r="K16" s="69"/>
    </row>
    <row r="17" spans="1:11" s="81" customFormat="1" x14ac:dyDescent="0.25">
      <c r="A17" s="71" t="s">
        <v>162</v>
      </c>
      <c r="B17" s="85">
        <v>75823888</v>
      </c>
      <c r="C17" s="80" t="str">
        <f t="shared" si="0"/>
        <v>Recurso F6</v>
      </c>
      <c r="D17" s="75" t="s">
        <v>147</v>
      </c>
      <c r="E17" s="75" t="s">
        <v>148</v>
      </c>
      <c r="F17" s="75"/>
      <c r="G17" s="75"/>
      <c r="H17" s="75" t="str">
        <f t="shared" si="1"/>
        <v>CN_08_04_CO_REC50_IMG08.jpg</v>
      </c>
      <c r="I17" s="75" t="s">
        <v>184</v>
      </c>
      <c r="J17" s="42" t="s">
        <v>158</v>
      </c>
      <c r="K17" s="69"/>
    </row>
    <row r="18" spans="1:11" s="81" customFormat="1" ht="27" x14ac:dyDescent="0.25">
      <c r="A18" s="71" t="s">
        <v>164</v>
      </c>
      <c r="B18" s="74">
        <v>292006460</v>
      </c>
      <c r="C18" s="80" t="str">
        <f t="shared" si="0"/>
        <v>Recurso F6</v>
      </c>
      <c r="D18" s="75" t="s">
        <v>147</v>
      </c>
      <c r="E18" s="75" t="s">
        <v>148</v>
      </c>
      <c r="F18" s="75" t="s">
        <v>185</v>
      </c>
      <c r="G18" s="75" t="s">
        <v>195</v>
      </c>
      <c r="H18" s="75" t="s">
        <v>186</v>
      </c>
      <c r="I18" s="75" t="s">
        <v>184</v>
      </c>
      <c r="J18" s="42" t="s">
        <v>163</v>
      </c>
      <c r="K18" s="69"/>
    </row>
    <row r="19" spans="1:11" s="81" customFormat="1" ht="27" x14ac:dyDescent="0.25">
      <c r="A19" s="71" t="s">
        <v>150</v>
      </c>
      <c r="B19" s="74">
        <v>107994005</v>
      </c>
      <c r="C19" s="80" t="str">
        <f t="shared" si="0"/>
        <v>Recurso F6</v>
      </c>
      <c r="D19" s="75" t="s">
        <v>147</v>
      </c>
      <c r="E19" s="75" t="s">
        <v>189</v>
      </c>
      <c r="F19" s="75" t="s">
        <v>190</v>
      </c>
      <c r="G19" s="75" t="s">
        <v>195</v>
      </c>
      <c r="H19" s="75" t="s">
        <v>187</v>
      </c>
      <c r="I19" s="75" t="s">
        <v>184</v>
      </c>
      <c r="J19" s="68" t="s">
        <v>173</v>
      </c>
      <c r="K19" s="69"/>
    </row>
    <row r="20" spans="1:11" s="81" customFormat="1" ht="173.25" customHeight="1" x14ac:dyDescent="0.25">
      <c r="A20" s="71" t="s">
        <v>151</v>
      </c>
      <c r="B20" s="70" t="s">
        <v>176</v>
      </c>
      <c r="C20" s="80" t="str">
        <f t="shared" si="0"/>
        <v>Recurso F6</v>
      </c>
      <c r="D20" s="75" t="s">
        <v>149</v>
      </c>
      <c r="E20" s="75" t="s">
        <v>189</v>
      </c>
      <c r="F20" s="75" t="s">
        <v>191</v>
      </c>
      <c r="G20" s="75" t="s">
        <v>195</v>
      </c>
      <c r="H20" s="75" t="s">
        <v>188</v>
      </c>
      <c r="I20" s="75" t="s">
        <v>184</v>
      </c>
      <c r="J20" s="88" t="s">
        <v>174</v>
      </c>
      <c r="K20" s="87" t="s">
        <v>179</v>
      </c>
    </row>
    <row r="21" spans="1:11" s="81" customFormat="1" ht="158.25" customHeight="1" x14ac:dyDescent="0.25">
      <c r="A21" s="71" t="s">
        <v>152</v>
      </c>
      <c r="B21" s="42" t="s">
        <v>176</v>
      </c>
      <c r="C21" s="80" t="str">
        <f t="shared" si="0"/>
        <v>Recurso F6</v>
      </c>
      <c r="D21" s="75" t="s">
        <v>149</v>
      </c>
      <c r="E21" s="75" t="s">
        <v>189</v>
      </c>
      <c r="F21" s="75" t="s">
        <v>192</v>
      </c>
      <c r="G21" s="75" t="s">
        <v>195</v>
      </c>
      <c r="H21" s="75" t="str">
        <f t="shared" ref="H21:H74" si="2">IF(AND(I21&lt;&gt;"",I21&lt;&gt;0),IF(OR(B21&lt;&gt;"",J21&lt;&gt;""),CONCATENATE($C$7,"_",$A21,IF($G$4="Cuaderno de Estudio","_zoom",CONCATENATE("a",IF(LEFT($G$5,1)="F",".jpg",".png")))),""),"")</f>
        <v>CN_08_04_CO_REC50_IMG12a.jpg</v>
      </c>
      <c r="I21" s="75" t="s">
        <v>184</v>
      </c>
      <c r="J21" s="68" t="s">
        <v>175</v>
      </c>
      <c r="K21" s="69" t="s">
        <v>179</v>
      </c>
    </row>
    <row r="22" spans="1:11" s="81" customFormat="1" x14ac:dyDescent="0.25">
      <c r="A22" s="71" t="s">
        <v>153</v>
      </c>
      <c r="B22" s="91">
        <v>128623430</v>
      </c>
      <c r="C22" s="80" t="str">
        <f t="shared" si="0"/>
        <v>Recurso F6</v>
      </c>
      <c r="D22" s="75" t="s">
        <v>147</v>
      </c>
      <c r="E22" s="75" t="s">
        <v>148</v>
      </c>
      <c r="F22" s="75" t="s">
        <v>169</v>
      </c>
      <c r="G22" s="75" t="s">
        <v>195</v>
      </c>
      <c r="H22" s="75" t="str">
        <f t="shared" si="2"/>
        <v>CN_08_04_CO_REC50_IMG13a.jpg</v>
      </c>
      <c r="I22" s="75" t="s">
        <v>184</v>
      </c>
      <c r="J22" s="68" t="s">
        <v>163</v>
      </c>
      <c r="K22" s="72"/>
    </row>
    <row r="23" spans="1:11" s="81" customFormat="1" ht="27" x14ac:dyDescent="0.25">
      <c r="A23" s="71" t="s">
        <v>154</v>
      </c>
      <c r="B23" s="82">
        <v>131198657</v>
      </c>
      <c r="C23" s="80" t="str">
        <f t="shared" si="0"/>
        <v>Recurso F6</v>
      </c>
      <c r="D23" s="75" t="s">
        <v>147</v>
      </c>
      <c r="E23" s="75" t="s">
        <v>148</v>
      </c>
      <c r="F23" s="75" t="s">
        <v>193</v>
      </c>
      <c r="G23" s="75" t="s">
        <v>195</v>
      </c>
      <c r="H23" s="75" t="s">
        <v>194</v>
      </c>
      <c r="I23" s="75" t="s">
        <v>184</v>
      </c>
      <c r="J23" s="68" t="s">
        <v>172</v>
      </c>
      <c r="K23" s="68"/>
    </row>
    <row r="24" spans="1:11" s="12" customFormat="1" ht="13.5" customHeight="1" x14ac:dyDescent="0.25">
      <c r="A24" s="71" t="s">
        <v>181</v>
      </c>
      <c r="B24" s="91">
        <v>108503651</v>
      </c>
      <c r="C24" s="80" t="s">
        <v>182</v>
      </c>
      <c r="D24" s="75" t="s">
        <v>147</v>
      </c>
      <c r="E24" s="75" t="s">
        <v>148</v>
      </c>
      <c r="F24" s="14" t="str">
        <f t="shared" ref="F24:F74" si="3">IF(OR(B24&lt;&gt;"",J24&lt;&gt;""),CONCATENATE($C$7,"_",$A24,IF($G$4="Cuaderno de Estudio","_small",CONCATENATE(IF(I24="","","n"),IF(LEFT($G$5,1)="F",".jpg",".png")))),"")</f>
        <v>CN_08_04_CO_REC50_IMG15n.jpg</v>
      </c>
      <c r="G24" s="75" t="s">
        <v>195</v>
      </c>
      <c r="H24" s="14" t="str">
        <f t="shared" si="2"/>
        <v>CN_08_04_CO_REC50_IMG15a.jpg</v>
      </c>
      <c r="I24" s="75" t="s">
        <v>184</v>
      </c>
      <c r="J24" s="75" t="s">
        <v>180</v>
      </c>
      <c r="K24" s="15"/>
    </row>
    <row r="25" spans="1:11" s="12" customFormat="1" x14ac:dyDescent="0.25">
      <c r="A25" s="13" t="str">
        <f t="shared" ref="A25:A30" si="4">IF(OR(B25&lt;&gt;"",J25&lt;&gt;""),CONCATENATE(LEFT(A24,3),IF(MID(A24,4,2)+1&lt;10,CONCATENATE("0",MID(A24,4,2)+1))),"")</f>
        <v/>
      </c>
      <c r="B25" s="23"/>
      <c r="C25" s="23"/>
      <c r="D25" s="14"/>
      <c r="E25" s="14"/>
      <c r="F25" s="14" t="str">
        <f t="shared" si="3"/>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23"/>
      <c r="C26" s="23"/>
      <c r="D26" s="14"/>
      <c r="E26" s="14"/>
      <c r="F26" s="14" t="str">
        <f t="shared" si="3"/>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23"/>
      <c r="C27" s="23"/>
      <c r="D27" s="14"/>
      <c r="E27" s="14"/>
      <c r="F27" s="14" t="str">
        <f t="shared" si="3"/>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22"/>
      <c r="C28" s="22"/>
      <c r="D28" s="14"/>
      <c r="E28" s="14"/>
      <c r="F28" s="14" t="str">
        <f t="shared" si="3"/>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23"/>
      <c r="C29" s="23"/>
      <c r="D29" s="14"/>
      <c r="E29" s="14"/>
      <c r="F29" s="14" t="str">
        <f t="shared" si="3"/>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23"/>
      <c r="C30" s="23"/>
      <c r="D30" s="14"/>
      <c r="E30" s="14"/>
      <c r="F30" s="14" t="str">
        <f t="shared" si="3"/>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3"/>
      <c r="C31" s="23"/>
      <c r="D31" s="14"/>
      <c r="E31" s="14"/>
      <c r="F31" s="14" t="str">
        <f t="shared" si="3"/>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3"/>
      <c r="C32" s="23"/>
      <c r="D32" s="14"/>
      <c r="E32" s="14"/>
      <c r="F32" s="14" t="str">
        <f t="shared" si="3"/>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3"/>
      <c r="C33" s="23"/>
      <c r="D33" s="14"/>
      <c r="E33" s="14"/>
      <c r="F33" s="14" t="str">
        <f t="shared" si="3"/>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3"/>
      <c r="C34" s="23"/>
      <c r="D34" s="14"/>
      <c r="E34" s="14"/>
      <c r="F34" s="14" t="str">
        <f t="shared" si="3"/>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2"/>
      <c r="C35" s="22"/>
      <c r="D35" s="14"/>
      <c r="E35" s="14"/>
      <c r="F35" s="14" t="str">
        <f t="shared" si="3"/>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3"/>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2"/>
      <c r="C37" s="22"/>
      <c r="D37" s="14"/>
      <c r="E37" s="14"/>
      <c r="F37" s="14" t="str">
        <f t="shared" si="3"/>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5"/>
      <c r="C38" s="25"/>
      <c r="D38" s="14"/>
      <c r="E38" s="14"/>
      <c r="F38" s="14" t="str">
        <f t="shared" si="3"/>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2"/>
      <c r="C39" s="22"/>
      <c r="D39" s="14"/>
      <c r="E39" s="14"/>
      <c r="F39" s="14" t="str">
        <f t="shared" si="3"/>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2"/>
      <c r="C40" s="22"/>
      <c r="D40" s="14"/>
      <c r="E40" s="14"/>
      <c r="F40" s="14" t="str">
        <f t="shared" si="3"/>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2"/>
      <c r="C41" s="22"/>
      <c r="D41" s="14"/>
      <c r="E41" s="14"/>
      <c r="F41" s="14" t="str">
        <f t="shared" si="3"/>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2"/>
      <c r="C42" s="22"/>
      <c r="D42" s="14"/>
      <c r="E42" s="14"/>
      <c r="F42" s="14" t="str">
        <f t="shared" si="3"/>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2"/>
      <c r="C43" s="22"/>
      <c r="D43" s="14"/>
      <c r="E43" s="14"/>
      <c r="F43" s="14" t="str">
        <f t="shared" si="3"/>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2"/>
      <c r="C44" s="22"/>
      <c r="D44" s="14"/>
      <c r="E44" s="14"/>
      <c r="F44" s="14" t="str">
        <f t="shared" si="3"/>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2"/>
      <c r="C45" s="22"/>
      <c r="D45" s="14"/>
      <c r="E45" s="14"/>
      <c r="F45" s="14" t="str">
        <f t="shared" si="3"/>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2"/>
      <c r="C46" s="22"/>
      <c r="D46" s="14"/>
      <c r="E46" s="14"/>
      <c r="F46" s="14" t="str">
        <f t="shared" si="3"/>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2"/>
      <c r="C47" s="22"/>
      <c r="D47" s="14"/>
      <c r="E47" s="14"/>
      <c r="F47" s="14" t="str">
        <f t="shared" si="3"/>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2"/>
      <c r="C48" s="22"/>
      <c r="D48" s="14"/>
      <c r="E48" s="14"/>
      <c r="F48" s="14" t="str">
        <f t="shared" si="3"/>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2"/>
      <c r="C49" s="22"/>
      <c r="D49" s="14"/>
      <c r="E49" s="14"/>
      <c r="F49" s="14" t="str">
        <f t="shared" si="3"/>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2"/>
      <c r="C50" s="22"/>
      <c r="D50" s="14"/>
      <c r="E50" s="14"/>
      <c r="F50" s="14" t="str">
        <f t="shared" si="3"/>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2"/>
      <c r="C51" s="22"/>
      <c r="D51" s="14"/>
      <c r="E51" s="14"/>
      <c r="F51" s="14" t="str">
        <f t="shared" si="3"/>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2"/>
      <c r="C52" s="22"/>
      <c r="D52" s="14"/>
      <c r="E52" s="14"/>
      <c r="F52" s="14" t="str">
        <f t="shared" si="3"/>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2"/>
      <c r="C53" s="22"/>
      <c r="D53" s="14"/>
      <c r="E53" s="14"/>
      <c r="F53" s="14" t="str">
        <f t="shared" si="3"/>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2"/>
      <c r="C54" s="22"/>
      <c r="D54" s="14"/>
      <c r="E54" s="14"/>
      <c r="F54" s="14" t="str">
        <f t="shared" si="3"/>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2"/>
      <c r="C55" s="22"/>
      <c r="D55" s="14"/>
      <c r="E55" s="14"/>
      <c r="F55" s="14" t="str">
        <f t="shared" si="3"/>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2"/>
      <c r="C56" s="22"/>
      <c r="D56" s="14"/>
      <c r="E56" s="14"/>
      <c r="F56" s="14" t="str">
        <f t="shared" si="3"/>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2"/>
      <c r="C57" s="22"/>
      <c r="D57" s="14"/>
      <c r="E57" s="14"/>
      <c r="F57" s="14" t="str">
        <f t="shared" si="3"/>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2"/>
      <c r="C58" s="22"/>
      <c r="D58" s="14"/>
      <c r="E58" s="14"/>
      <c r="F58" s="14" t="str">
        <f t="shared" si="3"/>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2"/>
      <c r="C59" s="22"/>
      <c r="D59" s="14"/>
      <c r="E59" s="14"/>
      <c r="F59" s="14" t="str">
        <f t="shared" si="3"/>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2"/>
      <c r="C60" s="22"/>
      <c r="D60" s="14"/>
      <c r="E60" s="14"/>
      <c r="F60" s="14" t="str">
        <f t="shared" si="3"/>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2"/>
      <c r="C61" s="22"/>
      <c r="D61" s="14"/>
      <c r="E61" s="14"/>
      <c r="F61" s="14" t="str">
        <f t="shared" si="3"/>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3"/>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16" sqref="A16"/>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107" t="s">
        <v>38</v>
      </c>
      <c r="B1" s="108"/>
      <c r="C1" s="108"/>
      <c r="D1" s="108"/>
      <c r="E1" s="108"/>
      <c r="F1" s="109"/>
    </row>
    <row r="2" spans="1:11" x14ac:dyDescent="0.25">
      <c r="A2" s="34" t="s">
        <v>42</v>
      </c>
      <c r="B2" s="35"/>
      <c r="C2" s="110" t="s">
        <v>13</v>
      </c>
      <c r="D2" s="111"/>
      <c r="E2" s="112"/>
      <c r="F2" s="36"/>
    </row>
    <row r="3" spans="1:11" ht="63" x14ac:dyDescent="0.25">
      <c r="A3" s="37" t="s">
        <v>43</v>
      </c>
      <c r="B3" s="35"/>
      <c r="C3" s="116" t="s">
        <v>14</v>
      </c>
      <c r="D3" s="117"/>
      <c r="E3" s="118"/>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19" t="str">
        <f>CONCATENATE(H21,"_",I21,"_",J21,"_CO")</f>
        <v>CN_07_04_CO</v>
      </c>
      <c r="E5" s="120"/>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105" t="str">
        <f>CONCATENATE("SolicitudGrafica_",D5,".xls")</f>
        <v>SolicitudGrafica_CN_07_04_CO.xls</v>
      </c>
      <c r="E7" s="105"/>
      <c r="F7" s="106"/>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107" t="s">
        <v>41</v>
      </c>
      <c r="B13" s="108"/>
      <c r="C13" s="108"/>
      <c r="D13" s="108"/>
      <c r="E13" s="108"/>
      <c r="F13" s="109"/>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110" t="s">
        <v>49</v>
      </c>
      <c r="D15" s="111"/>
      <c r="E15" s="111"/>
      <c r="F15" s="112"/>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113" t="str">
        <f>CONCATENATE(H21,"_",I21,"_",J21,"_",K45)</f>
        <v>CN_07_04_REC10</v>
      </c>
      <c r="E17" s="114"/>
      <c r="F17" s="115"/>
      <c r="J17" s="26">
        <v>14</v>
      </c>
      <c r="K17" s="26">
        <v>14</v>
      </c>
    </row>
    <row r="18" spans="1:11" ht="79.5" thickBot="1" x14ac:dyDescent="0.3">
      <c r="A18" s="37" t="s">
        <v>48</v>
      </c>
      <c r="B18" s="35"/>
      <c r="C18" s="66" t="s">
        <v>128</v>
      </c>
      <c r="D18" s="105" t="str">
        <f>CONCATENATE("SolicitudGrafica_",D17,".xls")</f>
        <v>SolicitudGrafica_CN_07_04_REC10.xls</v>
      </c>
      <c r="E18" s="105"/>
      <c r="F18" s="106"/>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2</v>
      </c>
      <c r="I20" s="26">
        <v>5</v>
      </c>
      <c r="J20" s="26">
        <v>4</v>
      </c>
      <c r="K20" s="26">
        <v>17</v>
      </c>
    </row>
    <row r="21" spans="1:11" x14ac:dyDescent="0.25">
      <c r="H21" s="26" t="str">
        <f>IF(INDEX(H4:H7,H20)=H4,"MA",IF(INDEX(H4:H7,H20)=H5,"CN",IF(INDEX(H4:H7,H20)=H6,"CS",IF(INDEX(H4:H7,H20)=H7,"LE"))))</f>
        <v>CN</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21" t="s">
        <v>56</v>
      </c>
      <c r="B1" s="121" t="s">
        <v>63</v>
      </c>
      <c r="C1" s="121" t="s">
        <v>64</v>
      </c>
      <c r="D1" s="121" t="s">
        <v>5</v>
      </c>
      <c r="E1" s="121" t="s">
        <v>65</v>
      </c>
      <c r="F1" s="121" t="s">
        <v>66</v>
      </c>
      <c r="G1" s="121" t="s">
        <v>67</v>
      </c>
      <c r="H1" s="122" t="s">
        <v>68</v>
      </c>
      <c r="I1" s="122"/>
      <c r="J1" s="122"/>
    </row>
    <row r="2" spans="1:11" x14ac:dyDescent="0.25">
      <c r="A2" s="121"/>
      <c r="B2" s="121"/>
      <c r="C2" s="121"/>
      <c r="D2" s="121"/>
      <c r="E2" s="121"/>
      <c r="F2" s="121"/>
      <c r="G2" s="121"/>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2015-09-14T13:05:42Z</dcterms:modified>
</cp:coreProperties>
</file>