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H46" i="1"/>
  <c r="H45" i="1"/>
  <c r="H41" i="1"/>
  <c r="H40" i="1"/>
  <c r="H35" i="1"/>
  <c r="H34" i="1"/>
  <c r="H29" i="1"/>
  <c r="H28" i="1"/>
  <c r="H23" i="1"/>
  <c r="H22" i="1"/>
  <c r="H17" i="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l="1"/>
  <c r="G18" i="1" s="1"/>
  <c r="H18" i="1"/>
  <c r="A19" i="1"/>
  <c r="F19" i="1" l="1"/>
  <c r="G19" i="1" s="1"/>
  <c r="H19" i="1"/>
  <c r="A20" i="1"/>
  <c r="F20" i="1" l="1"/>
  <c r="G20" i="1" s="1"/>
  <c r="H20" i="1"/>
  <c r="A21" i="1"/>
  <c r="F21" i="1" l="1"/>
  <c r="G21" i="1" s="1"/>
  <c r="H21" i="1"/>
  <c r="A22" i="1"/>
  <c r="F22" i="1" s="1"/>
  <c r="G22" i="1" s="1"/>
  <c r="A23" i="1" l="1"/>
  <c r="F23" i="1" s="1"/>
  <c r="G23" i="1" s="1"/>
  <c r="A24" i="1" l="1"/>
  <c r="F24" i="1" l="1"/>
  <c r="G24" i="1" s="1"/>
  <c r="H24" i="1"/>
  <c r="A25" i="1"/>
  <c r="F25" i="1" l="1"/>
  <c r="G25" i="1" s="1"/>
  <c r="H25" i="1"/>
  <c r="A26" i="1"/>
  <c r="F26" i="1" l="1"/>
  <c r="G26" i="1" s="1"/>
  <c r="H26" i="1"/>
  <c r="A27" i="1"/>
  <c r="F27" i="1" l="1"/>
  <c r="G27" i="1" s="1"/>
  <c r="H27" i="1"/>
  <c r="A28" i="1"/>
  <c r="F28" i="1" s="1"/>
  <c r="G28" i="1" s="1"/>
  <c r="A29" i="1" l="1"/>
  <c r="F29" i="1" s="1"/>
  <c r="G29" i="1" s="1"/>
  <c r="A30" i="1" l="1"/>
  <c r="F30" i="1" l="1"/>
  <c r="G30" i="1" s="1"/>
  <c r="H30" i="1"/>
  <c r="A31" i="1"/>
  <c r="F31" i="1" l="1"/>
  <c r="G31" i="1" s="1"/>
  <c r="H31" i="1"/>
  <c r="A32" i="1"/>
  <c r="F32" i="1" l="1"/>
  <c r="G32" i="1" s="1"/>
  <c r="H32" i="1"/>
  <c r="A33" i="1"/>
  <c r="F33" i="1" l="1"/>
  <c r="G33" i="1" s="1"/>
  <c r="H33" i="1"/>
  <c r="A34" i="1"/>
  <c r="F34" i="1" s="1"/>
  <c r="G34" i="1" s="1"/>
  <c r="A35" i="1" l="1"/>
  <c r="F35" i="1" s="1"/>
  <c r="G35" i="1" s="1"/>
  <c r="A36" i="1" l="1"/>
  <c r="F36" i="1" l="1"/>
  <c r="G36" i="1" s="1"/>
  <c r="H36" i="1"/>
  <c r="A37" i="1"/>
  <c r="F37" i="1" l="1"/>
  <c r="G37" i="1" s="1"/>
  <c r="H37" i="1"/>
  <c r="A38" i="1"/>
  <c r="F38" i="1" l="1"/>
  <c r="G38" i="1" s="1"/>
  <c r="H38" i="1"/>
  <c r="A39" i="1"/>
  <c r="F39" i="1" l="1"/>
  <c r="G39" i="1" s="1"/>
  <c r="H39" i="1"/>
  <c r="A40" i="1"/>
  <c r="F40" i="1" s="1"/>
  <c r="G40" i="1" s="1"/>
  <c r="A41" i="1" l="1"/>
  <c r="F41" i="1" s="1"/>
  <c r="G41" i="1" s="1"/>
  <c r="A42" i="1" l="1"/>
  <c r="F42" i="1" l="1"/>
  <c r="G42" i="1" s="1"/>
  <c r="H42" i="1"/>
  <c r="A43" i="1"/>
  <c r="F43" i="1" l="1"/>
  <c r="G43" i="1" s="1"/>
  <c r="H43" i="1"/>
  <c r="A44" i="1"/>
  <c r="F44" i="1" l="1"/>
  <c r="G44" i="1" s="1"/>
  <c r="H44" i="1"/>
  <c r="A45" i="1"/>
  <c r="F45" i="1" s="1"/>
  <c r="G45" i="1" s="1"/>
  <c r="A46" i="1" l="1"/>
  <c r="F46" i="1" s="1"/>
  <c r="G46" i="1" s="1"/>
  <c r="A47" i="1" l="1"/>
  <c r="F47" i="1" l="1"/>
  <c r="G47" i="1" s="1"/>
  <c r="H47" i="1"/>
  <c r="A48" i="1"/>
  <c r="F48" i="1" l="1"/>
  <c r="G48" i="1" s="1"/>
  <c r="H48" i="1"/>
  <c r="A49" i="1"/>
  <c r="F49" i="1" l="1"/>
  <c r="G49" i="1" s="1"/>
  <c r="H49" i="1"/>
  <c r="A50" i="1"/>
  <c r="F50" i="1" l="1"/>
  <c r="G50" i="1" s="1"/>
  <c r="H50" i="1"/>
  <c r="A51" i="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Viviana</author>
  </authors>
  <commentList>
    <comment ref="D18" authorId="0" shapeId="0">
      <text>
        <r>
          <rPr>
            <b/>
            <sz val="9"/>
            <color indexed="81"/>
            <rFont val="Tahoma"/>
            <family val="2"/>
          </rPr>
          <t>Viviana:</t>
        </r>
        <r>
          <rPr>
            <sz val="9"/>
            <color indexed="81"/>
            <rFont val="Tahoma"/>
            <family val="2"/>
          </rPr>
          <t xml:space="preserve">
</t>
        </r>
      </text>
    </comment>
  </commentList>
</comments>
</file>

<file path=xl/sharedStrings.xml><?xml version="1.0" encoding="utf-8"?>
<sst xmlns="http://schemas.openxmlformats.org/spreadsheetml/2006/main" count="497" uniqueCount="203">
  <si>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</si>
  <si>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</si>
  <si>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</si>
  <si>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</si>
  <si>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</si>
  <si>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</si>
  <si>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</si>
  <si>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</si>
  <si>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</si>
  <si>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</si>
  <si>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</si>
  <si>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</si>
  <si>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</si>
  <si>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</si>
  <si>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</si>
  <si>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</si>
  <si>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</si>
  <si>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</si>
  <si>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</si>
  <si>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</si>
  <si>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</si>
  <si>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</si>
  <si>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</si>
  <si>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</si>
  <si>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</si>
  <si>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</si>
  <si>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</si>
  <si>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</si>
  <si>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</si>
  <si>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</si>
  <si>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</si>
  <si>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</si>
  <si>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</si>
  <si>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</si>
  <si>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</si>
  <si>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</si>
  <si>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</si>
  <si>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</si>
  <si>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</si>
  <si>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</si>
  <si>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</si>
  <si>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</si>
  <si>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</si>
  <si>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</si>
  <si>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</si>
  <si>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</si>
  <si>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</si>
  <si>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</si>
  <si>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</si>
  <si>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</si>
  <si>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</si>
  <si>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</si>
  <si>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</si>
  <si>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</si>
  <si>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</si>
  <si>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</si>
  <si>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</si>
  <si>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</si>
  <si>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</si>
  <si>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</si>
  <si>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</si>
  <si>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</si>
  <si>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</si>
  <si>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</si>
  <si>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</si>
  <si>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</si>
  <si>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</si>
  <si>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</si>
  <si>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</si>
  <si>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</si>
  <si>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</si>
  <si>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</si>
  <si>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</si>
  <si>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</si>
  <si>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</si>
  <si>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</si>
  <si>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</si>
  <si>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</si>
  <si>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</si>
  <si>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</si>
  <si>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</si>
  <si>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</si>
  <si>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</si>
  <si>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</si>
  <si>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</si>
  <si>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</si>
  <si>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</si>
  <si>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</si>
  <si>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</si>
  <si>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</si>
  <si>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</si>
  <si>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</si>
  <si>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</si>
  <si>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</si>
  <si>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</si>
  <si>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</si>
  <si>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</si>
  <si>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</si>
  <si>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</si>
  <si>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</si>
  <si>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</si>
  <si>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</si>
  <si>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</si>
  <si>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</si>
  <si>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</si>
  <si>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</si>
  <si>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</si>
  <si>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</si>
  <si>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</si>
  <si>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</si>
  <si>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</si>
  <si>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</si>
  <si>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</si>
  <si>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</si>
  <si>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</si>
  <si>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</si>
  <si>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</si>
  <si>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</si>
  <si>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</si>
  <si>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</si>
  <si>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</si>
  <si>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</si>
  <si>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</si>
  <si>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</si>
  <si>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</si>
  <si>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</si>
  <si>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</si>
  <si>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</si>
  <si>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</si>
  <si>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</si>
  <si>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</si>
  <si>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</si>
  <si>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</si>
  <si>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</si>
  <si>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</si>
  <si>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</si>
  <si>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</si>
  <si>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</si>
  <si>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</si>
  <si>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</si>
  <si>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</si>
  <si>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</si>
  <si>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</si>
  <si>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</si>
  <si>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</si>
  <si>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</si>
  <si>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</si>
  <si>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</si>
  <si>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</si>
  <si>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</si>
  <si>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</si>
  <si>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</si>
  <si>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</si>
  <si>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</si>
  <si>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</si>
  <si>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</si>
  <si>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</si>
  <si>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</si>
  <si>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</si>
  <si>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</si>
  <si>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</si>
  <si>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</si>
  <si>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</si>
  <si>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</si>
  <si>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</si>
  <si>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</si>
  <si>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</si>
  <si>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</si>
  <si>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</si>
  <si>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</si>
  <si>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</si>
  <si>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</si>
  <si>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</si>
  <si>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</si>
  <si>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</si>
  <si>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</si>
  <si>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</si>
  <si>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</si>
  <si>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</si>
  <si>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</si>
  <si>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</si>
  <si>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</si>
  <si>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</si>
  <si>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</si>
  <si>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</si>
  <si>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</si>
  <si>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</si>
  <si>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</si>
  <si>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 xml:space="preserve">Los sólidos y los gases </t>
  </si>
  <si>
    <t>CN_10_14_REC80</t>
  </si>
  <si>
    <t>Fotografía</t>
  </si>
  <si>
    <t>Ilustración</t>
  </si>
  <si>
    <t>realizar ilustración igual a la imagen guía.</t>
  </si>
  <si>
    <t>ver descripción y observaciones</t>
  </si>
  <si>
    <t>realizar ilustración igual a la imagen guia</t>
  </si>
  <si>
    <t xml:space="preserve">realizar ilustración igual a la imagen guia. Imagen adaptada de shutherstock 344475818
</t>
  </si>
  <si>
    <t>realizar ilustración igual a la imagen guia.</t>
  </si>
  <si>
    <t> 245862601</t>
  </si>
  <si>
    <t xml:space="preserve">el código de la imagen es 248702758
</t>
  </si>
  <si>
    <t>https://commons.wikimedia.org/wiki/Jacques_Charles#/media/File:Jacques_Charles_-_Julien_L%C3%A9opold_Boilly.jpg</t>
  </si>
  <si>
    <t>https://commons.wikimedia.org/wiki/File:Gay-Lussac.png?uselang=es</t>
  </si>
  <si>
    <t>https://commons.wikimedia.org/wiki/Amedeo_Avogadro#/media/File:Avogadro_Amedeo.jpg</t>
  </si>
  <si>
    <t>eliminar pesas como se deja en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</si>
</sst>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png"/><Relationship Id="rId3" Type="http://schemas.openxmlformats.org/officeDocument/2006/relationships/image" Target="../media/image3.jpe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gif"/><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9</xdr:col>
      <xdr:colOff>404812</xdr:colOff>
      <xdr:row>9</xdr:row>
      <xdr:rowOff>23813</xdr:rowOff>
    </xdr:from>
    <xdr:to>
      <xdr:col>9</xdr:col>
      <xdr:colOff>1128577</xdr:colOff>
      <xdr:row>9</xdr:row>
      <xdr:rowOff>968729</xdr:rowOff>
    </xdr:to>
    <xdr:pic>
      <xdr:nvPicPr>
        <xdr:cNvPr id="2" name="Picture 2" descr="http://thumb7.shutterstock.com/display_pic_with_logo/82420/82420,1311897915,1/stock-photo-robert-boyle-engraved-by-r-woodman-and-published-in-the-gallery-of-portraits-with-81841099.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20812" y="2143126"/>
          <a:ext cx="723765" cy="944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144594</xdr:colOff>
      <xdr:row>10</xdr:row>
      <xdr:rowOff>0</xdr:rowOff>
    </xdr:from>
    <xdr:to>
      <xdr:col>9</xdr:col>
      <xdr:colOff>1420363</xdr:colOff>
      <xdr:row>10</xdr:row>
      <xdr:rowOff>1182688</xdr:rowOff>
    </xdr:to>
    <xdr:pic>
      <xdr:nvPicPr>
        <xdr:cNvPr id="3" name="Picture 4" descr="Resultado de imagen para ley de charle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60594" y="3159125"/>
          <a:ext cx="1275769" cy="11826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214313</xdr:colOff>
      <xdr:row>11</xdr:row>
      <xdr:rowOff>63500</xdr:rowOff>
    </xdr:from>
    <xdr:to>
      <xdr:col>9</xdr:col>
      <xdr:colOff>905792</xdr:colOff>
      <xdr:row>11</xdr:row>
      <xdr:rowOff>858701</xdr:rowOff>
    </xdr:to>
    <xdr:pic>
      <xdr:nvPicPr>
        <xdr:cNvPr id="4" name="Picture 6" descr="http://1.bp.blogspot.com/-cgoO8KiqMx0/T71xB_0CJSI/AAAAAAAAACw/W2bIdLlRCNc/s1600/200px-Gaylussac.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30313" y="4500563"/>
          <a:ext cx="691479" cy="795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990600</xdr:colOff>
      <xdr:row>12</xdr:row>
      <xdr:rowOff>38100</xdr:rowOff>
    </xdr:from>
    <xdr:to>
      <xdr:col>9</xdr:col>
      <xdr:colOff>1866277</xdr:colOff>
      <xdr:row>12</xdr:row>
      <xdr:rowOff>1357376</xdr:rowOff>
    </xdr:to>
    <xdr:pic>
      <xdr:nvPicPr>
        <xdr:cNvPr id="5" name="Picture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706600" y="5867400"/>
          <a:ext cx="875677" cy="131927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209550</xdr:colOff>
      <xdr:row>13</xdr:row>
      <xdr:rowOff>323850</xdr:rowOff>
    </xdr:from>
    <xdr:to>
      <xdr:col>9</xdr:col>
      <xdr:colOff>1299090</xdr:colOff>
      <xdr:row>13</xdr:row>
      <xdr:rowOff>1144240</xdr:rowOff>
    </xdr:to>
    <xdr:pic>
      <xdr:nvPicPr>
        <xdr:cNvPr id="6" name="Picture 14" descr="https://www.tplaboratorioquimico.com/wp-content/uploads/2015/01/avogadro.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925550" y="7600950"/>
          <a:ext cx="1089540" cy="820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285750</xdr:colOff>
      <xdr:row>14</xdr:row>
      <xdr:rowOff>57150</xdr:rowOff>
    </xdr:from>
    <xdr:to>
      <xdr:col>9</xdr:col>
      <xdr:colOff>992188</xdr:colOff>
      <xdr:row>14</xdr:row>
      <xdr:rowOff>1057228</xdr:rowOff>
    </xdr:to>
    <xdr:pic>
      <xdr:nvPicPr>
        <xdr:cNvPr id="7" name="Picture 16" descr="http://thumb9.shutterstock.com/display_pic_with_logo/82420/82420,1322568752,66/stock-photo-john-dalton-engraved-by-c-cook-and-published-in-chemistry-theoritical-practical-89798266.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4001750" y="8743950"/>
          <a:ext cx="706438" cy="1000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1874911</xdr:colOff>
      <xdr:row>15</xdr:row>
      <xdr:rowOff>1262440</xdr:rowOff>
    </xdr:to>
    <xdr:pic>
      <xdr:nvPicPr>
        <xdr:cNvPr id="8" name="Picture 2" descr="http://thumb7.shutterstock.com/display_pic_with_logo/1033249/315777611/stock-vector-pressure-through-boyle-s-law-315777611.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913938"/>
          <a:ext cx="1874911" cy="126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1407273</xdr:colOff>
      <xdr:row>16</xdr:row>
      <xdr:rowOff>1000728</xdr:rowOff>
    </xdr:to>
    <xdr:pic>
      <xdr:nvPicPr>
        <xdr:cNvPr id="9" name="Picture 4" descr="Beautiful little girl looking focused and concentrated on doing her homework - stock photo"/>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207750"/>
          <a:ext cx="1407273" cy="1000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206375</xdr:colOff>
      <xdr:row>18</xdr:row>
      <xdr:rowOff>119062</xdr:rowOff>
    </xdr:from>
    <xdr:to>
      <xdr:col>9</xdr:col>
      <xdr:colOff>2044700</xdr:colOff>
      <xdr:row>18</xdr:row>
      <xdr:rowOff>1004887</xdr:rowOff>
    </xdr:to>
    <xdr:pic>
      <xdr:nvPicPr>
        <xdr:cNvPr id="11"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22375" y="13993812"/>
          <a:ext cx="1838325" cy="8858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510405</xdr:colOff>
      <xdr:row>19</xdr:row>
      <xdr:rowOff>171450</xdr:rowOff>
    </xdr:from>
    <xdr:to>
      <xdr:col>9</xdr:col>
      <xdr:colOff>1588869</xdr:colOff>
      <xdr:row>19</xdr:row>
      <xdr:rowOff>1247825</xdr:rowOff>
    </xdr:to>
    <xdr:pic>
      <xdr:nvPicPr>
        <xdr:cNvPr id="12"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26405" y="15392400"/>
          <a:ext cx="1078464" cy="10763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361950</xdr:colOff>
      <xdr:row>21</xdr:row>
      <xdr:rowOff>133350</xdr:rowOff>
    </xdr:from>
    <xdr:to>
      <xdr:col>9</xdr:col>
      <xdr:colOff>1213961</xdr:colOff>
      <xdr:row>21</xdr:row>
      <xdr:rowOff>1060307</xdr:rowOff>
    </xdr:to>
    <xdr:pic>
      <xdr:nvPicPr>
        <xdr:cNvPr id="14" name="Picture 2" descr="http://thumb101.shutterstock.com/display_pic_with_logo/1033249/247522807/stock-vector-charles-s-law-247522807.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77950" y="17964150"/>
          <a:ext cx="852011" cy="9269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22</xdr:row>
      <xdr:rowOff>152400</xdr:rowOff>
    </xdr:from>
    <xdr:to>
      <xdr:col>9</xdr:col>
      <xdr:colOff>1848420</xdr:colOff>
      <xdr:row>22</xdr:row>
      <xdr:rowOff>1195899</xdr:rowOff>
    </xdr:to>
    <xdr:pic>
      <xdr:nvPicPr>
        <xdr:cNvPr id="15" name="Picture 4" descr="http://thumb9.shutterstock.com/display_pic_with_logo/137002/283614392/stock-photo-kids-hands-drawing-on-notebook-at-desktop-closeup-283614392.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97000" y="19335750"/>
          <a:ext cx="1467420" cy="1043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198437</xdr:colOff>
      <xdr:row>24</xdr:row>
      <xdr:rowOff>230188</xdr:rowOff>
    </xdr:from>
    <xdr:to>
      <xdr:col>9</xdr:col>
      <xdr:colOff>1696938</xdr:colOff>
      <xdr:row>24</xdr:row>
      <xdr:rowOff>1221067</xdr:rowOff>
    </xdr:to>
    <xdr:pic>
      <xdr:nvPicPr>
        <xdr:cNvPr id="17"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914437" y="22296438"/>
          <a:ext cx="1498501" cy="9908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247650</xdr:colOff>
      <xdr:row>27</xdr:row>
      <xdr:rowOff>114300</xdr:rowOff>
    </xdr:from>
    <xdr:to>
      <xdr:col>9</xdr:col>
      <xdr:colOff>1771651</xdr:colOff>
      <xdr:row>27</xdr:row>
      <xdr:rowOff>1109663</xdr:rowOff>
    </xdr:to>
    <xdr:pic>
      <xdr:nvPicPr>
        <xdr:cNvPr id="20" name="Picture 2" descr="https://4.bp.blogspot.com/-n8cNAo6pacQ/VZLkRkErI9I/AAAAAAAAW_U/L2YH83cq7vE/s320/Ley%2Bde%2BGay-Lussac.pn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63650" y="26746200"/>
          <a:ext cx="1524001" cy="995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304800</xdr:colOff>
      <xdr:row>28</xdr:row>
      <xdr:rowOff>19050</xdr:rowOff>
    </xdr:from>
    <xdr:to>
      <xdr:col>9</xdr:col>
      <xdr:colOff>1700399</xdr:colOff>
      <xdr:row>28</xdr:row>
      <xdr:rowOff>1011476</xdr:rowOff>
    </xdr:to>
    <xdr:pic>
      <xdr:nvPicPr>
        <xdr:cNvPr id="21" name="Picture 4" descr="http://thumb7.shutterstock.com/display_pic_with_logo/962999/165955961/stock-photo-little-girl-doing-her-homework-165955961.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020800" y="28136850"/>
          <a:ext cx="1395599" cy="992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29</xdr:row>
      <xdr:rowOff>190500</xdr:rowOff>
    </xdr:from>
    <xdr:to>
      <xdr:col>9</xdr:col>
      <xdr:colOff>1926382</xdr:colOff>
      <xdr:row>29</xdr:row>
      <xdr:rowOff>1280999</xdr:rowOff>
    </xdr:to>
    <xdr:pic>
      <xdr:nvPicPr>
        <xdr:cNvPr id="22" name="Picture 2" descr="http://img.webme.com/pic/q/quimicacolguanenta/ley%20de%20los%20gases%20Gay%20Lussac.pn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192250" y="29718000"/>
          <a:ext cx="1450132" cy="1090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57150</xdr:colOff>
      <xdr:row>30</xdr:row>
      <xdr:rowOff>133350</xdr:rowOff>
    </xdr:from>
    <xdr:to>
      <xdr:col>9</xdr:col>
      <xdr:colOff>2398812</xdr:colOff>
      <xdr:row>30</xdr:row>
      <xdr:rowOff>1195687</xdr:rowOff>
    </xdr:to>
    <xdr:pic>
      <xdr:nvPicPr>
        <xdr:cNvPr id="23" name="Picture 2"/>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773150" y="31051500"/>
          <a:ext cx="2341662" cy="10623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209550</xdr:colOff>
      <xdr:row>33</xdr:row>
      <xdr:rowOff>209550</xdr:rowOff>
    </xdr:from>
    <xdr:to>
      <xdr:col>9</xdr:col>
      <xdr:colOff>1662532</xdr:colOff>
      <xdr:row>33</xdr:row>
      <xdr:rowOff>1198777</xdr:rowOff>
    </xdr:to>
    <xdr:pic>
      <xdr:nvPicPr>
        <xdr:cNvPr id="27" name="Picture 2" descr="http://www.heurema.com/TestQ/TestQ22-Termq3/IsotermaG1.jpg"/>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925550" y="35109150"/>
          <a:ext cx="1452982" cy="989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571500</xdr:colOff>
      <xdr:row>34</xdr:row>
      <xdr:rowOff>247650</xdr:rowOff>
    </xdr:from>
    <xdr:to>
      <xdr:col>9</xdr:col>
      <xdr:colOff>1786633</xdr:colOff>
      <xdr:row>34</xdr:row>
      <xdr:rowOff>1111745</xdr:rowOff>
    </xdr:to>
    <xdr:pic>
      <xdr:nvPicPr>
        <xdr:cNvPr id="28" name="Picture 4" descr="http://thumb7.shutterstock.com/display_pic_with_logo/64885/64885,1317387727,1/stock-photo-student-child-in-the-school-isolated-over-white-background-85710239.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287500" y="36652200"/>
          <a:ext cx="1215133" cy="864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247650</xdr:colOff>
      <xdr:row>35</xdr:row>
      <xdr:rowOff>171450</xdr:rowOff>
    </xdr:from>
    <xdr:to>
      <xdr:col>9</xdr:col>
      <xdr:colOff>1332012</xdr:colOff>
      <xdr:row>35</xdr:row>
      <xdr:rowOff>1036692</xdr:rowOff>
    </xdr:to>
    <xdr:pic>
      <xdr:nvPicPr>
        <xdr:cNvPr id="29" name="Picture 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963650" y="37795200"/>
          <a:ext cx="1084362" cy="86524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190500</xdr:colOff>
      <xdr:row>36</xdr:row>
      <xdr:rowOff>171450</xdr:rowOff>
    </xdr:from>
    <xdr:to>
      <xdr:col>9</xdr:col>
      <xdr:colOff>1956470</xdr:colOff>
      <xdr:row>36</xdr:row>
      <xdr:rowOff>1285973</xdr:rowOff>
    </xdr:to>
    <xdr:pic>
      <xdr:nvPicPr>
        <xdr:cNvPr id="30" name="Picture 2"/>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906500" y="39166800"/>
          <a:ext cx="1765970" cy="111452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266700</xdr:colOff>
      <xdr:row>39</xdr:row>
      <xdr:rowOff>114300</xdr:rowOff>
    </xdr:from>
    <xdr:to>
      <xdr:col>9</xdr:col>
      <xdr:colOff>2057314</xdr:colOff>
      <xdr:row>39</xdr:row>
      <xdr:rowOff>1224481</xdr:rowOff>
    </xdr:to>
    <xdr:pic>
      <xdr:nvPicPr>
        <xdr:cNvPr id="33" name="Picture 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982700" y="43281600"/>
          <a:ext cx="1790614" cy="11101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438150</xdr:colOff>
      <xdr:row>40</xdr:row>
      <xdr:rowOff>209550</xdr:rowOff>
    </xdr:from>
    <xdr:to>
      <xdr:col>9</xdr:col>
      <xdr:colOff>1729042</xdr:colOff>
      <xdr:row>40</xdr:row>
      <xdr:rowOff>1167679</xdr:rowOff>
    </xdr:to>
    <xdr:pic>
      <xdr:nvPicPr>
        <xdr:cNvPr id="34" name="Picture 4" descr="http://thumb7.shutterstock.com/display_pic_with_logo/159256/159256,1303791668,1/stock-photo-beautiful-girl-working-on-her-school-project-at-home-75994126.jpg"/>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154150" y="44634150"/>
          <a:ext cx="1290892" cy="9581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396875</xdr:colOff>
      <xdr:row>41</xdr:row>
      <xdr:rowOff>111125</xdr:rowOff>
    </xdr:from>
    <xdr:to>
      <xdr:col>9</xdr:col>
      <xdr:colOff>2032001</xdr:colOff>
      <xdr:row>41</xdr:row>
      <xdr:rowOff>1073796</xdr:rowOff>
    </xdr:to>
    <xdr:pic>
      <xdr:nvPicPr>
        <xdr:cNvPr id="35" name="Picture 2"/>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4112875" y="45561250"/>
          <a:ext cx="1635126" cy="96267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152400</xdr:colOff>
      <xdr:row>44</xdr:row>
      <xdr:rowOff>95250</xdr:rowOff>
    </xdr:from>
    <xdr:to>
      <xdr:col>9</xdr:col>
      <xdr:colOff>2065998</xdr:colOff>
      <xdr:row>44</xdr:row>
      <xdr:rowOff>1175370</xdr:rowOff>
    </xdr:to>
    <xdr:pic>
      <xdr:nvPicPr>
        <xdr:cNvPr id="38" name="Picture 2" descr="http://thumb9.shutterstock.com/display_pic_with_logo/1033249/247174552/stock-vector-dalton-s-law-247174552.jp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868400" y="49739550"/>
          <a:ext cx="1913598" cy="1080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171450</xdr:colOff>
      <xdr:row>45</xdr:row>
      <xdr:rowOff>152400</xdr:rowOff>
    </xdr:from>
    <xdr:to>
      <xdr:col>9</xdr:col>
      <xdr:colOff>1343018</xdr:colOff>
      <xdr:row>45</xdr:row>
      <xdr:rowOff>1050602</xdr:rowOff>
    </xdr:to>
    <xdr:pic>
      <xdr:nvPicPr>
        <xdr:cNvPr id="39" name="Picture 4" descr="http://thumb7.shutterstock.com/display_pic_with_logo/991664/245862601/stock-photo-indian-school-boy-posing-to-camera-245862601.jpg"/>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887450" y="51034950"/>
          <a:ext cx="1171568" cy="898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92074</xdr:colOff>
      <xdr:row>46</xdr:row>
      <xdr:rowOff>357187</xdr:rowOff>
    </xdr:from>
    <xdr:to>
      <xdr:col>10</xdr:col>
      <xdr:colOff>33361</xdr:colOff>
      <xdr:row>46</xdr:row>
      <xdr:rowOff>896937</xdr:rowOff>
    </xdr:to>
    <xdr:pic>
      <xdr:nvPicPr>
        <xdr:cNvPr id="40" name="3 Imagen" descr="C:\Users\Viviana\Downloads\2.gif"/>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808074" y="52439887"/>
          <a:ext cx="2608287" cy="539750"/>
        </a:xfrm>
        <a:prstGeom prst="rect">
          <a:avLst/>
        </a:prstGeom>
        <a:noFill/>
        <a:ln>
          <a:noFill/>
        </a:ln>
      </xdr:spPr>
    </xdr:pic>
    <xdr:clientData/>
  </xdr:twoCellAnchor>
  <xdr:twoCellAnchor editAs="oneCell">
    <xdr:from>
      <xdr:col>9</xdr:col>
      <xdr:colOff>152400</xdr:colOff>
      <xdr:row>17</xdr:row>
      <xdr:rowOff>76200</xdr:rowOff>
    </xdr:from>
    <xdr:to>
      <xdr:col>9</xdr:col>
      <xdr:colOff>1630338</xdr:colOff>
      <xdr:row>17</xdr:row>
      <xdr:rowOff>1353795</xdr:rowOff>
    </xdr:to>
    <xdr:pic>
      <xdr:nvPicPr>
        <xdr:cNvPr id="41" name="Picture 4" descr="http://thumb1.shutterstock.com/display_pic_with_logo/1033249/248702758/stock-vector-boyle-s-law-248702758.jp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868400" y="12592050"/>
          <a:ext cx="1477938" cy="1277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254000</xdr:colOff>
      <xdr:row>23</xdr:row>
      <xdr:rowOff>71438</xdr:rowOff>
    </xdr:from>
    <xdr:to>
      <xdr:col>9</xdr:col>
      <xdr:colOff>1593255</xdr:colOff>
      <xdr:row>23</xdr:row>
      <xdr:rowOff>1168841</xdr:rowOff>
    </xdr:to>
    <xdr:pic>
      <xdr:nvPicPr>
        <xdr:cNvPr id="45" name="Picture 42"/>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970000" y="20661313"/>
          <a:ext cx="1339255" cy="109740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709758</xdr:colOff>
      <xdr:row>20</xdr:row>
      <xdr:rowOff>209550</xdr:rowOff>
    </xdr:from>
    <xdr:to>
      <xdr:col>9</xdr:col>
      <xdr:colOff>2136776</xdr:colOff>
      <xdr:row>20</xdr:row>
      <xdr:rowOff>1166812</xdr:rowOff>
    </xdr:to>
    <xdr:pic>
      <xdr:nvPicPr>
        <xdr:cNvPr id="47" name="Picture 2"/>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4425758" y="16802100"/>
          <a:ext cx="1427018" cy="95726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609600</xdr:colOff>
      <xdr:row>25</xdr:row>
      <xdr:rowOff>361950</xdr:rowOff>
    </xdr:from>
    <xdr:to>
      <xdr:col>9</xdr:col>
      <xdr:colOff>1398265</xdr:colOff>
      <xdr:row>25</xdr:row>
      <xdr:rowOff>1282059</xdr:rowOff>
    </xdr:to>
    <xdr:pic>
      <xdr:nvPicPr>
        <xdr:cNvPr id="49" name="Picture 2"/>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4325600" y="23983950"/>
          <a:ext cx="788665" cy="92010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372056</xdr:colOff>
      <xdr:row>26</xdr:row>
      <xdr:rowOff>304800</xdr:rowOff>
    </xdr:from>
    <xdr:to>
      <xdr:col>9</xdr:col>
      <xdr:colOff>1779004</xdr:colOff>
      <xdr:row>26</xdr:row>
      <xdr:rowOff>1245492</xdr:rowOff>
    </xdr:to>
    <xdr:pic>
      <xdr:nvPicPr>
        <xdr:cNvPr id="50" name="Picture 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4088056" y="25393650"/>
          <a:ext cx="1406948" cy="94069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457200</xdr:colOff>
      <xdr:row>31</xdr:row>
      <xdr:rowOff>285750</xdr:rowOff>
    </xdr:from>
    <xdr:to>
      <xdr:col>9</xdr:col>
      <xdr:colOff>1285875</xdr:colOff>
      <xdr:row>31</xdr:row>
      <xdr:rowOff>1276350</xdr:rowOff>
    </xdr:to>
    <xdr:pic>
      <xdr:nvPicPr>
        <xdr:cNvPr id="52" name="Picture 2"/>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4173200" y="32518350"/>
          <a:ext cx="828675" cy="9906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284514</xdr:colOff>
      <xdr:row>32</xdr:row>
      <xdr:rowOff>114300</xdr:rowOff>
    </xdr:from>
    <xdr:to>
      <xdr:col>9</xdr:col>
      <xdr:colOff>1889287</xdr:colOff>
      <xdr:row>32</xdr:row>
      <xdr:rowOff>943561</xdr:rowOff>
    </xdr:to>
    <xdr:pic>
      <xdr:nvPicPr>
        <xdr:cNvPr id="53" name="Picture 2"/>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000514" y="33851850"/>
          <a:ext cx="1604773" cy="82926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895350</xdr:colOff>
      <xdr:row>37</xdr:row>
      <xdr:rowOff>171450</xdr:rowOff>
    </xdr:from>
    <xdr:to>
      <xdr:col>9</xdr:col>
      <xdr:colOff>1595889</xdr:colOff>
      <xdr:row>37</xdr:row>
      <xdr:rowOff>1202432</xdr:rowOff>
    </xdr:to>
    <xdr:pic>
      <xdr:nvPicPr>
        <xdr:cNvPr id="54" name="Picture 2"/>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4611350" y="40576500"/>
          <a:ext cx="700539" cy="10309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332822</xdr:colOff>
      <xdr:row>38</xdr:row>
      <xdr:rowOff>190500</xdr:rowOff>
    </xdr:from>
    <xdr:to>
      <xdr:col>9</xdr:col>
      <xdr:colOff>1818928</xdr:colOff>
      <xdr:row>38</xdr:row>
      <xdr:rowOff>1277040</xdr:rowOff>
    </xdr:to>
    <xdr:pic>
      <xdr:nvPicPr>
        <xdr:cNvPr id="55" name="Picture 2"/>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14048822" y="42005250"/>
          <a:ext cx="1486106" cy="108654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544105</xdr:colOff>
      <xdr:row>42</xdr:row>
      <xdr:rowOff>127000</xdr:rowOff>
    </xdr:from>
    <xdr:to>
      <xdr:col>9</xdr:col>
      <xdr:colOff>1656724</xdr:colOff>
      <xdr:row>42</xdr:row>
      <xdr:rowOff>1210845</xdr:rowOff>
    </xdr:to>
    <xdr:pic>
      <xdr:nvPicPr>
        <xdr:cNvPr id="59" name="Imagen 58"/>
        <xdr:cNvPicPr>
          <a:picLocks noChangeAspect="1"/>
        </xdr:cNvPicPr>
      </xdr:nvPicPr>
      <xdr:blipFill rotWithShape="1">
        <a:blip xmlns:r="http://schemas.openxmlformats.org/officeDocument/2006/relationships" r:embed="rId37"/>
        <a:srcRect l="56203" t="28301" r="32315" b="51805"/>
        <a:stretch/>
      </xdr:blipFill>
      <xdr:spPr>
        <a:xfrm>
          <a:off x="14260105" y="46847125"/>
          <a:ext cx="1112619" cy="1083845"/>
        </a:xfrm>
        <a:prstGeom prst="rect">
          <a:avLst/>
        </a:prstGeom>
      </xdr:spPr>
    </xdr:pic>
    <xdr:clientData/>
  </xdr:twoCellAnchor>
  <xdr:twoCellAnchor editAs="oneCell">
    <xdr:from>
      <xdr:col>9</xdr:col>
      <xdr:colOff>870922</xdr:colOff>
      <xdr:row>43</xdr:row>
      <xdr:rowOff>95250</xdr:rowOff>
    </xdr:from>
    <xdr:to>
      <xdr:col>9</xdr:col>
      <xdr:colOff>1847850</xdr:colOff>
      <xdr:row>43</xdr:row>
      <xdr:rowOff>1248345</xdr:rowOff>
    </xdr:to>
    <xdr:pic>
      <xdr:nvPicPr>
        <xdr:cNvPr id="60" name="Imagen 59"/>
        <xdr:cNvPicPr>
          <a:picLocks noChangeAspect="1"/>
        </xdr:cNvPicPr>
      </xdr:nvPicPr>
      <xdr:blipFill>
        <a:blip xmlns:r="http://schemas.openxmlformats.org/officeDocument/2006/relationships" r:embed="rId38"/>
        <a:stretch>
          <a:fillRect/>
        </a:stretch>
      </xdr:blipFill>
      <xdr:spPr>
        <a:xfrm>
          <a:off x="14586922" y="48444150"/>
          <a:ext cx="976928" cy="1153095"/>
        </a:xfrm>
        <a:prstGeom prst="rect">
          <a:avLst/>
        </a:prstGeom>
      </xdr:spPr>
    </xdr:pic>
    <xdr:clientData/>
  </xdr:twoCellAnchor>
  <xdr:twoCellAnchor editAs="oneCell">
    <xdr:from>
      <xdr:col>9</xdr:col>
      <xdr:colOff>254000</xdr:colOff>
      <xdr:row>47</xdr:row>
      <xdr:rowOff>39687</xdr:rowOff>
    </xdr:from>
    <xdr:to>
      <xdr:col>9</xdr:col>
      <xdr:colOff>2342232</xdr:colOff>
      <xdr:row>48</xdr:row>
      <xdr:rowOff>2597</xdr:rowOff>
    </xdr:to>
    <xdr:pic>
      <xdr:nvPicPr>
        <xdr:cNvPr id="57" name="Imagen 56"/>
        <xdr:cNvPicPr>
          <a:picLocks noChangeAspect="1"/>
        </xdr:cNvPicPr>
      </xdr:nvPicPr>
      <xdr:blipFill rotWithShape="1">
        <a:blip xmlns:r="http://schemas.openxmlformats.org/officeDocument/2006/relationships" r:embed="rId39"/>
        <a:srcRect l="40954" t="34453" r="31374" b="37985"/>
        <a:stretch/>
      </xdr:blipFill>
      <xdr:spPr>
        <a:xfrm>
          <a:off x="13970000" y="53292375"/>
          <a:ext cx="2088232" cy="1169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shutterstock.com/pic-165955961/stock-photo-little-girl-doing-her-homework.html?src=l6xls4fE_xFT4F2A2l8VhQ-1-4" TargetMode="External"/><Relationship Id="rId13" Type="http://schemas.openxmlformats.org/officeDocument/2006/relationships/printerSettings" Target="../printerSettings/printerSettings1.bin"/><Relationship Id="rId3" Type="http://schemas.openxmlformats.org/officeDocument/2006/relationships/hyperlink" Target="http://www.shutterstock.com/pic-315777611/stock-vector-pressure-through-boyle-s-law.html?src=FrhcXjV_Vp6Qmr4uGZrUaw-1-5" TargetMode="External"/><Relationship Id="rId7" Type="http://schemas.openxmlformats.org/officeDocument/2006/relationships/hyperlink" Target="http://www.shutterstock.com/pic-283614392/stock-photo-kids-hands-drawing-on-notebook-at-desktop-closeup.html?src=l6xls4fE_xFT4F2A2l8VhQ-1-2" TargetMode="External"/><Relationship Id="rId12" Type="http://schemas.openxmlformats.org/officeDocument/2006/relationships/hyperlink" Target="http://www.shutterstock.com/pic-245862601/stock-photo-indian-school-boy-posing-to-camera.html?src=l6xls4fE_xFT4F2A2l8VhQ-1-57" TargetMode="External"/><Relationship Id="rId2" Type="http://schemas.openxmlformats.org/officeDocument/2006/relationships/hyperlink" Target="http://www.shutterstock.com/pic-89798266/stock-photo-john-dalton-engraved-by-c-cook-and-published-in-chemistry-theoritical-practical-amp.html?src=JadEUA7QqNt1kjnnO35l5Q-1-10" TargetMode="External"/><Relationship Id="rId16" Type="http://schemas.openxmlformats.org/officeDocument/2006/relationships/comments" Target="../comments1.xml"/><Relationship Id="rId1" Type="http://schemas.openxmlformats.org/officeDocument/2006/relationships/hyperlink" Target="http://www.shutterstock.com/pic-81841099/stock-photo-robert-boyle-engraved-by-r-woodman-and-published-in-the-gallery-of-portraits-with.html?src=FrhcXjV_Vp6Qmr4uGZrUaw-1-4" TargetMode="External"/><Relationship Id="rId6" Type="http://schemas.openxmlformats.org/officeDocument/2006/relationships/hyperlink" Target="http://www.shutterstock.com/pic-247522807/stock-vector-charles-s-law.html?src=MGS5Ru8lTGFnf0JJnkwwRQ-1-1" TargetMode="External"/><Relationship Id="rId11" Type="http://schemas.openxmlformats.org/officeDocument/2006/relationships/hyperlink" Target="http://www.shutterstock.com/pic-247174552/stock-vector-dalton-s-law.html?src=UAXVdHeOYKNhm9yy7LmcEA-1-0" TargetMode="External"/><Relationship Id="rId5" Type="http://schemas.openxmlformats.org/officeDocument/2006/relationships/hyperlink" Target="http://www.shutterstock.com/pic-408062791/stock-vector-boyle-s-law-diagram-relationship-between-pressure-and-volume.html?src=FrhcXjV_Vp6Qmr4uGZrUaw-1-11" TargetMode="External"/><Relationship Id="rId15" Type="http://schemas.openxmlformats.org/officeDocument/2006/relationships/vmlDrawing" Target="../drawings/vmlDrawing1.vml"/><Relationship Id="rId10" Type="http://schemas.openxmlformats.org/officeDocument/2006/relationships/hyperlink" Target="http://www.shutterstock.com/pic-75994126/stock-photo-beautiful-girl-working-on-her-school-project-at-home.html?src=l6xls4fE_xFT4F2A2l8VhQ-1-45" TargetMode="External"/><Relationship Id="rId4" Type="http://schemas.openxmlformats.org/officeDocument/2006/relationships/hyperlink" Target="http://www.shutterstock.com/pic-156875522/stock-photo-beautiful-little-girl-looking-focused-and-concentrated-on-doing-her-homework.html?src=l6xls4fE_xFT4F2A2l8VhQ-1-0" TargetMode="External"/><Relationship Id="rId9" Type="http://schemas.openxmlformats.org/officeDocument/2006/relationships/hyperlink" Target="http://www.shutterstock.com/pic-85710239/stock-photo-student-child-in-the-school-isolated-over-white-background.html?src=l6xls4fE_xFT4F2A2l8VhQ-1-33"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06" zoomScaleNormal="106" zoomScalePageLayoutView="140" workbookViewId="0">
      <pane ySplit="9" topLeftCell="A10" activePane="bottomLeft" state="frozen"/>
      <selection pane="bottomLeft" activeCell="E50" sqref="E5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81.75" customHeight="1" x14ac:dyDescent="0.25">
      <c r="A10" s="12" t="str">
        <f>IF(OR(B10&lt;&gt;"",J10&lt;&gt;""),"IMG01","")</f>
        <v>IMG01</v>
      </c>
      <c r="B10" s="78">
        <v>81841099</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CN_10_14_REC80_IMG01.jpg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00.5" customHeight="1" x14ac:dyDescent="0.25">
      <c r="A11" s="12" t="str">
        <f t="shared" ref="A11:A18" si="3">IF(OR(B11&lt;&gt;"",J11&lt;&gt;""),CONCATENATE(LEFT(A10,3),IF(MID(A10,4,2)+1&lt;10,CONCATENATE("0",MID(A10,4,2)+1))),"")</f>
        <v>IMG02</v>
      </c>
      <c r="B11" s="62" t="s">
        <v>193</v>
      </c>
      <c r="C11" s="20" t="str">
        <f t="shared" si="0"/>
        <v>Recurso F7</v>
      </c>
      <c r="D11" s="63" t="s">
        <v>191</v>
      </c>
      <c r="E11" s="63" t="s">
        <v>150</v>
      </c>
      <c r="F11" s="13" t="str">
        <f t="shared" ref="F11:F74" ca="1" si="4">IF(OR(B11&lt;&gt;"",J11&lt;&gt;""),CONCATENATE($C$7,"_",$A11,IF($G$4="Cuaderno de Estudio","_small",CONCATENATE(IF(I11="","","n"),IF(LEFT($G$5,1)="F",".jpg",".png")))),"")</f>
        <v>CN_10_14_REC80_IMG02.jpg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199</v>
      </c>
      <c r="O11" s="2" t="str">
        <f>'Definición técnica de imagenes'!A13</f>
        <v>M101</v>
      </c>
    </row>
    <row r="12" spans="1:16" s="11" customFormat="1" ht="105" customHeight="1" x14ac:dyDescent="0.25">
      <c r="A12" s="12" t="str">
        <f t="shared" si="3"/>
        <v>IMG03</v>
      </c>
      <c r="B12" s="62" t="s">
        <v>193</v>
      </c>
      <c r="C12" s="20" t="str">
        <f t="shared" si="0"/>
        <v>Recurso F7</v>
      </c>
      <c r="D12" s="63" t="s">
        <v>191</v>
      </c>
      <c r="E12" s="63" t="s">
        <v>150</v>
      </c>
      <c r="F12" s="13" t="str">
        <f t="shared" ca="1" si="4"/>
        <v>CN_10_14_REC80_IMG03.jpg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200</v>
      </c>
      <c r="O12" s="2" t="str">
        <f>'Definición técnica de imagenes'!A18</f>
        <v>Diaporama F1</v>
      </c>
    </row>
    <row r="13" spans="1:16" s="11" customFormat="1" ht="113.25" customHeight="1" x14ac:dyDescent="0.25">
      <c r="A13" s="12" t="str">
        <f t="shared" si="3"/>
        <v>IMG04</v>
      </c>
      <c r="B13" s="62" t="s">
        <v>193</v>
      </c>
      <c r="C13" s="20" t="str">
        <f t="shared" si="0"/>
        <v>Recurso F7</v>
      </c>
      <c r="D13" s="63" t="s">
        <v>191</v>
      </c>
      <c r="E13" s="63" t="s">
        <v>150</v>
      </c>
      <c r="F13" s="13" t="str">
        <f t="shared" ca="1" si="4"/>
        <v>CN_10_14_REC80_IMG04.jpg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192</v>
      </c>
      <c r="O13" s="2" t="str">
        <f>'Definición técnica de imagenes'!A19</f>
        <v>F4</v>
      </c>
    </row>
    <row r="14" spans="1:16" s="11" customFormat="1" ht="111" customHeight="1" x14ac:dyDescent="0.25">
      <c r="A14" s="12" t="str">
        <f t="shared" si="3"/>
        <v>IMG05</v>
      </c>
      <c r="B14" s="62" t="s">
        <v>193</v>
      </c>
      <c r="C14" s="20" t="str">
        <f t="shared" si="0"/>
        <v>Recurso F7</v>
      </c>
      <c r="D14" s="63" t="s">
        <v>191</v>
      </c>
      <c r="E14" s="63" t="s">
        <v>150</v>
      </c>
      <c r="F14" s="13" t="str">
        <f t="shared" ca="1" si="4"/>
        <v>CN_10_14_REC80_IMG05.jpg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201</v>
      </c>
      <c r="O14" s="2" t="str">
        <f>'Definición técnica de imagenes'!A22</f>
        <v>F6</v>
      </c>
    </row>
    <row r="15" spans="1:16" s="11" customFormat="1" ht="102" customHeight="1" x14ac:dyDescent="0.25">
      <c r="A15" s="12" t="str">
        <f t="shared" si="3"/>
        <v>IMG06</v>
      </c>
      <c r="B15" s="78">
        <v>89798266</v>
      </c>
      <c r="C15" s="20" t="str">
        <f t="shared" si="0"/>
        <v>Recurso F7</v>
      </c>
      <c r="D15" s="63" t="s">
        <v>190</v>
      </c>
      <c r="E15" s="63" t="s">
        <v>150</v>
      </c>
      <c r="F15" s="13" t="str">
        <f t="shared" ca="1" si="4"/>
        <v>CN_10_14_REC80_IMG06.jpg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02" customHeight="1" x14ac:dyDescent="0.3">
      <c r="A16" s="12" t="str">
        <f t="shared" si="3"/>
        <v>IMG07</v>
      </c>
      <c r="B16" s="78">
        <v>315777611</v>
      </c>
      <c r="C16" s="20" t="str">
        <f t="shared" si="0"/>
        <v>Recurso F7</v>
      </c>
      <c r="D16" s="63" t="s">
        <v>190</v>
      </c>
      <c r="E16" s="63" t="s">
        <v>150</v>
      </c>
      <c r="F16" s="13" t="str">
        <f t="shared" ca="1" si="4"/>
        <v>CN_10_14_REC80_IMG07.jpg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96.75" customHeight="1" x14ac:dyDescent="0.25">
      <c r="A17" s="12" t="str">
        <f t="shared" si="3"/>
        <v>IMG08</v>
      </c>
      <c r="B17" s="78">
        <v>156875522</v>
      </c>
      <c r="C17" s="20" t="str">
        <f t="shared" si="0"/>
        <v>Recurso F7</v>
      </c>
      <c r="D17" s="63" t="s">
        <v>190</v>
      </c>
      <c r="E17" s="63" t="s">
        <v>150</v>
      </c>
      <c r="F17" s="13" t="str">
        <f t="shared" ca="1" si="4"/>
        <v>CN_10_14_REC80_IMG08.jpg</v>
      </c>
      <c r="G17" s="13" t="str">
        <f ca="1">IF($F17&lt;&gt;"",IF($G$4="Recurso",VLOOKUP($E17,OFFSET('Definición técnica de imagenes'!$A$1,MATCH($G$5,'Definición técnica de imagenes'!$A$1:$A$104,0)-1,1,COUNTIF('Definición técnica de imagenes'!$A$3:$A$102,$G$5),5),5,FALSE),'Definición técnica de imagenes'!$F$16),"")</f>
        <v>350 x 230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3.25" customHeight="1" x14ac:dyDescent="0.25">
      <c r="A18" s="12" t="str">
        <f t="shared" si="3"/>
        <v>IMG09</v>
      </c>
      <c r="B18" s="78">
        <v>408062791</v>
      </c>
      <c r="C18" s="20" t="str">
        <f t="shared" si="0"/>
        <v>Recurso F7</v>
      </c>
      <c r="D18" s="63" t="s">
        <v>190</v>
      </c>
      <c r="E18" s="63" t="s">
        <v>155</v>
      </c>
      <c r="F18" s="13" t="str">
        <f t="shared" ca="1" si="4"/>
        <v>CN_10_14_REC80_IMG09n.jpg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CN_10_14_REC80_IMG09a.jpg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198</v>
      </c>
      <c r="O18" s="2" t="str">
        <f>'Definición técnica de imagenes'!A30</f>
        <v>F8</v>
      </c>
    </row>
    <row r="19" spans="1:15" s="11" customFormat="1" ht="98.25" customHeight="1" x14ac:dyDescent="0.3">
      <c r="A19" s="12" t="str">
        <f t="shared" ref="A19:A50" si="6">IF(OR(B19&lt;&gt;"",J19&lt;&gt;""),CONCATENATE(LEFT(A18,3),IF(MID(A18,4,2)+1&lt;10,CONCATENATE("0",MID(A18,4,2)+1),MID(A18,4,2)+1)),"")</f>
        <v>IMG10</v>
      </c>
      <c r="B19" s="62" t="s">
        <v>193</v>
      </c>
      <c r="C19" s="20" t="str">
        <f t="shared" si="0"/>
        <v>Recurso F7</v>
      </c>
      <c r="D19" s="63" t="s">
        <v>191</v>
      </c>
      <c r="E19" s="63" t="s">
        <v>155</v>
      </c>
      <c r="F19" s="13" t="str">
        <f t="shared" ca="1" si="4"/>
        <v>CN_10_14_REC80_IMG10n.jpg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CN_10_14_REC80_IMG10a.jpg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194</v>
      </c>
      <c r="O19" s="2" t="str">
        <f>'Definición técnica de imagenes'!A31</f>
        <v>F10</v>
      </c>
    </row>
    <row r="20" spans="1:15" s="11" customFormat="1" ht="108" customHeight="1" x14ac:dyDescent="0.25">
      <c r="A20" s="12" t="str">
        <f t="shared" si="6"/>
        <v>IMG11</v>
      </c>
      <c r="B20" s="62" t="s">
        <v>193</v>
      </c>
      <c r="C20" s="20" t="str">
        <f t="shared" si="0"/>
        <v>Recurso F7</v>
      </c>
      <c r="D20" s="63" t="s">
        <v>191</v>
      </c>
      <c r="E20" s="63" t="s">
        <v>155</v>
      </c>
      <c r="F20" s="13" t="str">
        <f t="shared" ca="1" si="4"/>
        <v>CN_10_14_REC80_IMG11n.jpg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CN_10_14_REC80_IMG11a.jpg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194</v>
      </c>
      <c r="O20" s="2" t="str">
        <f>'Definición técnica de imagenes'!A32</f>
        <v>F10B</v>
      </c>
    </row>
    <row r="21" spans="1:15" s="11" customFormat="1" ht="97.5" customHeight="1" x14ac:dyDescent="0.25">
      <c r="A21" s="12" t="str">
        <f t="shared" si="6"/>
        <v>IMG12</v>
      </c>
      <c r="B21" s="62" t="s">
        <v>193</v>
      </c>
      <c r="C21" s="20" t="str">
        <f t="shared" si="0"/>
        <v>Recurso F7</v>
      </c>
      <c r="D21" s="63" t="s">
        <v>191</v>
      </c>
      <c r="E21" s="63" t="s">
        <v>155</v>
      </c>
      <c r="F21" s="13" t="str">
        <f t="shared" ca="1" si="4"/>
        <v>CN_10_14_REC80_IMG12n.jpg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CN_10_14_REC80_IMG12a.jpg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194</v>
      </c>
      <c r="O21" s="2" t="str">
        <f>'Definición técnica de imagenes'!A33</f>
        <v>F11</v>
      </c>
    </row>
    <row r="22" spans="1:15" s="11" customFormat="1" ht="106.5" customHeight="1" x14ac:dyDescent="0.25">
      <c r="A22" s="12" t="str">
        <f t="shared" si="6"/>
        <v>IMG13</v>
      </c>
      <c r="B22" s="78">
        <v>247522807</v>
      </c>
      <c r="C22" s="20" t="str">
        <f t="shared" si="0"/>
        <v>Recurso F7</v>
      </c>
      <c r="D22" s="63" t="s">
        <v>190</v>
      </c>
      <c r="E22" s="63" t="s">
        <v>150</v>
      </c>
      <c r="F22" s="13" t="str">
        <f t="shared" ca="1" si="4"/>
        <v>CN_10_14_REC80_IMG13.jpg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18.5" customHeight="1" x14ac:dyDescent="0.25">
      <c r="A23" s="12" t="str">
        <f t="shared" si="6"/>
        <v>IMG14</v>
      </c>
      <c r="B23" s="78">
        <v>283614392</v>
      </c>
      <c r="C23" s="20" t="str">
        <f t="shared" si="0"/>
        <v>Recurso F7</v>
      </c>
      <c r="D23" s="63" t="s">
        <v>190</v>
      </c>
      <c r="E23" s="63" t="s">
        <v>150</v>
      </c>
      <c r="F23" s="13" t="str">
        <f t="shared" ca="1" si="4"/>
        <v>CN_10_14_REC80_IMG14.jpg</v>
      </c>
      <c r="G23" s="13" t="str">
        <f ca="1">IF($F23&lt;&gt;"",IF($G$4="Recurso",VLOOKUP($E23,OFFSET('Definición técnica de imagenes'!$A$1,MATCH($G$5,'Definición técnica de imagenes'!$A$1:$A$104,0)-1,1,COUNTIF('Definición técnica de imagenes'!$A$3:$A$102,$G$5),5),5,FALSE),'Definición técnica de imagenes'!$F$16),"")</f>
        <v>350 x 230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16.25" customHeight="1" x14ac:dyDescent="0.25">
      <c r="A24" s="12" t="str">
        <f t="shared" si="6"/>
        <v>IMG15</v>
      </c>
      <c r="B24" s="62">
        <v>248243260</v>
      </c>
      <c r="C24" s="20" t="str">
        <f t="shared" si="0"/>
        <v>Recurso F7</v>
      </c>
      <c r="D24" s="63" t="s">
        <v>191</v>
      </c>
      <c r="E24" s="63" t="s">
        <v>155</v>
      </c>
      <c r="F24" s="13" t="str">
        <f t="shared" ca="1" si="4"/>
        <v>CN_10_14_REC80_IMG15n.jpg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CN_10_14_REC80_IMG15a.jpg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202</v>
      </c>
      <c r="O24" s="2" t="str">
        <f>'Definición técnica de imagenes'!A37</f>
        <v>F13B</v>
      </c>
    </row>
    <row r="25" spans="1:15" s="11" customFormat="1" ht="113.25" customHeight="1" x14ac:dyDescent="0.25">
      <c r="A25" s="12" t="str">
        <f t="shared" si="6"/>
        <v>IMG16</v>
      </c>
      <c r="B25" s="62" t="s">
        <v>193</v>
      </c>
      <c r="C25" s="20" t="str">
        <f t="shared" si="0"/>
        <v>Recurso F7</v>
      </c>
      <c r="D25" s="63" t="s">
        <v>191</v>
      </c>
      <c r="E25" s="63" t="s">
        <v>155</v>
      </c>
      <c r="F25" s="13" t="str">
        <f t="shared" ca="1" si="4"/>
        <v>CN_10_14_REC80_IMG16n.jpg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CN_10_14_REC80_IMG16a.jpg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194</v>
      </c>
    </row>
    <row r="26" spans="1:15" s="11" customFormat="1" ht="114.75" customHeight="1" x14ac:dyDescent="0.25">
      <c r="A26" s="12" t="str">
        <f t="shared" si="6"/>
        <v>IMG17</v>
      </c>
      <c r="B26" s="62" t="s">
        <v>193</v>
      </c>
      <c r="C26" s="20" t="str">
        <f t="shared" si="0"/>
        <v>Recurso F7</v>
      </c>
      <c r="D26" s="63" t="s">
        <v>191</v>
      </c>
      <c r="E26" s="63" t="s">
        <v>155</v>
      </c>
      <c r="F26" s="13" t="str">
        <f t="shared" ca="1" si="4"/>
        <v>CN_10_14_REC80_IMG17n.jpg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CN_10_14_REC80_IMG17a.jpg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194</v>
      </c>
    </row>
    <row r="27" spans="1:15" s="11" customFormat="1" ht="120.75" customHeight="1" x14ac:dyDescent="0.25">
      <c r="A27" s="12" t="str">
        <f t="shared" si="6"/>
        <v>IMG18</v>
      </c>
      <c r="B27" s="62" t="s">
        <v>193</v>
      </c>
      <c r="C27" s="20" t="str">
        <f t="shared" si="0"/>
        <v>Recurso F7</v>
      </c>
      <c r="D27" s="63" t="s">
        <v>191</v>
      </c>
      <c r="E27" s="63" t="s">
        <v>155</v>
      </c>
      <c r="F27" s="13" t="str">
        <f t="shared" ca="1" si="4"/>
        <v>CN_10_14_REC80_IMG18n.jpg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CN_10_14_REC80_IMG18a.jpg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194</v>
      </c>
      <c r="O27" s="2"/>
    </row>
    <row r="28" spans="1:15" s="11" customFormat="1" ht="117" customHeight="1" x14ac:dyDescent="0.25">
      <c r="A28" s="12" t="str">
        <f t="shared" si="6"/>
        <v>IMG19</v>
      </c>
      <c r="B28" s="62" t="s">
        <v>193</v>
      </c>
      <c r="C28" s="20" t="str">
        <f t="shared" si="0"/>
        <v>Recurso F7</v>
      </c>
      <c r="D28" s="63" t="s">
        <v>191</v>
      </c>
      <c r="E28" s="63" t="s">
        <v>150</v>
      </c>
      <c r="F28" s="13" t="str">
        <f t="shared" ca="1" si="4"/>
        <v>CN_10_14_REC80_IMG19.jpg</v>
      </c>
      <c r="G28" s="13" t="str">
        <f ca="1">IF($F28&lt;&gt;"",IF($G$4="Recurso",VLOOKUP($E28,OFFSET('Definición técnica de imagenes'!$A$1,MATCH($G$5,'Definición técnica de imagenes'!$A$1:$A$104,0)-1,1,COUNTIF('Definición técnica de imagenes'!$A$3:$A$102,$G$5),5),5,FALSE),'Definición técnica de imagenes'!$F$16),"")</f>
        <v>350 x 230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t="s">
        <v>194</v>
      </c>
    </row>
    <row r="29" spans="1:15" s="11" customFormat="1" ht="110.25" customHeight="1" x14ac:dyDescent="0.25">
      <c r="A29" s="12" t="str">
        <f t="shared" si="6"/>
        <v>IMG20</v>
      </c>
      <c r="B29" s="78">
        <v>165955961</v>
      </c>
      <c r="C29" s="20" t="str">
        <f t="shared" si="0"/>
        <v>Recurso F7</v>
      </c>
      <c r="D29" s="63" t="s">
        <v>190</v>
      </c>
      <c r="E29" s="63" t="s">
        <v>150</v>
      </c>
      <c r="F29" s="13" t="str">
        <f t="shared" ca="1" si="4"/>
        <v>CN_10_14_REC80_IMG20.jpg</v>
      </c>
      <c r="G29" s="13" t="str">
        <f ca="1">IF($F29&lt;&gt;"",IF($G$4="Recurso",VLOOKUP($E29,OFFSET('Definición técnica de imagenes'!$A$1,MATCH($G$5,'Definición técnica de imagenes'!$A$1:$A$104,0)-1,1,COUNTIF('Definición técnica de imagenes'!$A$3:$A$102,$G$5),5),5,FALSE),'Definición técnica de imagenes'!$F$16),"")</f>
        <v>350 x 230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09.5" customHeight="1" x14ac:dyDescent="0.25">
      <c r="A30" s="12" t="str">
        <f t="shared" si="6"/>
        <v>IMG21</v>
      </c>
      <c r="B30" s="62" t="s">
        <v>193</v>
      </c>
      <c r="C30" s="20" t="str">
        <f t="shared" si="0"/>
        <v>Recurso F7</v>
      </c>
      <c r="D30" s="63" t="s">
        <v>191</v>
      </c>
      <c r="E30" s="63" t="s">
        <v>155</v>
      </c>
      <c r="F30" s="13" t="str">
        <f t="shared" ca="1" si="4"/>
        <v>CN_10_14_REC80_IMG21n.jpg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CN_10_14_REC80_IMG21a.jpg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194</v>
      </c>
    </row>
    <row r="31" spans="1:15" s="11" customFormat="1" ht="102.75" customHeight="1" x14ac:dyDescent="0.25">
      <c r="A31" s="12" t="str">
        <f t="shared" si="6"/>
        <v>IMG22</v>
      </c>
      <c r="B31" s="62" t="s">
        <v>193</v>
      </c>
      <c r="C31" s="20" t="str">
        <f t="shared" si="0"/>
        <v>Recurso F7</v>
      </c>
      <c r="D31" s="63" t="s">
        <v>191</v>
      </c>
      <c r="E31" s="63" t="s">
        <v>155</v>
      </c>
      <c r="F31" s="13" t="str">
        <f t="shared" ca="1" si="4"/>
        <v>CN_10_14_REC80_IMG22n.jpg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CN_10_14_REC80_IMG22a.jpg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t="s">
        <v>194</v>
      </c>
    </row>
    <row r="32" spans="1:15" s="11" customFormat="1" ht="118.5" customHeight="1" x14ac:dyDescent="0.25">
      <c r="A32" s="12" t="str">
        <f t="shared" si="6"/>
        <v>IMG23</v>
      </c>
      <c r="B32" s="62" t="s">
        <v>193</v>
      </c>
      <c r="C32" s="20" t="str">
        <f t="shared" si="0"/>
        <v>Recurso F7</v>
      </c>
      <c r="D32" s="63" t="s">
        <v>191</v>
      </c>
      <c r="E32" s="63" t="s">
        <v>155</v>
      </c>
      <c r="F32" s="13" t="str">
        <f t="shared" ca="1" si="4"/>
        <v>CN_10_14_REC80_IMG23n.jpg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CN_10_14_REC80_IMG23a.jpg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t="s">
        <v>194</v>
      </c>
    </row>
    <row r="33" spans="1:15" s="11" customFormat="1" ht="90.75" customHeight="1" x14ac:dyDescent="0.25">
      <c r="A33" s="12" t="str">
        <f t="shared" si="6"/>
        <v>IMG24</v>
      </c>
      <c r="B33" s="62" t="s">
        <v>193</v>
      </c>
      <c r="C33" s="20" t="str">
        <f t="shared" si="0"/>
        <v>Recurso F7</v>
      </c>
      <c r="D33" s="63" t="s">
        <v>191</v>
      </c>
      <c r="E33" s="63" t="s">
        <v>155</v>
      </c>
      <c r="F33" s="13" t="str">
        <f t="shared" ca="1" si="4"/>
        <v>CN_10_14_REC80_IMG24n.jpg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CN_10_14_REC80_IMG24a.jpg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t="s">
        <v>194</v>
      </c>
    </row>
    <row r="34" spans="1:15" s="11" customFormat="1" ht="118.5" customHeight="1" x14ac:dyDescent="0.25">
      <c r="A34" s="12" t="str">
        <f t="shared" si="6"/>
        <v>IMG25</v>
      </c>
      <c r="B34" s="62" t="s">
        <v>193</v>
      </c>
      <c r="C34" s="20" t="str">
        <f t="shared" si="0"/>
        <v>Recurso F7</v>
      </c>
      <c r="D34" s="63" t="s">
        <v>191</v>
      </c>
      <c r="E34" s="63" t="s">
        <v>150</v>
      </c>
      <c r="F34" s="13" t="str">
        <f t="shared" ca="1" si="4"/>
        <v>CN_10_14_REC80_IMG25.jpg</v>
      </c>
      <c r="G34" s="13" t="str">
        <f ca="1">IF($F34&lt;&gt;"",IF($G$4="Recurso",VLOOKUP($E34,OFFSET('Definición técnica de imagenes'!$A$1,MATCH($G$5,'Definición técnica de imagenes'!$A$1:$A$104,0)-1,1,COUNTIF('Definición técnica de imagenes'!$A$3:$A$102,$G$5),5),5,FALSE),'Definición técnica de imagenes'!$F$16),"")</f>
        <v>350 x 230 px</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t="s">
        <v>194</v>
      </c>
      <c r="O34" s="2"/>
    </row>
    <row r="35" spans="1:15" s="11" customFormat="1" ht="96" customHeight="1" x14ac:dyDescent="0.25">
      <c r="A35" s="12" t="str">
        <f t="shared" si="6"/>
        <v>IMG26</v>
      </c>
      <c r="B35" s="78">
        <v>85710239</v>
      </c>
      <c r="C35" s="20" t="str">
        <f t="shared" si="0"/>
        <v>Recurso F7</v>
      </c>
      <c r="D35" s="63" t="s">
        <v>190</v>
      </c>
      <c r="E35" s="63" t="s">
        <v>150</v>
      </c>
      <c r="F35" s="13" t="str">
        <f t="shared" ca="1" si="4"/>
        <v>CN_10_14_REC80_IMG26.jpg</v>
      </c>
      <c r="G35" s="13" t="str">
        <f ca="1">IF($F35&lt;&gt;"",IF($G$4="Recurso",VLOOKUP($E35,OFFSET('Definición técnica de imagenes'!$A$1,MATCH($G$5,'Definición técnica de imagenes'!$A$1:$A$104,0)-1,1,COUNTIF('Definición técnica de imagenes'!$A$3:$A$102,$G$5),5),5,FALSE),'Definición técnica de imagenes'!$F$16),"")</f>
        <v>350 x 230 px</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08" customHeight="1" x14ac:dyDescent="0.25">
      <c r="A36" s="12" t="str">
        <f t="shared" si="6"/>
        <v>IMG27</v>
      </c>
      <c r="B36" s="62" t="s">
        <v>193</v>
      </c>
      <c r="C36" s="20" t="str">
        <f t="shared" si="0"/>
        <v>Recurso F7</v>
      </c>
      <c r="D36" s="63" t="s">
        <v>191</v>
      </c>
      <c r="E36" s="63" t="s">
        <v>155</v>
      </c>
      <c r="F36" s="13" t="str">
        <f t="shared" ca="1" si="4"/>
        <v>CN_10_14_REC80_IMG27n.jpg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CN_10_14_REC80_IMG27a.jpg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c r="K36" s="65" t="s">
        <v>194</v>
      </c>
      <c r="O36" s="2"/>
    </row>
    <row r="37" spans="1:15" s="11" customFormat="1" ht="110.25" customHeight="1" x14ac:dyDescent="0.25">
      <c r="A37" s="12" t="str">
        <f t="shared" si="6"/>
        <v>IMG28</v>
      </c>
      <c r="B37" s="62" t="s">
        <v>193</v>
      </c>
      <c r="C37" s="20" t="str">
        <f t="shared" si="0"/>
        <v>Recurso F7</v>
      </c>
      <c r="D37" s="63" t="s">
        <v>191</v>
      </c>
      <c r="E37" s="63" t="s">
        <v>155</v>
      </c>
      <c r="F37" s="13" t="str">
        <f t="shared" ca="1" si="4"/>
        <v>CN_10_14_REC80_IMG28n.jpg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CN_10_14_REC80_IMG28a.jpg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c r="K37" s="65" t="s">
        <v>194</v>
      </c>
    </row>
    <row r="38" spans="1:15" s="11" customFormat="1" ht="110.25" customHeight="1" x14ac:dyDescent="0.25">
      <c r="A38" s="12" t="str">
        <f t="shared" si="6"/>
        <v>IMG29</v>
      </c>
      <c r="B38" s="62" t="s">
        <v>193</v>
      </c>
      <c r="C38" s="20" t="str">
        <f t="shared" si="0"/>
        <v>Recurso F7</v>
      </c>
      <c r="D38" s="63" t="s">
        <v>191</v>
      </c>
      <c r="E38" s="63" t="s">
        <v>155</v>
      </c>
      <c r="F38" s="13" t="str">
        <f t="shared" ca="1" si="4"/>
        <v>CN_10_14_REC80_IMG29n.jpg</v>
      </c>
      <c r="G38" s="13" t="str">
        <f ca="1">IF($F38&lt;&gt;"",IF($G$4="Recurso",VLOOKUP($E38,OFFSET('Definición técnica de imagenes'!$A$1,MATCH($G$5,'Definición técnica de imagenes'!$A$1:$A$104,0)-1,1,COUNTIF('Definición técnica de imagenes'!$A$3:$A$102,$G$5),5),5,FALSE),'Definición técnica de imagenes'!$F$16),"")</f>
        <v>320 x 480 px</v>
      </c>
      <c r="H38" s="13" t="str">
        <f t="shared" ca="1" si="5"/>
        <v>CN_10_14_REC80_IMG29a.jpg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458 px</v>
      </c>
      <c r="J38" s="71"/>
      <c r="K38" s="65" t="s">
        <v>194</v>
      </c>
    </row>
    <row r="39" spans="1:15" s="11" customFormat="1" ht="106.5" customHeight="1" x14ac:dyDescent="0.25">
      <c r="A39" s="12" t="str">
        <f t="shared" si="6"/>
        <v>IMG30</v>
      </c>
      <c r="B39" s="62" t="s">
        <v>193</v>
      </c>
      <c r="C39" s="20" t="str">
        <f t="shared" si="0"/>
        <v>Recurso F7</v>
      </c>
      <c r="D39" s="63" t="s">
        <v>191</v>
      </c>
      <c r="E39" s="63" t="s">
        <v>155</v>
      </c>
      <c r="F39" s="13" t="str">
        <f t="shared" ca="1" si="4"/>
        <v>CN_10_14_REC80_IMG30n.jpg</v>
      </c>
      <c r="G39" s="13" t="str">
        <f ca="1">IF($F39&lt;&gt;"",IF($G$4="Recurso",VLOOKUP($E39,OFFSET('Definición técnica de imagenes'!$A$1,MATCH($G$5,'Definición técnica de imagenes'!$A$1:$A$104,0)-1,1,COUNTIF('Definición técnica de imagenes'!$A$3:$A$102,$G$5),5),5,FALSE),'Definición técnica de imagenes'!$F$16),"")</f>
        <v>320 x 480 px</v>
      </c>
      <c r="H39" s="13" t="str">
        <f t="shared" ca="1" si="5"/>
        <v>CN_10_14_REC80_IMG30a.jpg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458 px</v>
      </c>
      <c r="J39" s="63"/>
      <c r="K39" s="65" t="s">
        <v>194</v>
      </c>
    </row>
    <row r="40" spans="1:15" s="11" customFormat="1" ht="98.25" customHeight="1" x14ac:dyDescent="0.25">
      <c r="A40" s="12" t="str">
        <f t="shared" si="6"/>
        <v>IMG31</v>
      </c>
      <c r="B40" s="62" t="s">
        <v>193</v>
      </c>
      <c r="C40" s="20" t="str">
        <f t="shared" si="0"/>
        <v>Recurso F7</v>
      </c>
      <c r="D40" s="63" t="s">
        <v>191</v>
      </c>
      <c r="E40" s="63" t="s">
        <v>150</v>
      </c>
      <c r="F40" s="13" t="str">
        <f t="shared" ca="1" si="4"/>
        <v>CN_10_14_REC80_IMG31.jpg</v>
      </c>
      <c r="G40" s="13" t="str">
        <f ca="1">IF($F40&lt;&gt;"",IF($G$4="Recurso",VLOOKUP($E40,OFFSET('Definición técnica de imagenes'!$A$1,MATCH($G$5,'Definición técnica de imagenes'!$A$1:$A$104,0)-1,1,COUNTIF('Definición técnica de imagenes'!$A$3:$A$102,$G$5),5),5,FALSE),'Definición técnica de imagenes'!$F$16),"")</f>
        <v>350 x 230 px</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t="s">
        <v>195</v>
      </c>
    </row>
    <row r="41" spans="1:15" s="11" customFormat="1" ht="96.75" customHeight="1" x14ac:dyDescent="0.25">
      <c r="A41" s="12" t="str">
        <f t="shared" si="6"/>
        <v>IMG32</v>
      </c>
      <c r="B41" s="78">
        <v>75994126</v>
      </c>
      <c r="C41" s="20" t="str">
        <f t="shared" si="0"/>
        <v>Recurso F7</v>
      </c>
      <c r="D41" s="63" t="s">
        <v>190</v>
      </c>
      <c r="E41" s="63" t="s">
        <v>150</v>
      </c>
      <c r="F41" s="13" t="str">
        <f t="shared" ca="1" si="4"/>
        <v>CN_10_14_REC80_IMG32.jpg</v>
      </c>
      <c r="G41" s="13" t="str">
        <f ca="1">IF($F41&lt;&gt;"",IF($G$4="Recurso",VLOOKUP($E41,OFFSET('Definición técnica de imagenes'!$A$1,MATCH($G$5,'Definición técnica de imagenes'!$A$1:$A$104,0)-1,1,COUNTIF('Definición técnica de imagenes'!$A$3:$A$102,$G$5),5),5,FALSE),'Definición técnica de imagenes'!$F$16),"")</f>
        <v>350 x 230 px</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99.75" customHeight="1" x14ac:dyDescent="0.25">
      <c r="A42" s="12" t="str">
        <f t="shared" si="6"/>
        <v>IMG33</v>
      </c>
      <c r="B42" s="62" t="s">
        <v>193</v>
      </c>
      <c r="C42" s="20" t="str">
        <f t="shared" ref="C42:C73" si="7">IF(OR(B42&lt;&gt;"",J42&lt;&gt;""),IF($G$4="Recurso",CONCATENATE($G$4," ",$G$5),$G$4),"")</f>
        <v>Recurso F7</v>
      </c>
      <c r="D42" s="63" t="s">
        <v>191</v>
      </c>
      <c r="E42" s="63" t="s">
        <v>155</v>
      </c>
      <c r="F42" s="13" t="str">
        <f t="shared" ca="1" si="4"/>
        <v>CN_10_14_REC80_IMG33n.jpg</v>
      </c>
      <c r="G42" s="13" t="str">
        <f ca="1">IF($F42&lt;&gt;"",IF($G$4="Recurso",VLOOKUP($E42,OFFSET('Definición técnica de imagenes'!$A$1,MATCH($G$5,'Definición técnica de imagenes'!$A$1:$A$104,0)-1,1,COUNTIF('Definición técnica de imagenes'!$A$3:$A$102,$G$5),5),5,FALSE),'Definición técnica de imagenes'!$F$16),"")</f>
        <v>320 x 480 px</v>
      </c>
      <c r="H42" s="13" t="str">
        <f t="shared" ca="1" si="5"/>
        <v>CN_10_14_REC80_IMG33a.jpg</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800 x 458 px</v>
      </c>
      <c r="J42" s="63"/>
      <c r="K42" s="65" t="s">
        <v>196</v>
      </c>
    </row>
    <row r="43" spans="1:15" s="11" customFormat="1" ht="111" customHeight="1" x14ac:dyDescent="0.25">
      <c r="A43" s="12" t="str">
        <f t="shared" si="6"/>
        <v>IMG34</v>
      </c>
      <c r="B43" s="62" t="s">
        <v>193</v>
      </c>
      <c r="C43" s="20" t="str">
        <f t="shared" si="7"/>
        <v>Recurso F7</v>
      </c>
      <c r="D43" s="63" t="s">
        <v>191</v>
      </c>
      <c r="E43" s="63" t="s">
        <v>155</v>
      </c>
      <c r="F43" s="13" t="str">
        <f t="shared" ca="1" si="4"/>
        <v>CN_10_14_REC80_IMG34n.jpg</v>
      </c>
      <c r="G43" s="13" t="str">
        <f ca="1">IF($F43&lt;&gt;"",IF($G$4="Recurso",VLOOKUP($E43,OFFSET('Definición técnica de imagenes'!$A$1,MATCH($G$5,'Definición técnica de imagenes'!$A$1:$A$104,0)-1,1,COUNTIF('Definición técnica de imagenes'!$A$3:$A$102,$G$5),5),5,FALSE),'Definición técnica de imagenes'!$F$16),"")</f>
        <v>320 x 480 px</v>
      </c>
      <c r="H43" s="13" t="str">
        <f t="shared" ca="1" si="5"/>
        <v>CN_10_14_REC80_IMG34a.jpg</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800 x 458 px</v>
      </c>
      <c r="J43" s="63"/>
      <c r="K43" s="65" t="s">
        <v>196</v>
      </c>
    </row>
    <row r="44" spans="1:15" s="11" customFormat="1" ht="102" customHeight="1" x14ac:dyDescent="0.25">
      <c r="A44" s="12" t="str">
        <f t="shared" si="6"/>
        <v>IMG35</v>
      </c>
      <c r="B44" s="62" t="s">
        <v>193</v>
      </c>
      <c r="C44" s="20" t="str">
        <f t="shared" si="7"/>
        <v>Recurso F7</v>
      </c>
      <c r="D44" s="63" t="s">
        <v>191</v>
      </c>
      <c r="E44" s="63" t="s">
        <v>155</v>
      </c>
      <c r="F44" s="13" t="str">
        <f t="shared" ca="1" si="4"/>
        <v>CN_10_14_REC80_IMG35n.jpg</v>
      </c>
      <c r="G44" s="13" t="str">
        <f ca="1">IF($F44&lt;&gt;"",IF($G$4="Recurso",VLOOKUP($E44,OFFSET('Definición técnica de imagenes'!$A$1,MATCH($G$5,'Definición técnica de imagenes'!$A$1:$A$104,0)-1,1,COUNTIF('Definición técnica de imagenes'!$A$3:$A$102,$G$5),5),5,FALSE),'Definición técnica de imagenes'!$F$16),"")</f>
        <v>320 x 480 px</v>
      </c>
      <c r="H44" s="13" t="str">
        <f t="shared" ca="1" si="5"/>
        <v>CN_10_14_REC80_IMG35a.jpg</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800 x 458 px</v>
      </c>
      <c r="J44" s="63"/>
      <c r="K44" s="65" t="s">
        <v>196</v>
      </c>
    </row>
    <row r="45" spans="1:15" s="11" customFormat="1" ht="97.5" customHeight="1" x14ac:dyDescent="0.25">
      <c r="A45" s="12" t="str">
        <f t="shared" si="6"/>
        <v>IMG36</v>
      </c>
      <c r="B45" s="78">
        <v>247174552</v>
      </c>
      <c r="C45" s="20" t="str">
        <f t="shared" si="7"/>
        <v>Recurso F7</v>
      </c>
      <c r="D45" s="63" t="s">
        <v>190</v>
      </c>
      <c r="E45" s="63" t="s">
        <v>150</v>
      </c>
      <c r="F45" s="13" t="str">
        <f t="shared" ca="1" si="4"/>
        <v>CN_10_14_REC80_IMG36.jpg</v>
      </c>
      <c r="G45" s="13" t="str">
        <f ca="1">IF($F45&lt;&gt;"",IF($G$4="Recurso",VLOOKUP($E45,OFFSET('Definición técnica de imagenes'!$A$1,MATCH($G$5,'Definición técnica de imagenes'!$A$1:$A$104,0)-1,1,COUNTIF('Definición técnica de imagenes'!$A$3:$A$102,$G$5),5),5,FALSE),'Definición técnica de imagenes'!$F$16),"")</f>
        <v>350 x 230 px</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94.5" customHeight="1" x14ac:dyDescent="0.25">
      <c r="A46" s="12" t="str">
        <f t="shared" si="6"/>
        <v>IMG37</v>
      </c>
      <c r="B46" s="78" t="s">
        <v>197</v>
      </c>
      <c r="C46" s="20" t="str">
        <f t="shared" si="7"/>
        <v>Recurso F7</v>
      </c>
      <c r="D46" s="63" t="s">
        <v>190</v>
      </c>
      <c r="E46" s="63" t="s">
        <v>150</v>
      </c>
      <c r="F46" s="13" t="str">
        <f t="shared" ca="1" si="4"/>
        <v>CN_10_14_REC80_IMG37.jpg</v>
      </c>
      <c r="G46" s="13" t="str">
        <f ca="1">IF($F46&lt;&gt;"",IF($G$4="Recurso",VLOOKUP($E46,OFFSET('Definición técnica de imagenes'!$A$1,MATCH($G$5,'Definición técnica de imagenes'!$A$1:$A$104,0)-1,1,COUNTIF('Definición técnica de imagenes'!$A$3:$A$102,$G$5),5),5,FALSE),'Definición técnica de imagenes'!$F$16),"")</f>
        <v>350 x 230 px</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09.5" customHeight="1" x14ac:dyDescent="0.25">
      <c r="A47" s="12" t="str">
        <f t="shared" si="6"/>
        <v>IMG38</v>
      </c>
      <c r="B47" s="62" t="s">
        <v>193</v>
      </c>
      <c r="C47" s="20" t="str">
        <f t="shared" si="7"/>
        <v>Recurso F7</v>
      </c>
      <c r="D47" s="63" t="s">
        <v>191</v>
      </c>
      <c r="E47" s="63" t="s">
        <v>155</v>
      </c>
      <c r="F47" s="13" t="str">
        <f t="shared" ca="1" si="4"/>
        <v>CN_10_14_REC80_IMG38n.jpg</v>
      </c>
      <c r="G47" s="13" t="str">
        <f ca="1">IF($F47&lt;&gt;"",IF($G$4="Recurso",VLOOKUP($E47,OFFSET('Definición técnica de imagenes'!$A$1,MATCH($G$5,'Definición técnica de imagenes'!$A$1:$A$104,0)-1,1,COUNTIF('Definición técnica de imagenes'!$A$3:$A$102,$G$5),5),5,FALSE),'Definición técnica de imagenes'!$F$16),"")</f>
        <v>320 x 480 px</v>
      </c>
      <c r="H47" s="13" t="str">
        <f t="shared" ca="1" si="5"/>
        <v>CN_10_14_REC80_IMG38a.jpg</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800 x 458 px</v>
      </c>
      <c r="J47" s="63"/>
      <c r="K47" s="65" t="s">
        <v>196</v>
      </c>
    </row>
    <row r="48" spans="1:15" s="11" customFormat="1" ht="95.25" customHeight="1" x14ac:dyDescent="0.25">
      <c r="A48" s="12" t="str">
        <f t="shared" si="6"/>
        <v>IMG39</v>
      </c>
      <c r="B48" s="62" t="s">
        <v>193</v>
      </c>
      <c r="C48" s="20" t="str">
        <f t="shared" si="7"/>
        <v>Recurso F7</v>
      </c>
      <c r="D48" s="63" t="s">
        <v>191</v>
      </c>
      <c r="E48" s="63" t="s">
        <v>155</v>
      </c>
      <c r="F48" s="13" t="str">
        <f t="shared" ca="1" si="4"/>
        <v>CN_10_14_REC80_IMG39n.jpg</v>
      </c>
      <c r="G48" s="13" t="str">
        <f ca="1">IF($F48&lt;&gt;"",IF($G$4="Recurso",VLOOKUP($E48,OFFSET('Definición técnica de imagenes'!$A$1,MATCH($G$5,'Definición técnica de imagenes'!$A$1:$A$104,0)-1,1,COUNTIF('Definición técnica de imagenes'!$A$3:$A$102,$G$5),5),5,FALSE),'Definición técnica de imagenes'!$F$16),"")</f>
        <v>320 x 480 px</v>
      </c>
      <c r="H48" s="13" t="str">
        <f t="shared" ca="1" si="5"/>
        <v>CN_10_14_REC80_IMG39a.jpg</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800 x 458 px</v>
      </c>
      <c r="J48" s="63"/>
      <c r="K48" s="65" t="s">
        <v>196</v>
      </c>
    </row>
    <row r="49" spans="1:11" s="11" customFormat="1" ht="148.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234"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81841099/stock-photo-robert-boyle-engraved-by-r-woodman-and-published-in-the-gallery-of-portraits-with.html?src=FrhcXjV_Vp6Qmr4uGZrUaw-1-4"/>
    <hyperlink ref="B15" r:id="rId2" display="http://www.shutterstock.com/pic-89798266/stock-photo-john-dalton-engraved-by-c-cook-and-published-in-chemistry-theoritical-practical-amp.html?src=JadEUA7QqNt1kjnnO35l5Q-1-10"/>
    <hyperlink ref="B16" r:id="rId3" display="http://www.shutterstock.com/pic-315777611/stock-vector-pressure-through-boyle-s-law.html?src=FrhcXjV_Vp6Qmr4uGZrUaw-1-5"/>
    <hyperlink ref="B17" r:id="rId4" display="http://www.shutterstock.com/pic-156875522/stock-photo-beautiful-little-girl-looking-focused-and-concentrated-on-doing-her-homework.html?src=l6xls4fE_xFT4F2A2l8VhQ-1-0"/>
    <hyperlink ref="B18" r:id="rId5" display="http://www.shutterstock.com/pic-408062791/stock-vector-boyle-s-law-diagram-relationship-between-pressure-and-volume.html?src=FrhcXjV_Vp6Qmr4uGZrUaw-1-11"/>
    <hyperlink ref="B22" r:id="rId6" display="http://www.shutterstock.com/pic-247522807/stock-vector-charles-s-law.html?src=MGS5Ru8lTGFnf0JJnkwwRQ-1-1"/>
    <hyperlink ref="B23" r:id="rId7" display="http://www.shutterstock.com/pic-283614392/stock-photo-kids-hands-drawing-on-notebook-at-desktop-closeup.html?src=l6xls4fE_xFT4F2A2l8VhQ-1-2"/>
    <hyperlink ref="B29" r:id="rId8" display="http://www.shutterstock.com/pic-165955961/stock-photo-little-girl-doing-her-homework.html?src=l6xls4fE_xFT4F2A2l8VhQ-1-4"/>
    <hyperlink ref="B35" r:id="rId9" display="http://www.shutterstock.com/pic-85710239/stock-photo-student-child-in-the-school-isolated-over-white-background.html?src=l6xls4fE_xFT4F2A2l8VhQ-1-33"/>
    <hyperlink ref="B41" r:id="rId10" display="http://www.shutterstock.com/pic-75994126/stock-photo-beautiful-girl-working-on-her-school-project-at-home.html?src=l6xls4fE_xFT4F2A2l8VhQ-1-45"/>
    <hyperlink ref="B45" r:id="rId11" display="http://www.shutterstock.com/pic-247174552/stock-vector-dalton-s-law.html?src=UAXVdHeOYKNhm9yy7LmcEA-1-0"/>
    <hyperlink ref="B46" r:id="rId12" display="http://www.shutterstock.com/pic-245862601/stock-photo-indian-school-boy-posing-to-camera.html?src=l6xls4fE_xFT4F2A2l8VhQ-1-57"/>
  </hyperlinks>
  <pageMargins left="0.75" right="0.75" top="1" bottom="1" header="0.5" footer="0.5"/>
  <pageSetup orientation="portrait" horizontalDpi="4294967292" verticalDpi="4294967292" r:id="rId13"/>
  <drawing r:id="rId14"/>
  <legacy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2016-06-05T21:27:42Z</dcterms:modified>
</cp:coreProperties>
</file>