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diego\Dropbox\Editorial planeta\1. Autor\Escaletas\CN_06_06_CO\Recursos DM\"/>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65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62913"/>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H16" i="1"/>
  <c r="H15" i="1"/>
  <c r="H14" i="1"/>
  <c r="H13" i="1"/>
  <c r="H12" i="1"/>
  <c r="H11" i="1"/>
  <c r="K45" i="2"/>
  <c r="J21" i="2"/>
  <c r="I21" i="2"/>
  <c r="D5" i="2" s="1"/>
  <c r="D7"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D17" i="2"/>
  <c r="D18" i="2" s="1"/>
  <c r="H10" i="1"/>
  <c r="A13" i="1"/>
  <c r="F13" i="1" s="1"/>
  <c r="G13" i="1" s="1"/>
  <c r="F10" i="1"/>
  <c r="G10" i="1" s="1"/>
  <c r="A14" i="1" l="1"/>
  <c r="F14" i="1" s="1"/>
  <c r="G14" i="1" s="1"/>
  <c r="A15" i="1" l="1"/>
  <c r="F15" i="1" s="1"/>
  <c r="G15" i="1" s="1"/>
  <c r="A16" i="1" l="1"/>
  <c r="F16" i="1" s="1"/>
  <c r="G16" i="1" s="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<sst xmlns="http://schemas.openxmlformats.org/spreadsheetml/2006/main" count="387" uniqueCount="199">
  <si>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</si>
  <si>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</si>
  <si>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</si>
  <si>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</si>
  <si>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</si>
  <si>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</si>
  <si>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</si>
  <si>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</si>
  <si>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</si>
  <si>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</si>
  <si>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</si>
  <si>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</si>
  <si>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</si>
  <si>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</si>
  <si>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</si>
  <si>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</si>
  <si>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</si>
  <si>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</si>
  <si>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</si>
  <si>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</si>
  <si>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</si>
  <si>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</si>
  <si>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</si>
  <si>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</si>
  <si>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</si>
  <si>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</si>
  <si>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</si>
  <si>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</si>
  <si>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</si>
  <si>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</si>
  <si>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</si>
  <si>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</si>
  <si>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</si>
  <si>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</si>
  <si>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</si>
  <si>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</si>
  <si>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</si>
  <si>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</si>
  <si>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</si>
  <si>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</si>
  <si>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</si>
  <si>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</si>
  <si>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</si>
  <si>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</si>
  <si>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</si>
  <si>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</si>
  <si>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</si>
  <si>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</si>
  <si>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</si>
  <si>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</si>
  <si>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</si>
  <si>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</si>
  <si>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</si>
  <si>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</si>
  <si>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</si>
  <si>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</si>
  <si>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</si>
  <si>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</si>
  <si>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</si>
  <si>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</si>
  <si>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</si>
  <si>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</si>
  <si>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</si>
  <si>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</si>
  <si>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</si>
  <si>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</si>
  <si>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</si>
  <si>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</si>
  <si>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</si>
  <si>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</si>
  <si>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</si>
  <si>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</si>
  <si>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</si>
  <si>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</si>
  <si>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</si>
  <si>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</si>
  <si>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</si>
  <si>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</si>
  <si>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</si>
  <si>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</si>
  <si>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</si>
  <si>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</si>
  <si>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</si>
  <si>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</si>
  <si>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</si>
  <si>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</si>
  <si>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</si>
  <si>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</si>
  <si>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</si>
  <si>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</si>
  <si>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</si>
  <si>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</si>
  <si>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</si>
  <si>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</si>
  <si>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</si>
  <si>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</si>
  <si>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</si>
  <si>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</si>
  <si>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</si>
  <si>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</si>
  <si>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</si>
  <si>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</si>
  <si>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</si>
  <si>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</si>
  <si>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</si>
  <si>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</si>
  <si>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</si>
  <si>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</si>
  <si>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</si>
  <si>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</si>
  <si>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</si>
  <si>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</si>
  <si>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</si>
  <si>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</si>
  <si>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</si>
  <si>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</si>
  <si>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</si>
  <si>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</si>
  <si>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</si>
  <si>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</si>
  <si>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</si>
  <si>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</si>
  <si>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</si>
  <si>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</si>
  <si>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</si>
  <si>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</si>
  <si>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</si>
  <si>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</si>
  <si>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</si>
  <si>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</si>
  <si>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</si>
  <si>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</si>
  <si>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</si>
  <si>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</si>
  <si>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</si>
  <si>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</si>
  <si>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</si>
  <si>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</si>
  <si>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</si>
  <si>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</si>
  <si>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</si>
  <si>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</si>
  <si>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</si>
  <si>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</si>
  <si>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</si>
  <si>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</si>
  <si>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</si>
  <si>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</si>
  <si>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</si>
  <si>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</si>
  <si>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</si>
  <si>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</si>
  <si>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</si>
  <si>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</si>
  <si>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</si>
  <si>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</si>
  <si>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</si>
  <si>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</si>
  <si>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</si>
  <si>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</si>
  <si>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</si>
  <si>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</si>
  <si>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</si>
  <si>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</si>
  <si>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</si>
  <si>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</si>
  <si>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</si>
  <si>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</si>
  <si>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</si>
  <si>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</si>
  <si>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</si>
  <si>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</si>
  <si>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</si>
  <si>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</si>
  <si>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</si>
  <si>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</si>
  <si>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</si>
  <si>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</si>
  <si>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</si>
  <si>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</si>
  <si>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</si>
  <si>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</si>
  <si>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</si>
  <si>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</si>
  <si>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</si>
  <si>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</si>
  <si>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</si>
  <si>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 292946534</t>
  </si>
  <si>
    <t>La respiración en los seres vivos</t>
  </si>
  <si>
    <t>Diego Molina</t>
  </si>
  <si>
    <t>Fotografía</t>
  </si>
  <si>
    <t>Bacteria</t>
  </si>
  <si>
    <t>Levaduras</t>
  </si>
  <si>
    <t>Ilustración</t>
  </si>
  <si>
    <t>Hongo</t>
  </si>
  <si>
    <t>CN_06_06_REC60</t>
  </si>
  <si>
    <t>Eliminar el título y la mayoría de nombres. Dejar dos, y cambiarlos al español Mitochondrion: Mitocondria      /    Nucleus : Núcleo</t>
  </si>
  <si>
    <t>Vino y quesos</t>
  </si>
  <si>
    <t>Manos y caja de petri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</si>
</sst>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112059</xdr:colOff>
      <xdr:row>12</xdr:row>
      <xdr:rowOff>112059</xdr:rowOff>
    </xdr:from>
    <xdr:to>
      <xdr:col>10</xdr:col>
      <xdr:colOff>2306809</xdr:colOff>
      <xdr:row>12</xdr:row>
      <xdr:rowOff>1697156</xdr:rowOff>
    </xdr:to>
    <xdr:pic>
      <xdr:nvPicPr>
        <xdr:cNvPr id="3" name="Imagen 2"/>
        <xdr:cNvPicPr>
          <a:picLocks noChangeAspect="1"/>
        </xdr:cNvPicPr>
      </xdr:nvPicPr>
      <xdr:blipFill>
        <a:blip xmlns:r="http://schemas.openxmlformats.org/officeDocument/2006/relationships" r:embed="rId1"/>
        <a:stretch>
          <a:fillRect/>
        </a:stretch>
      </xdr:blipFill>
      <xdr:spPr>
        <a:xfrm>
          <a:off x="16472647" y="2767853"/>
          <a:ext cx="2194750" cy="158509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85" zoomScaleNormal="85" zoomScalePageLayoutView="140" workbookViewId="0">
      <pane ySplit="9" topLeftCell="A14" activePane="bottomLeft" state="frozen"/>
      <selection pane="bottomLeft" activeCell="D14" sqref="D1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35.7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F4</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6</v>
      </c>
      <c r="D3" s="88"/>
      <c r="F3" s="80">
        <v>42347</v>
      </c>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Extra</v>
      </c>
      <c r="N4" s="2">
        <v>2</v>
      </c>
      <c r="O4" s="2" t="str">
        <f>'Definición técnica de imagenes'!A5</f>
        <v>M6A</v>
      </c>
    </row>
    <row r="5" spans="1:16" ht="17.25" thickBot="1" x14ac:dyDescent="0.35">
      <c r="A5" s="1"/>
      <c r="B5" s="6" t="s">
        <v>1</v>
      </c>
      <c r="C5" s="89" t="s">
        <v>189</v>
      </c>
      <c r="D5" s="90"/>
      <c r="E5" s="5"/>
      <c r="F5" s="37" t="str">
        <f>IF(G4="Recurso","Motor del recurso","")</f>
        <v>Motor del recurso</v>
      </c>
      <c r="G5" s="61" t="s">
        <v>137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195</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F4</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t="s">
        <v>187</v>
      </c>
      <c r="C10" s="20" t="str">
        <f t="shared" ref="C10:C41" si="0">IF(OR(B10&lt;&gt;"",J10&lt;&gt;""),IF($G$4="Recurso",CONCATENATE($G$4," ",$G$5),$G$4),"")</f>
        <v>Recurso F4</v>
      </c>
      <c r="D10" s="63" t="s">
        <v>190</v>
      </c>
      <c r="E10" s="63" t="s">
        <v>150</v>
      </c>
      <c r="F10" s="13" t="str">
        <f t="shared" ref="F10" ca="1" si="1">IF(OR(B10&lt;&gt;"",J10&lt;&gt;""),CONCATENATE($C$7,"_",$A10,IF($G$4="Cuaderno de Estudio","_small",CONCATENATE(IF(I10="","","n"),IF(LEFT($G$5,1)="F",".jpg",".png")))),"")</f>
        <v>CN_06_06_REC60_IMG01.jpg</v>
      </c>
      <c r="G10" s="13" t="str">
        <f ca="1">IF($F10&lt;&gt;"",IF($G$4="Recurso",VLOOKUP($E10,OFFSET('Definición técnica de imagenes'!$A$1,MATCH($G$5,'Definición técnica de imagenes'!$A$1:$A$104,0)-1,1,COUNTIF('Definición técnica de imagenes'!$A$3:$A$102,$G$5),5),5,FALSE),'Definición técnica de imagenes'!$F$16),"")</f>
        <v>950 x 435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177302135</v>
      </c>
      <c r="C11" s="20" t="str">
        <f t="shared" si="0"/>
        <v>Recurso F4</v>
      </c>
      <c r="D11" s="63" t="s">
        <v>190</v>
      </c>
      <c r="E11" s="63" t="s">
        <v>155</v>
      </c>
      <c r="F11" s="13" t="str">
        <f t="shared" ref="F11:F74" ca="1" si="4">IF(OR(B11&lt;&gt;"",J11&lt;&gt;""),CONCATENATE($C$7,"_",$A11,IF($G$4="Cuaderno de Estudio","_small",CONCATENATE(IF(I11="","","n"),IF(LEFT($G$5,1)="F",".jpg",".png")))),"")</f>
        <v>CN_06_06_REC60_IMG02.jpg</v>
      </c>
      <c r="G11" s="13" t="str">
        <f ca="1">IF($F11&lt;&gt;"",IF($G$4="Recurso",VLOOKUP($E11,OFFSET('Definición técnica de imagenes'!$A$1,MATCH($G$5,'Definición técnica de imagenes'!$A$1:$A$104,0)-1,1,COUNTIF('Definición técnica de imagenes'!$A$3:$A$102,$G$5),5),5,FALSE),'Definición técnica de imagenes'!$F$16),"")</f>
        <v>750 x 365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191</v>
      </c>
      <c r="K11" s="65"/>
      <c r="O11" s="2" t="str">
        <f>'Definición técnica de imagenes'!A13</f>
        <v>M101</v>
      </c>
    </row>
    <row r="12" spans="1:16" s="11" customFormat="1" x14ac:dyDescent="0.25">
      <c r="A12" s="12" t="str">
        <f t="shared" si="3"/>
        <v>IMG03</v>
      </c>
      <c r="B12" s="62">
        <v>311974691</v>
      </c>
      <c r="C12" s="20" t="str">
        <f t="shared" si="0"/>
        <v>Recurso F4</v>
      </c>
      <c r="D12" s="63" t="s">
        <v>190</v>
      </c>
      <c r="E12" s="63" t="s">
        <v>155</v>
      </c>
      <c r="F12" s="13" t="str">
        <f t="shared" ca="1" si="4"/>
        <v>CN_06_06_REC60_IMG03.jpg</v>
      </c>
      <c r="G12" s="13" t="str">
        <f ca="1">IF($F12&lt;&gt;"",IF($G$4="Recurso",VLOOKUP($E12,OFFSET('Definición técnica de imagenes'!$A$1,MATCH($G$5,'Definición técnica de imagenes'!$A$1:$A$104,0)-1,1,COUNTIF('Definición técnica de imagenes'!$A$3:$A$102,$G$5),5),5,FALSE),'Definición técnica de imagenes'!$F$16),"")</f>
        <v>750 x 365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192</v>
      </c>
      <c r="K12" s="64"/>
      <c r="O12" s="2" t="str">
        <f>'Definición técnica de imagenes'!A18</f>
        <v>Diaporama F1</v>
      </c>
    </row>
    <row r="13" spans="1:16" s="11" customFormat="1" ht="187.5" customHeight="1" x14ac:dyDescent="0.25">
      <c r="A13" s="12" t="str">
        <f t="shared" si="3"/>
        <v>IMG04</v>
      </c>
      <c r="B13" s="62">
        <v>250764838</v>
      </c>
      <c r="C13" s="20" t="str">
        <f t="shared" si="0"/>
        <v>Recurso F4</v>
      </c>
      <c r="D13" s="63" t="s">
        <v>193</v>
      </c>
      <c r="E13" s="63" t="s">
        <v>155</v>
      </c>
      <c r="F13" s="13" t="str">
        <f t="shared" ca="1" si="4"/>
        <v>CN_06_06_REC60_IMG04.jpg</v>
      </c>
      <c r="G13" s="13" t="str">
        <f ca="1">IF($F13&lt;&gt;"",IF($G$4="Recurso",VLOOKUP($E13,OFFSET('Definición técnica de imagenes'!$A$1,MATCH($G$5,'Definición técnica de imagenes'!$A$1:$A$104,0)-1,1,COUNTIF('Definición técnica de imagenes'!$A$3:$A$102,$G$5),5),5,FALSE),'Definición técnica de imagenes'!$F$16),"")</f>
        <v>750 x 365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194</v>
      </c>
      <c r="K13" s="64" t="s">
        <v>196</v>
      </c>
      <c r="O13" s="2" t="str">
        <f>'Definición técnica de imagenes'!A19</f>
        <v>F4</v>
      </c>
    </row>
    <row r="14" spans="1:16" s="11" customFormat="1" x14ac:dyDescent="0.25">
      <c r="A14" s="12" t="str">
        <f t="shared" si="3"/>
        <v>IMG05</v>
      </c>
      <c r="B14" s="62">
        <v>315753083</v>
      </c>
      <c r="C14" s="20" t="str">
        <f t="shared" si="0"/>
        <v>Recurso F4</v>
      </c>
      <c r="D14" s="63" t="s">
        <v>190</v>
      </c>
      <c r="E14" s="63" t="s">
        <v>155</v>
      </c>
      <c r="F14" s="13" t="str">
        <f t="shared" ca="1" si="4"/>
        <v>CN_06_06_REC60_IMG05.jpg</v>
      </c>
      <c r="G14" s="13" t="str">
        <f ca="1">IF($F14&lt;&gt;"",IF($G$4="Recurso",VLOOKUP($E14,OFFSET('Definición técnica de imagenes'!$A$1,MATCH($G$5,'Definición técnica de imagenes'!$A$1:$A$104,0)-1,1,COUNTIF('Definición técnica de imagenes'!$A$3:$A$102,$G$5),5),5,FALSE),'Definición técnica de imagenes'!$F$16),"")</f>
        <v>750 x 365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191</v>
      </c>
      <c r="K14" s="64"/>
      <c r="O14" s="2" t="str">
        <f>'Definición técnica de imagenes'!A22</f>
        <v>F6</v>
      </c>
    </row>
    <row r="15" spans="1:16" s="11" customFormat="1" x14ac:dyDescent="0.25">
      <c r="A15" s="12" t="str">
        <f t="shared" si="3"/>
        <v>IMG06</v>
      </c>
      <c r="B15" s="62">
        <v>154011416</v>
      </c>
      <c r="C15" s="20" t="str">
        <f t="shared" si="0"/>
        <v>Recurso F4</v>
      </c>
      <c r="D15" s="63" t="s">
        <v>190</v>
      </c>
      <c r="E15" s="63" t="s">
        <v>155</v>
      </c>
      <c r="F15" s="13" t="str">
        <f t="shared" ca="1" si="4"/>
        <v>CN_06_06_REC60_IMG06.jpg</v>
      </c>
      <c r="G15" s="13" t="str">
        <f ca="1">IF($F15&lt;&gt;"",IF($G$4="Recurso",VLOOKUP($E15,OFFSET('Definición técnica de imagenes'!$A$1,MATCH($G$5,'Definición técnica de imagenes'!$A$1:$A$104,0)-1,1,COUNTIF('Definición técnica de imagenes'!$A$3:$A$102,$G$5),5),5,FALSE),'Definición técnica de imagenes'!$F$16),"")</f>
        <v>750 x 365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t="s">
        <v>197</v>
      </c>
      <c r="K15" s="66"/>
      <c r="O15" s="2" t="str">
        <f>'Definición técnica de imagenes'!A24</f>
        <v>F6B</v>
      </c>
    </row>
    <row r="16" spans="1:16" s="11" customFormat="1" ht="14.25" x14ac:dyDescent="0.3">
      <c r="A16" s="12" t="str">
        <f t="shared" si="3"/>
        <v>IMG07</v>
      </c>
      <c r="B16" s="62">
        <v>70973383</v>
      </c>
      <c r="C16" s="20" t="str">
        <f t="shared" si="0"/>
        <v>Recurso F4</v>
      </c>
      <c r="D16" s="63" t="s">
        <v>190</v>
      </c>
      <c r="E16" s="63" t="s">
        <v>155</v>
      </c>
      <c r="F16" s="13" t="str">
        <f t="shared" ca="1" si="4"/>
        <v>CN_06_06_REC60_IMG07.jpg</v>
      </c>
      <c r="G16" s="13" t="str">
        <f ca="1">IF($F16&lt;&gt;"",IF($G$4="Recurso",VLOOKUP($E16,OFFSET('Definición técnica de imagenes'!$A$1,MATCH($G$5,'Definición técnica de imagenes'!$A$1:$A$104,0)-1,1,COUNTIF('Definición técnica de imagenes'!$A$3:$A$102,$G$5),5),5,FALSE),'Definición técnica de imagenes'!$F$16),"")</f>
        <v>750 x 365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t="s">
        <v>198</v>
      </c>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diego m.</cp:lastModifiedBy>
  <dcterms:created xsi:type="dcterms:W3CDTF">2014-07-01T23:43:25Z</dcterms:created>
  <dcterms:modified xsi:type="dcterms:W3CDTF">2015-12-09T19:11:35Z</dcterms:modified>
</cp:coreProperties>
</file>