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0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5" i="2" l="1"/>
  <c r="D7" i="2" s="1"/>
  <c r="A12" i="1"/>
  <c r="H11" i="1"/>
  <c r="F11" i="1"/>
  <c r="G11" i="1" s="1"/>
  <c r="H10" i="1"/>
  <c r="F10" i="1"/>
  <c r="G10" i="1" s="1"/>
  <c r="F12" i="1" l="1"/>
  <c r="G12" i="1" s="1"/>
  <c r="H12" i="1"/>
  <c r="A13" i="1"/>
  <c r="F13" i="1" l="1"/>
  <c r="G13" i="1" s="1"/>
  <c r="H13" i="1"/>
  <c r="A14" i="1"/>
  <c r="F14" i="1" l="1"/>
  <c r="G14" i="1" s="1"/>
  <c r="H14" i="1"/>
  <c r="A15" i="1"/>
  <c r="A16" i="1" s="1"/>
  <c r="F15" i="1" l="1"/>
  <c r="G15" i="1" s="1"/>
  <c r="H15" i="1"/>
  <c r="F16" i="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<sst xmlns="http://schemas.openxmlformats.org/spreadsheetml/2006/main" count="403" uniqueCount="210">
  <si>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</si>
  <si>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</si>
  <si>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</si>
  <si>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</si>
  <si>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</si>
  <si>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</si>
  <si>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</si>
  <si>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</si>
  <si>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</si>
  <si>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</si>
  <si>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</si>
  <si>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</si>
  <si>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</si>
  <si>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</si>
  <si>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</si>
  <si>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</si>
  <si>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</si>
  <si>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</si>
  <si>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</si>
  <si>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</si>
  <si>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</si>
  <si>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</si>
  <si>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</si>
  <si>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</si>
  <si>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</si>
  <si>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</si>
  <si>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</si>
  <si>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</si>
  <si>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</si>
  <si>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</si>
  <si>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</si>
  <si>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</si>
  <si>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</si>
  <si>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</si>
  <si>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</si>
  <si>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</si>
  <si>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</si>
  <si>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</si>
  <si>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</si>
  <si>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</si>
  <si>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</si>
  <si>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</si>
  <si>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</si>
  <si>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</si>
  <si>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</si>
  <si>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</si>
  <si>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</si>
  <si>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</si>
  <si>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</si>
  <si>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</si>
  <si>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</si>
  <si>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</si>
  <si>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</si>
  <si>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</si>
  <si>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</si>
  <si>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</si>
  <si>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</si>
  <si>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</si>
  <si>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</si>
  <si>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</si>
  <si>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</si>
  <si>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</si>
  <si>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</si>
  <si>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</si>
  <si>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</si>
  <si>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</si>
  <si>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</si>
  <si>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</si>
  <si>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</si>
  <si>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</si>
  <si>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</si>
  <si>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</si>
  <si>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</si>
  <si>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</si>
  <si>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</si>
  <si>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</si>
  <si>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</si>
  <si>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</si>
  <si>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</si>
  <si>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</si>
  <si>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</si>
  <si>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</si>
  <si>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</si>
  <si>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</si>
  <si>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</si>
  <si>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</si>
  <si>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</si>
  <si>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</si>
  <si>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</si>
  <si>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</si>
  <si>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</si>
  <si>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</si>
  <si>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</si>
  <si>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</si>
  <si>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</si>
  <si>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</si>
  <si>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</si>
  <si>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</si>
  <si>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</si>
  <si>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</si>
  <si>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</si>
  <si>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</si>
  <si>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</si>
  <si>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</si>
  <si>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</si>
  <si>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</si>
  <si>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</si>
  <si>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</si>
  <si>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</si>
  <si>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</si>
  <si>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</si>
  <si>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</si>
  <si>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</si>
  <si>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</si>
  <si>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</si>
  <si>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</si>
  <si>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</si>
  <si>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</si>
  <si>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</si>
  <si>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</si>
  <si>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</si>
  <si>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</si>
  <si>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</si>
  <si>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</si>
  <si>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</si>
  <si>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</si>
  <si>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</si>
  <si>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</si>
  <si>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</si>
  <si>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</si>
  <si>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</si>
  <si>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</si>
  <si>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</si>
  <si>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</si>
  <si>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</si>
  <si>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</si>
  <si>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</si>
  <si>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</si>
  <si>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</si>
  <si>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</si>
  <si>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</si>
  <si>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</si>
  <si>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</si>
  <si>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</si>
  <si>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</si>
  <si>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</si>
  <si>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</si>
  <si>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</si>
  <si>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</si>
  <si>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</si>
  <si>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</si>
  <si>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</si>
  <si>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</si>
  <si>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</si>
  <si>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</si>
  <si>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</si>
  <si>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</si>
  <si>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</si>
  <si>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</si>
  <si>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</si>
  <si>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</si>
  <si>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</si>
  <si>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</si>
  <si>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</si>
  <si>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</si>
  <si>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</si>
  <si>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</si>
  <si>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</si>
  <si>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</si>
  <si>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</si>
  <si>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</si>
  <si>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</si>
  <si>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</si>
  <si>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</si>
  <si>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</si>
  <si>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</si>
  <si>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</si>
  <si>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</si>
  <si>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</si>
  <si>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</si>
  <si>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</si>
  <si>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</si>
  <si>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</si>
  <si>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</si>
  <si>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</si>
  <si>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</si>
  <si>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</si>
  <si>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</si>
  <si>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t>
  </si>
  <si>
    <t> 251520043</t>
  </si>
  <si>
    <t> 213576511</t>
  </si>
  <si>
    <t> 254257411</t>
  </si>
  <si>
    <t> 318757361</t>
  </si>
  <si>
    <t> 284969189</t>
  </si>
  <si>
    <t> 318757349</t>
  </si>
  <si>
    <t> 217260238</t>
  </si>
  <si>
    <t> 318756695</t>
  </si>
  <si>
    <t> 260932562</t>
  </si>
  <si>
    <t>Modificar 6,941 por 6,9</t>
  </si>
  <si>
    <t>Cambiar 44,9559
por 45</t>
  </si>
  <si>
    <t xml:space="preserve">cambiar 54,93804 por 54,9
</t>
  </si>
  <si>
    <t xml:space="preserve">cambiar 196,966569 por 197
</t>
  </si>
  <si>
    <t>cambiar 18,9984
 por 19</t>
  </si>
  <si>
    <t>cambiar 102,9055
 por 102,9</t>
  </si>
  <si>
    <t>cambiar 195,0849
 por 195,1</t>
  </si>
  <si>
    <t>cambiar 26,981538
 por 27</t>
  </si>
  <si>
    <t>por 209</t>
  </si>
  <si>
    <t>Cambiar 79,904
 por 79,9</t>
  </si>
  <si>
    <t>Ilustración</t>
  </si>
  <si>
    <t>CN_10_10_REC70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</si>
</sst>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11</xdr:row>
      <xdr:rowOff>0</xdr:rowOff>
    </xdr:from>
    <xdr:to>
      <xdr:col>9</xdr:col>
      <xdr:colOff>1101090</xdr:colOff>
      <xdr:row>11</xdr:row>
      <xdr:rowOff>735965</xdr:rowOff>
    </xdr:to>
    <xdr:pic>
      <xdr:nvPicPr>
        <xdr:cNvPr id="4" name="3 Imagen" descr="Manganese symbol handheld in front of the periodic table - stock photo"/>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4611688"/>
          <a:ext cx="1101090" cy="735965"/>
        </a:xfrm>
        <a:prstGeom prst="rect">
          <a:avLst/>
        </a:prstGeom>
        <a:noFill/>
        <a:ln>
          <a:noFill/>
        </a:ln>
      </xdr:spPr>
    </xdr:pic>
    <xdr:clientData/>
  </xdr:twoCellAnchor>
  <xdr:twoCellAnchor editAs="oneCell">
    <xdr:from>
      <xdr:col>9</xdr:col>
      <xdr:colOff>0</xdr:colOff>
      <xdr:row>10</xdr:row>
      <xdr:rowOff>0</xdr:rowOff>
    </xdr:from>
    <xdr:to>
      <xdr:col>9</xdr:col>
      <xdr:colOff>735330</xdr:colOff>
      <xdr:row>10</xdr:row>
      <xdr:rowOff>490855</xdr:rowOff>
    </xdr:to>
    <xdr:pic>
      <xdr:nvPicPr>
        <xdr:cNvPr id="5" name="4 Imagen" descr="http://thumb101.shutterstock.com/display_pic_with_logo/653074/251520043/stock-photo-scandium-symbol-handheld-in-front-of-the-periodic-table-251520043.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508375"/>
          <a:ext cx="735330" cy="490855"/>
        </a:xfrm>
        <a:prstGeom prst="rect">
          <a:avLst/>
        </a:prstGeom>
        <a:noFill/>
        <a:ln>
          <a:noFill/>
        </a:ln>
      </xdr:spPr>
    </xdr:pic>
    <xdr:clientData/>
  </xdr:twoCellAnchor>
  <xdr:twoCellAnchor editAs="oneCell">
    <xdr:from>
      <xdr:col>9</xdr:col>
      <xdr:colOff>396875</xdr:colOff>
      <xdr:row>9</xdr:row>
      <xdr:rowOff>119063</xdr:rowOff>
    </xdr:from>
    <xdr:to>
      <xdr:col>9</xdr:col>
      <xdr:colOff>1244600</xdr:colOff>
      <xdr:row>9</xdr:row>
      <xdr:rowOff>684848</xdr:rowOff>
    </xdr:to>
    <xdr:pic>
      <xdr:nvPicPr>
        <xdr:cNvPr id="6" name="5 Imagen" descr="http://thumb7.shutterstock.com/display_pic_with_logo/653074/213576511/stock-photo-lithium-symbol-handheld-in-front-of-the-periodic-table-213576511.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12875" y="2238376"/>
          <a:ext cx="847725" cy="565785"/>
        </a:xfrm>
        <a:prstGeom prst="rect">
          <a:avLst/>
        </a:prstGeom>
        <a:noFill/>
        <a:ln>
          <a:noFill/>
        </a:ln>
      </xdr:spPr>
    </xdr:pic>
    <xdr:clientData/>
  </xdr:twoCellAnchor>
  <xdr:twoCellAnchor editAs="oneCell">
    <xdr:from>
      <xdr:col>9</xdr:col>
      <xdr:colOff>0</xdr:colOff>
      <xdr:row>12</xdr:row>
      <xdr:rowOff>0</xdr:rowOff>
    </xdr:from>
    <xdr:to>
      <xdr:col>9</xdr:col>
      <xdr:colOff>969010</xdr:colOff>
      <xdr:row>12</xdr:row>
      <xdr:rowOff>647700</xdr:rowOff>
    </xdr:to>
    <xdr:pic>
      <xdr:nvPicPr>
        <xdr:cNvPr id="7" name="6 Imagen" descr="http://thumb7.shutterstock.com/display_pic_with_logo/653074/318757361/stock-photo-gold-symbol-handheld-in-front-of-the-periodic-table-318757361.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929313"/>
          <a:ext cx="969010" cy="647700"/>
        </a:xfrm>
        <a:prstGeom prst="rect">
          <a:avLst/>
        </a:prstGeom>
        <a:noFill/>
        <a:ln>
          <a:noFill/>
        </a:ln>
      </xdr:spPr>
    </xdr:pic>
    <xdr:clientData/>
  </xdr:twoCellAnchor>
  <xdr:twoCellAnchor editAs="oneCell">
    <xdr:from>
      <xdr:col>9</xdr:col>
      <xdr:colOff>0</xdr:colOff>
      <xdr:row>13</xdr:row>
      <xdr:rowOff>0</xdr:rowOff>
    </xdr:from>
    <xdr:to>
      <xdr:col>9</xdr:col>
      <xdr:colOff>1125855</xdr:colOff>
      <xdr:row>13</xdr:row>
      <xdr:rowOff>752475</xdr:rowOff>
    </xdr:to>
    <xdr:pic>
      <xdr:nvPicPr>
        <xdr:cNvPr id="8" name="7 Imagen" descr="http://thumb9.shutterstock.com/display_pic_with_logo/653074/108401756/stock-photo-fluorine-symbol-handheld-in-front-of-the-periodic-table-108401756.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6969125"/>
          <a:ext cx="1125855" cy="752475"/>
        </a:xfrm>
        <a:prstGeom prst="rect">
          <a:avLst/>
        </a:prstGeom>
        <a:noFill/>
        <a:ln>
          <a:noFill/>
        </a:ln>
      </xdr:spPr>
    </xdr:pic>
    <xdr:clientData/>
  </xdr:twoCellAnchor>
  <xdr:twoCellAnchor editAs="oneCell">
    <xdr:from>
      <xdr:col>9</xdr:col>
      <xdr:colOff>0</xdr:colOff>
      <xdr:row>14</xdr:row>
      <xdr:rowOff>0</xdr:rowOff>
    </xdr:from>
    <xdr:to>
      <xdr:col>9</xdr:col>
      <xdr:colOff>1138555</xdr:colOff>
      <xdr:row>14</xdr:row>
      <xdr:rowOff>760095</xdr:rowOff>
    </xdr:to>
    <xdr:pic>
      <xdr:nvPicPr>
        <xdr:cNvPr id="10" name="9 Imagen" descr="http://thumb7.shutterstock.com/display_pic_with_logo/653074/284969189/stock-photo-rhodium-symbol-handheld-in-front-of-the-periodic-table-284969189.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7889875"/>
          <a:ext cx="1138555" cy="760095"/>
        </a:xfrm>
        <a:prstGeom prst="rect">
          <a:avLst/>
        </a:prstGeom>
        <a:noFill/>
        <a:ln>
          <a:noFill/>
        </a:ln>
      </xdr:spPr>
    </xdr:pic>
    <xdr:clientData/>
  </xdr:twoCellAnchor>
  <xdr:twoCellAnchor editAs="oneCell">
    <xdr:from>
      <xdr:col>9</xdr:col>
      <xdr:colOff>396875</xdr:colOff>
      <xdr:row>15</xdr:row>
      <xdr:rowOff>39688</xdr:rowOff>
    </xdr:from>
    <xdr:to>
      <xdr:col>9</xdr:col>
      <xdr:colOff>1515745</xdr:colOff>
      <xdr:row>15</xdr:row>
      <xdr:rowOff>787718</xdr:rowOff>
    </xdr:to>
    <xdr:pic>
      <xdr:nvPicPr>
        <xdr:cNvPr id="11" name="10 Imagen" descr="http://thumb7.shutterstock.com/display_pic_with_logo/653074/318757349/stock-photo-platinum-symbol-handheld-in-front-of-the-periodic-table-318757349.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12875" y="9104313"/>
          <a:ext cx="1118870" cy="748030"/>
        </a:xfrm>
        <a:prstGeom prst="rect">
          <a:avLst/>
        </a:prstGeom>
        <a:noFill/>
        <a:ln>
          <a:noFill/>
        </a:ln>
      </xdr:spPr>
    </xdr:pic>
    <xdr:clientData/>
  </xdr:twoCellAnchor>
  <xdr:twoCellAnchor editAs="oneCell">
    <xdr:from>
      <xdr:col>9</xdr:col>
      <xdr:colOff>0</xdr:colOff>
      <xdr:row>16</xdr:row>
      <xdr:rowOff>0</xdr:rowOff>
    </xdr:from>
    <xdr:to>
      <xdr:col>9</xdr:col>
      <xdr:colOff>1101090</xdr:colOff>
      <xdr:row>16</xdr:row>
      <xdr:rowOff>735965</xdr:rowOff>
    </xdr:to>
    <xdr:pic>
      <xdr:nvPicPr>
        <xdr:cNvPr id="12" name="11 Imagen" descr="http://thumb1.shutterstock.com/display_pic_with_logo/653074/217260238/stock-photo-aluminium-symbol-handheld-in-front-of-the-periodic-table-217260238.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0358438"/>
          <a:ext cx="1101090" cy="735965"/>
        </a:xfrm>
        <a:prstGeom prst="rect">
          <a:avLst/>
        </a:prstGeom>
        <a:noFill/>
        <a:ln>
          <a:noFill/>
        </a:ln>
      </xdr:spPr>
    </xdr:pic>
    <xdr:clientData/>
  </xdr:twoCellAnchor>
  <xdr:twoCellAnchor editAs="oneCell">
    <xdr:from>
      <xdr:col>9</xdr:col>
      <xdr:colOff>0</xdr:colOff>
      <xdr:row>17</xdr:row>
      <xdr:rowOff>0</xdr:rowOff>
    </xdr:from>
    <xdr:to>
      <xdr:col>9</xdr:col>
      <xdr:colOff>777875</xdr:colOff>
      <xdr:row>17</xdr:row>
      <xdr:rowOff>520065</xdr:rowOff>
    </xdr:to>
    <xdr:pic>
      <xdr:nvPicPr>
        <xdr:cNvPr id="13" name="12 Imagen" descr="http://thumb7.shutterstock.com/display_pic_with_logo/653074/318756695/stock-photo-bismuth-symbol-handheld-in-front-of-the-periodic-table-318756695.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1469688"/>
          <a:ext cx="777875" cy="520065"/>
        </a:xfrm>
        <a:prstGeom prst="rect">
          <a:avLst/>
        </a:prstGeom>
        <a:noFill/>
        <a:ln>
          <a:noFill/>
        </a:ln>
      </xdr:spPr>
    </xdr:pic>
    <xdr:clientData/>
  </xdr:twoCellAnchor>
  <xdr:twoCellAnchor editAs="oneCell">
    <xdr:from>
      <xdr:col>9</xdr:col>
      <xdr:colOff>0</xdr:colOff>
      <xdr:row>18</xdr:row>
      <xdr:rowOff>0</xdr:rowOff>
    </xdr:from>
    <xdr:to>
      <xdr:col>9</xdr:col>
      <xdr:colOff>1060450</xdr:colOff>
      <xdr:row>18</xdr:row>
      <xdr:rowOff>708660</xdr:rowOff>
    </xdr:to>
    <xdr:pic>
      <xdr:nvPicPr>
        <xdr:cNvPr id="14" name="13 Imagen" descr="http://thumb9.shutterstock.com/display_pic_with_logo/653074/260932562/stock-photo-bromine-symbol-handheld-in-front-of-the-periodic-table-260932562.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2763500"/>
          <a:ext cx="1060450" cy="7086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217260238/stock-photo-aluminium-symbol-handheld-in-front-of-the-periodic-table.html?src=l5hnzVO3TqVOCzGibMmziQ-1-93" TargetMode="External"/><Relationship Id="rId3" Type="http://schemas.openxmlformats.org/officeDocument/2006/relationships/hyperlink" Target="http://www.shutterstock.com/pic-254257411/stock-photo-manganese-symbol-handheld-in-front-of-the-periodic-table.html?src=F2s5D9TLRcrrLJRMJ-et4A-1-0" TargetMode="External"/><Relationship Id="rId7" Type="http://schemas.openxmlformats.org/officeDocument/2006/relationships/hyperlink" Target="http://www.shutterstock.com/pic-318757349/stock-photo-platinum-symbol-handheld-in-front-of-the-periodic-table.html?src=l5hnzVO3TqVOCzGibMmziQ-1-39" TargetMode="External"/><Relationship Id="rId12" Type="http://schemas.openxmlformats.org/officeDocument/2006/relationships/drawing" Target="../drawings/drawing1.xml"/><Relationship Id="rId2" Type="http://schemas.openxmlformats.org/officeDocument/2006/relationships/hyperlink" Target="http://www.shutterstock.com/pic-213576511/stock-photo-lithium-symbol-handheld-in-front-of-the-periodic-table.html?src=02hwCYB7G3hZ8GOtTLvsqQ-2-26" TargetMode="External"/><Relationship Id="rId1" Type="http://schemas.openxmlformats.org/officeDocument/2006/relationships/hyperlink" Target="http://www.shutterstock.com/pic-251520043/stock-photo-scandium-symbol-handheld-in-front-of-the-periodic-table.html?src=mGRkz5gJ31fkRfMueA1X6Q-1-3" TargetMode="External"/><Relationship Id="rId6" Type="http://schemas.openxmlformats.org/officeDocument/2006/relationships/hyperlink" Target="http://www.shutterstock.com/pic-284969189/stock-photo-rhodium-symbol-handheld-in-front-of-the-periodic-table.html?src=l5hnzVO3TqVOCzGibMmziQ-1-67" TargetMode="External"/><Relationship Id="rId11" Type="http://schemas.openxmlformats.org/officeDocument/2006/relationships/printerSettings" Target="../printerSettings/printerSettings1.bin"/><Relationship Id="rId5" Type="http://schemas.openxmlformats.org/officeDocument/2006/relationships/hyperlink" Target="http://www.shutterstock.com/pic-108401756/stock-photo-fluorine-symbol-handheld-in-front-of-the-periodic-table.html?src=l5hnzVO3TqVOCzGibMmziQ-1-6" TargetMode="External"/><Relationship Id="rId10" Type="http://schemas.openxmlformats.org/officeDocument/2006/relationships/hyperlink" Target="http://www.shutterstock.com/pic-260932562/stock-photo-bromine-symbol-handheld-in-front-of-the-periodic-table.html?src=l5hnzVO3TqVOCzGibMmziQ-1-44" TargetMode="External"/><Relationship Id="rId4" Type="http://schemas.openxmlformats.org/officeDocument/2006/relationships/hyperlink" Target="http://www.shutterstock.com/pic-318757361/stock-photo-gold-symbol-handheld-in-front-of-the-periodic-table.html?src=l5hnzVO3TqVOCzGibMmziQ-1-13" TargetMode="External"/><Relationship Id="rId9" Type="http://schemas.openxmlformats.org/officeDocument/2006/relationships/hyperlink" Target="http://www.shutterstock.com/pic-318756695/stock-photo-bismuth-symbol-handheld-in-front-of-the-periodic-table.html?src=l5hnzVO3TqVOCzGibMmziQ-1-4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10</v>
      </c>
      <c r="D3" s="90"/>
      <c r="F3" s="82"/>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09.5" customHeight="1" x14ac:dyDescent="0.25">
      <c r="A10" s="12" t="str">
        <f>IF(OR(B10&lt;&gt;"",J10&lt;&gt;""),"IMG01","")</f>
        <v>IMG01</v>
      </c>
      <c r="B10" s="78" t="s">
        <v>190</v>
      </c>
      <c r="C10" s="20" t="str">
        <f t="shared" ref="C10:C41" si="0">IF(OR(B10&lt;&gt;"",J10&lt;&gt;""),IF($G$4="Recurso",CONCATENATE($G$4," ",$G$5),$G$4),"")</f>
        <v>Recurso M6A</v>
      </c>
      <c r="D10" s="63" t="s">
        <v>208</v>
      </c>
      <c r="E10" s="63" t="s">
        <v>155</v>
      </c>
      <c r="F10" s="13" t="str">
        <f t="shared" ref="F10" ca="1" si="1">IF(OR(B10&lt;&gt;"",J10&lt;&gt;""),CONCATENATE($C$7,"_",$A10,IF($G$4="Cuaderno de Estudio","_small",CONCATENATE(IF(I10="","","n"),IF(LEFT($G$5,1)="F",".jpg",".png")))),"")</f>
        <v>CN_10_10_REC70_IMG01n.png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CN_10_10_REC70_IMG01a.png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198</v>
      </c>
      <c r="O10" s="2" t="str">
        <f>'Definición técnica de imagenes'!A12</f>
        <v>M12D</v>
      </c>
    </row>
    <row r="11" spans="1:16" s="11" customFormat="1" ht="87" customHeight="1" x14ac:dyDescent="0.25">
      <c r="A11" s="12" t="str">
        <f t="shared" ref="A11:A18" si="3">IF(OR(B11&lt;&gt;"",J11&lt;&gt;""),CONCATENATE(LEFT(A10,3),IF(MID(A10,4,2)+1&lt;10,CONCATENATE("0",MID(A10,4,2)+1))),"")</f>
        <v>IMG02</v>
      </c>
      <c r="B11" s="79">
        <v>324145754</v>
      </c>
      <c r="C11" s="20" t="str">
        <f t="shared" si="0"/>
        <v>Recurso M6A</v>
      </c>
      <c r="D11" s="63" t="s">
        <v>208</v>
      </c>
      <c r="E11" s="63" t="s">
        <v>155</v>
      </c>
      <c r="F11" s="13" t="str">
        <f t="shared" ref="F11:F74" ca="1" si="4">IF(OR(B11&lt;&gt;"",J11&lt;&gt;""),CONCATENATE($C$7,"_",$A11,IF($G$4="Cuaderno de Estudio","_small",CONCATENATE(IF(I11="","","n"),IF(LEFT($G$5,1)="F",".jpg",".png")))),"")</f>
        <v>CN_10_10_REC70_IMG02n.png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CN_10_10_REC70_IMG02a.png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199</v>
      </c>
      <c r="K11" s="78" t="s">
        <v>189</v>
      </c>
      <c r="O11" s="2" t="str">
        <f>'Definición técnica de imagenes'!A13</f>
        <v>M101</v>
      </c>
    </row>
    <row r="12" spans="1:16" s="11" customFormat="1" ht="103.5" customHeight="1" x14ac:dyDescent="0.25">
      <c r="A12" s="12" t="str">
        <f t="shared" si="3"/>
        <v>IMG03</v>
      </c>
      <c r="B12" s="78" t="s">
        <v>191</v>
      </c>
      <c r="C12" s="20" t="str">
        <f t="shared" si="0"/>
        <v>Recurso M6A</v>
      </c>
      <c r="D12" s="63" t="s">
        <v>208</v>
      </c>
      <c r="E12" s="63" t="s">
        <v>155</v>
      </c>
      <c r="F12" s="13" t="str">
        <f t="shared" ca="1" si="4"/>
        <v>CN_10_10_REC70_IMG03n.png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CN_10_10_REC70_IMG03a.png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200</v>
      </c>
      <c r="O12" s="2" t="str">
        <f>'Definición técnica de imagenes'!A18</f>
        <v>Diaporama F1</v>
      </c>
    </row>
    <row r="13" spans="1:16" s="11" customFormat="1" ht="81.75" customHeight="1" x14ac:dyDescent="0.25">
      <c r="A13" s="12" t="str">
        <f t="shared" si="3"/>
        <v>IMG04</v>
      </c>
      <c r="B13" s="78" t="s">
        <v>192</v>
      </c>
      <c r="C13" s="20" t="str">
        <f t="shared" si="0"/>
        <v>Recurso M6A</v>
      </c>
      <c r="D13" s="63" t="s">
        <v>208</v>
      </c>
      <c r="E13" s="63" t="s">
        <v>155</v>
      </c>
      <c r="F13" s="13" t="str">
        <f t="shared" ca="1" si="4"/>
        <v>CN_10_10_REC70_IMG04n.png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CN_10_10_REC70_IMG04a.png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201</v>
      </c>
      <c r="O13" s="2" t="str">
        <f>'Definición técnica de imagenes'!A19</f>
        <v>F4</v>
      </c>
    </row>
    <row r="14" spans="1:16" s="11" customFormat="1" ht="72.75" customHeight="1" x14ac:dyDescent="0.25">
      <c r="A14" s="12" t="str">
        <f t="shared" si="3"/>
        <v>IMG05</v>
      </c>
      <c r="B14" s="78">
        <v>108401756</v>
      </c>
      <c r="C14" s="20" t="str">
        <f t="shared" si="0"/>
        <v>Recurso M6A</v>
      </c>
      <c r="D14" s="63" t="s">
        <v>208</v>
      </c>
      <c r="E14" s="63" t="s">
        <v>155</v>
      </c>
      <c r="F14" s="13" t="str">
        <f t="shared" ca="1" si="4"/>
        <v>CN_10_10_REC70_IMG05n.png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CN_10_10_REC70_IMG05a.png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202</v>
      </c>
      <c r="O14" s="2" t="str">
        <f>'Definición técnica de imagenes'!A22</f>
        <v>F6</v>
      </c>
    </row>
    <row r="15" spans="1:16" s="11" customFormat="1" ht="92.25" customHeight="1" x14ac:dyDescent="0.25">
      <c r="A15" s="12" t="str">
        <f t="shared" si="3"/>
        <v>IMG06</v>
      </c>
      <c r="B15" s="78" t="s">
        <v>193</v>
      </c>
      <c r="C15" s="20" t="str">
        <f t="shared" si="0"/>
        <v>Recurso M6A</v>
      </c>
      <c r="D15" s="63" t="s">
        <v>208</v>
      </c>
      <c r="E15" s="63" t="s">
        <v>155</v>
      </c>
      <c r="F15" s="13" t="str">
        <f t="shared" ca="1" si="4"/>
        <v>CN_10_10_REC70_IMG06n.png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CN_10_10_REC70_IMG06a.png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203</v>
      </c>
      <c r="O15" s="2" t="str">
        <f>'Definición técnica de imagenes'!A24</f>
        <v>F6B</v>
      </c>
    </row>
    <row r="16" spans="1:16" s="11" customFormat="1" ht="102" customHeight="1" x14ac:dyDescent="0.3">
      <c r="A16" s="12" t="str">
        <f t="shared" si="3"/>
        <v>IMG07</v>
      </c>
      <c r="B16" s="78" t="s">
        <v>194</v>
      </c>
      <c r="C16" s="20" t="str">
        <f t="shared" si="0"/>
        <v>Recurso M6A</v>
      </c>
      <c r="D16" s="63" t="s">
        <v>208</v>
      </c>
      <c r="E16" s="63" t="s">
        <v>155</v>
      </c>
      <c r="F16" s="13" t="str">
        <f t="shared" ca="1" si="4"/>
        <v>CN_10_10_REC70_IMG07n.png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CN_10_10_REC70_IMG07a.png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204</v>
      </c>
      <c r="O16" s="2" t="str">
        <f>'Definición técnica de imagenes'!A25</f>
        <v>F7</v>
      </c>
    </row>
    <row r="17" spans="1:15" s="11" customFormat="1" ht="87.75" customHeight="1" x14ac:dyDescent="0.25">
      <c r="A17" s="12" t="str">
        <f t="shared" si="3"/>
        <v>IMG08</v>
      </c>
      <c r="B17" s="78" t="s">
        <v>195</v>
      </c>
      <c r="C17" s="20" t="str">
        <f t="shared" si="0"/>
        <v>Recurso M6A</v>
      </c>
      <c r="D17" s="63" t="s">
        <v>208</v>
      </c>
      <c r="E17" s="63" t="s">
        <v>155</v>
      </c>
      <c r="F17" s="13" t="str">
        <f t="shared" ca="1" si="4"/>
        <v>CN_10_10_REC70_IMG08n.png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CN_10_10_REC70_IMG08a.png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205</v>
      </c>
      <c r="O17" s="2" t="str">
        <f>'Definición técnica de imagenes'!A27</f>
        <v>F7B</v>
      </c>
    </row>
    <row r="18" spans="1:15" s="11" customFormat="1" ht="102" customHeight="1" x14ac:dyDescent="0.25">
      <c r="A18" s="12" t="str">
        <f t="shared" si="3"/>
        <v>IMG09</v>
      </c>
      <c r="B18" s="78" t="s">
        <v>196</v>
      </c>
      <c r="C18" s="20" t="str">
        <f t="shared" si="0"/>
        <v>Recurso M6A</v>
      </c>
      <c r="D18" s="63" t="s">
        <v>208</v>
      </c>
      <c r="E18" s="63" t="s">
        <v>155</v>
      </c>
      <c r="F18" s="13" t="str">
        <f t="shared" ca="1" si="4"/>
        <v>CN_10_10_REC70_IMG09n.png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CN_10_10_REC70_IMG09a.png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206</v>
      </c>
      <c r="O18" s="2" t="str">
        <f>'Definición técnica de imagenes'!A30</f>
        <v>F8</v>
      </c>
    </row>
    <row r="19" spans="1:15" s="11" customFormat="1" ht="116.25" customHeight="1" x14ac:dyDescent="0.3">
      <c r="A19" s="12" t="str">
        <f t="shared" ref="A19:A50" si="6">IF(OR(B19&lt;&gt;"",J19&lt;&gt;""),CONCATENATE(LEFT(A18,3),IF(MID(A18,4,2)+1&lt;10,CONCATENATE("0",MID(A18,4,2)+1),MID(A18,4,2)+1)),"")</f>
        <v>IMG10</v>
      </c>
      <c r="B19" s="78" t="s">
        <v>197</v>
      </c>
      <c r="C19" s="20" t="str">
        <f t="shared" si="0"/>
        <v>Recurso M6A</v>
      </c>
      <c r="D19" s="63" t="s">
        <v>208</v>
      </c>
      <c r="E19" s="63" t="s">
        <v>155</v>
      </c>
      <c r="F19" s="13" t="str">
        <f t="shared" ca="1" si="4"/>
        <v>CN_10_10_REC70_IMG10n.png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CN_10_10_REC70_IMG10a.png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207</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K11" r:id="rId1" display="http://www.shutterstock.com/pic-251520043/stock-photo-scandium-symbol-handheld-in-front-of-the-periodic-table.html?src=mGRkz5gJ31fkRfMueA1X6Q-1-3"/>
    <hyperlink ref="B10" r:id="rId2" display="http://www.shutterstock.com/pic-213576511/stock-photo-lithium-symbol-handheld-in-front-of-the-periodic-table.html?src=02hwCYB7G3hZ8GOtTLvsqQ-2-26"/>
    <hyperlink ref="B12" r:id="rId3" display="http://www.shutterstock.com/pic-254257411/stock-photo-manganese-symbol-handheld-in-front-of-the-periodic-table.html?src=F2s5D9TLRcrrLJRMJ-et4A-1-0"/>
    <hyperlink ref="B13" r:id="rId4" display="http://www.shutterstock.com/pic-318757361/stock-photo-gold-symbol-handheld-in-front-of-the-periodic-table.html?src=l5hnzVO3TqVOCzGibMmziQ-1-13"/>
    <hyperlink ref="B14" r:id="rId5" display="http://www.shutterstock.com/pic-108401756/stock-photo-fluorine-symbol-handheld-in-front-of-the-periodic-table.html?src=l5hnzVO3TqVOCzGibMmziQ-1-6"/>
    <hyperlink ref="B15" r:id="rId6" display="http://www.shutterstock.com/pic-284969189/stock-photo-rhodium-symbol-handheld-in-front-of-the-periodic-table.html?src=l5hnzVO3TqVOCzGibMmziQ-1-67"/>
    <hyperlink ref="B16" r:id="rId7" display="http://www.shutterstock.com/pic-318757349/stock-photo-platinum-symbol-handheld-in-front-of-the-periodic-table.html?src=l5hnzVO3TqVOCzGibMmziQ-1-39"/>
    <hyperlink ref="B17" r:id="rId8" display="http://www.shutterstock.com/pic-217260238/stock-photo-aluminium-symbol-handheld-in-front-of-the-periodic-table.html?src=l5hnzVO3TqVOCzGibMmziQ-1-93"/>
    <hyperlink ref="B18" r:id="rId9" display="http://www.shutterstock.com/pic-318756695/stock-photo-bismuth-symbol-handheld-in-front-of-the-periodic-table.html?src=l5hnzVO3TqVOCzGibMmziQ-1-41"/>
    <hyperlink ref="B19" r:id="rId10" display="http://www.shutterstock.com/pic-260932562/stock-photo-bromine-symbol-handheld-in-front-of-the-periodic-table.html?src=l5hnzVO3TqVOCzGibMmziQ-1-44"/>
  </hyperlinks>
  <pageMargins left="0.75" right="0.75" top="1" bottom="1" header="0.5" footer="0.5"/>
  <pageSetup orientation="portrait" horizontalDpi="4294967292" verticalDpi="4294967292"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2016-05-02T01:21:22Z</dcterms:modified>
</cp:coreProperties>
</file>