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hp\Dropbox\ASEGURESE\PLANETA\GUION 4 CN_07_12_CO\guión 7 Temperatura y calor\"/>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23" i="1" l="1"/>
  <c r="A10" i="1"/>
  <c r="A11" i="1"/>
  <c r="F11" i="1"/>
  <c r="A12" i="1"/>
  <c r="F12" i="1"/>
  <c r="C23" i="1"/>
  <c r="A13" i="1"/>
  <c r="C13" i="1"/>
  <c r="F13" i="1"/>
  <c r="A28" i="1"/>
  <c r="A29" i="1"/>
  <c r="A30" i="1"/>
  <c r="I11" i="1"/>
  <c r="I12" i="1"/>
  <c r="I14" i="1"/>
  <c r="I15" i="1"/>
  <c r="I16" i="1"/>
  <c r="I17" i="1"/>
  <c r="I18" i="1"/>
  <c r="I19" i="1"/>
  <c r="I20" i="1"/>
  <c r="I21" i="1"/>
  <c r="I22"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A14" i="1"/>
  <c r="H14" i="1"/>
  <c r="A15" i="1"/>
  <c r="H15" i="1"/>
  <c r="A16" i="1"/>
  <c r="H16" i="1"/>
  <c r="A17" i="1"/>
  <c r="H17" i="1"/>
  <c r="A18" i="1"/>
  <c r="H18" i="1"/>
  <c r="H19" i="1"/>
  <c r="H20" i="1"/>
  <c r="H21" i="1"/>
  <c r="H22" i="1"/>
  <c r="H23"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G11" i="1"/>
  <c r="G12" i="1"/>
  <c r="G13" i="1"/>
  <c r="F14" i="1"/>
  <c r="G14" i="1"/>
  <c r="F15" i="1"/>
  <c r="G15" i="1"/>
  <c r="F16" i="1"/>
  <c r="G16" i="1"/>
  <c r="F17" i="1"/>
  <c r="G17" i="1"/>
  <c r="F18" i="1"/>
  <c r="G18" i="1"/>
  <c r="F19" i="1"/>
  <c r="G19" i="1"/>
  <c r="F20" i="1"/>
  <c r="G20" i="1"/>
  <c r="F21" i="1"/>
  <c r="G21" i="1"/>
  <c r="F22" i="1"/>
  <c r="G22" i="1"/>
  <c r="F23" i="1"/>
  <c r="G23"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4" i="1"/>
  <c r="C15" i="1"/>
  <c r="C16" i="1"/>
  <c r="C17" i="1"/>
  <c r="C18" i="1"/>
  <c r="C19" i="1"/>
  <c r="C20" i="1"/>
  <c r="C21" i="1"/>
  <c r="C22" i="1"/>
  <c r="C10" i="1"/>
  <c r="F5" i="1"/>
  <c r="G10" i="1"/>
</calcChain>
</file>

<file path=xl/sharedStrings.xml><?xml version="1.0" encoding="utf-8"?>
<sst xmlns="http://schemas.openxmlformats.org/spreadsheetml/2006/main" count="280" uniqueCount="185">
  <si>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</si>
  <si>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</si>
  <si>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</si>
  <si>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</si>
  <si>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</si>
  <si>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</si>
  <si>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</si>
  <si>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</si>
  <si>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</si>
  <si>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</si>
  <si>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</si>
  <si>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</si>
  <si>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</si>
  <si>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</si>
  <si>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</si>
  <si>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</si>
  <si>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</si>
  <si>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</si>
  <si>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</si>
  <si>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</si>
  <si>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</si>
  <si>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</si>
  <si>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</si>
  <si>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</si>
  <si>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</si>
  <si>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</si>
  <si>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</si>
  <si>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</si>
  <si>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</si>
  <si>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</si>
  <si>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</si>
  <si>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</si>
  <si>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</si>
  <si>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</si>
  <si>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</si>
  <si>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</si>
  <si>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</si>
  <si>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</si>
  <si>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</si>
  <si>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</si>
  <si>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</si>
  <si>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</si>
  <si>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</si>
  <si>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</si>
  <si>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</si>
  <si>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</si>
  <si>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</si>
  <si>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</si>
  <si>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</si>
  <si>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</si>
  <si>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</si>
  <si>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</si>
  <si>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</si>
  <si>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</si>
  <si>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</si>
  <si>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</si>
  <si>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</si>
  <si>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</si>
  <si>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</si>
  <si>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</si>
  <si>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</si>
  <si>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</si>
  <si>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</si>
  <si>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</si>
  <si>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</si>
  <si>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</si>
  <si>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</si>
  <si>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</si>
  <si>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</si>
  <si>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</si>
  <si>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</si>
  <si>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</si>
  <si>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</si>
  <si>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</si>
  <si>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</si>
  <si>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</si>
  <si>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</si>
  <si>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</si>
  <si>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</si>
  <si>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</si>
  <si>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</si>
  <si>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</si>
  <si>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</si>
  <si>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</si>
  <si>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</si>
  <si>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</si>
  <si>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</si>
  <si>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</si>
  <si>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</si>
  <si>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</si>
  <si>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</si>
  <si>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</si>
  <si>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</si>
  <si>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</si>
  <si>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</si>
  <si>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</si>
  <si>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</si>
  <si>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</si>
  <si>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</si>
  <si>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</si>
  <si>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</si>
  <si>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</si>
  <si>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</si>
  <si>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</si>
  <si>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</si>
  <si>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</si>
  <si>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</si>
  <si>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</si>
  <si>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</si>
  <si>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</si>
  <si>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</si>
  <si>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</si>
  <si>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</si>
  <si>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</si>
  <si>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</si>
  <si>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</si>
  <si>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</si>
  <si>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</si>
  <si>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</si>
  <si>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</si>
  <si>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</si>
  <si>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</si>
  <si>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</si>
  <si>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</si>
  <si>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</si>
  <si>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</si>
  <si>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</si>
  <si>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</si>
  <si>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</si>
  <si>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</si>
  <si>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</si>
  <si>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</si>
  <si>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</si>
  <si>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</si>
  <si>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</si>
  <si>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</si>
  <si>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</si>
  <si>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</si>
  <si>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</si>
  <si>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</si>
  <si>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</si>
  <si>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</si>
  <si>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</si>
  <si>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</si>
  <si>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</si>
  <si>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Cuaderno de Estudio</t>
  </si>
  <si>
    <t>Fotografía</t>
  </si>
  <si>
    <t>Vertical</t>
  </si>
  <si>
    <t>Horizontal</t>
  </si>
  <si>
    <t>Ilustración</t>
  </si>
  <si>
    <t>IMG10</t>
  </si>
  <si>
    <t>IMG11</t>
  </si>
  <si>
    <t>IMG12</t>
  </si>
  <si>
    <t>IMG13</t>
  </si>
  <si>
    <t>Diana Pequetita García Rodríguez</t>
  </si>
  <si>
    <t xml:space="preserve">Imagen para construir. </t>
  </si>
  <si>
    <t>IMG14</t>
  </si>
  <si>
    <t>Calor y temperatura</t>
  </si>
  <si>
    <t>CN_09_11_CO</t>
  </si>
  <si>
    <t>calor y temperatura</t>
  </si>
  <si>
    <t>Termómetros</t>
  </si>
  <si>
    <t>2eso/ciencias naturales/el calor y la temperatura/la dilatación de los cuerpos/</t>
  </si>
  <si>
    <t>Escalas de temperatura</t>
  </si>
  <si>
    <t>Realizar esta gráfica a media página</t>
  </si>
  <si>
    <t>sin enlace</t>
  </si>
  <si>
    <t>efecto del calor</t>
  </si>
  <si>
    <r>
      <t xml:space="preserve">Estados </t>
    </r>
    <r>
      <rPr>
        <b/>
        <sz val="12"/>
        <color rgb="FF000000"/>
        <rFont val="Arial"/>
        <family val="2"/>
      </rPr>
      <t xml:space="preserve">(fases) </t>
    </r>
    <r>
      <rPr>
        <sz val="12"/>
        <color rgb="FF000000"/>
        <rFont val="Arial"/>
        <family val="2"/>
      </rPr>
      <t>de la materia</t>
    </r>
  </si>
  <si>
    <t>2eso/ciencias naturales/el calor y la temperatura ¿En qué se diferencian el calor y la temperatura?</t>
  </si>
  <si>
    <r>
      <t xml:space="preserve">Cambios de estado </t>
    </r>
    <r>
      <rPr>
        <b/>
        <sz val="12"/>
        <color rgb="FF000000"/>
        <rFont val="Arial"/>
        <family val="2"/>
      </rPr>
      <t>(fases)</t>
    </r>
    <r>
      <rPr>
        <sz val="12"/>
        <color rgb="FF000000"/>
        <rFont val="Arial"/>
        <family val="2"/>
      </rPr>
      <t xml:space="preserve"> de la materia</t>
    </r>
  </si>
  <si>
    <t>2eso/ciencias naturales/el calor y la temperatura/los efectos del calor sobre la materia/los cambios de estado</t>
  </si>
  <si>
    <t>http://profesores.aulaplaneta.com/DNNPlayerPackages/Package14324/InfoGuion/cuadernoestudio/images_xml/FQ_10_08_img3_zoom.jpg</t>
  </si>
  <si>
    <t>sin descripción</t>
  </si>
  <si>
    <t>Diltación del hierro</t>
  </si>
  <si>
    <t>4 Eso/Física y química/el calor/la dilatación</t>
  </si>
  <si>
    <t>Vivienda de los esquimales - Iglú</t>
  </si>
  <si>
    <t>2eso/ciencias naturales/El calor y la temperatura/la propagación del calor /la conducción</t>
  </si>
  <si>
    <t>Propagación del calor por convección.</t>
  </si>
  <si>
    <t>2eso/ciencias naturales/El calor y la temperatura/la propagación del calor /la convección</t>
  </si>
  <si>
    <t>2eso/ciencias naturales/El calor y la temperatura/la propagación del calor /la radiación</t>
  </si>
  <si>
    <t>Propagación del calor por radiación.</t>
  </si>
  <si>
    <t>Aislamiento del calor</t>
  </si>
  <si>
    <t>Máquina de vapor</t>
  </si>
  <si>
    <t>2eso/Tecnología/Los motores/los motores térmicos /Los motores de combustión externa/la máquina de vapor</t>
  </si>
  <si>
    <t>Motor Diesel  de cuatro tiempos</t>
  </si>
  <si>
    <t>http://profesores.aulaplaneta.com/DNNPlayerPackages/Package14324/InfoGuion/cuadernoestudio/images_xml/FQ_10_08_img5_zoom.jpg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</si>
</sst>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8"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1"/>
      <name val="Arial"/>
      <family val="2"/>
    </font>
    <font>
      <sz val="10"/>
      <color rgb="FF000000"/>
      <name val="Century Gothic"/>
      <family val="2"/>
    </font>
    <font>
      <sz val="11"/>
      <color theme="1"/>
      <name val="Arial"/>
      <family val="2"/>
    </font>
    <font>
      <sz val="11"/>
      <color theme="1"/>
      <name val="Century Gothic"/>
      <family val="2"/>
    </font>
    <font>
      <sz val="12"/>
      <color theme="1"/>
      <name val="Cambria"/>
      <family val="1"/>
    </font>
    <font>
      <sz val="12"/>
      <color rgb="FF333333"/>
      <name val="Arial"/>
      <family val="2"/>
    </font>
    <font>
      <sz val="12"/>
      <color rgb="FF000000"/>
      <name val="Arial"/>
      <family val="2"/>
    </font>
    <font>
      <b/>
      <sz val="12"/>
      <color rgb="FF000000"/>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8">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medium">
        <color rgb="FF000000"/>
      </left>
      <right style="medium">
        <color rgb="FF000000"/>
      </right>
      <top style="medium">
        <color rgb="FF000000"/>
      </top>
      <bottom style="medium">
        <color rgb="FF000000"/>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3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20" fillId="0" borderId="0" xfId="0" applyFont="1" applyAlignment="1">
      <alignment horizontal="left" vertical="center" indent="4"/>
    </xf>
    <xf numFmtId="0" fontId="21" fillId="0" borderId="5" xfId="0" applyFont="1" applyBorder="1" applyAlignment="1">
      <alignment wrapText="1"/>
    </xf>
    <xf numFmtId="1" fontId="7" fillId="0" borderId="5" xfId="0" applyNumberFormat="1" applyFont="1" applyFill="1" applyBorder="1" applyAlignment="1">
      <alignment vertical="center" wrapText="1"/>
    </xf>
    <xf numFmtId="0" fontId="23" fillId="0" borderId="5" xfId="0" applyFont="1" applyBorder="1" applyAlignment="1">
      <alignment horizontal="center" vertical="center"/>
    </xf>
    <xf numFmtId="0" fontId="7" fillId="0" borderId="5" xfId="0" applyFont="1" applyFill="1" applyBorder="1" applyAlignment="1">
      <alignment vertical="center" wrapText="1"/>
    </xf>
    <xf numFmtId="0" fontId="20" fillId="0" borderId="0" xfId="0" applyFont="1" applyAlignment="1">
      <alignment vertical="center"/>
    </xf>
    <xf numFmtId="0" fontId="20" fillId="0" borderId="5" xfId="0" applyFont="1" applyBorder="1" applyAlignment="1">
      <alignment horizontal="center" vertical="center"/>
    </xf>
    <xf numFmtId="0" fontId="20" fillId="0" borderId="5" xfId="0" applyFont="1" applyBorder="1" applyAlignment="1">
      <alignment horizontal="center" vertical="center" wrapText="1"/>
    </xf>
    <xf numFmtId="0" fontId="20" fillId="0" borderId="36" xfId="0" applyFont="1" applyBorder="1" applyAlignment="1">
      <alignment horizontal="center" vertical="center"/>
    </xf>
    <xf numFmtId="0" fontId="20" fillId="0" borderId="5" xfId="0" applyFont="1" applyBorder="1" applyAlignment="1">
      <alignment vertical="center" wrapText="1"/>
    </xf>
    <xf numFmtId="0" fontId="22" fillId="0" borderId="5" xfId="0" applyFont="1" applyBorder="1" applyAlignment="1">
      <alignment vertical="center" wrapText="1"/>
    </xf>
    <xf numFmtId="0" fontId="22" fillId="0" borderId="0" xfId="0" applyFont="1" applyAlignment="1">
      <alignment vertical="center" wrapText="1"/>
    </xf>
    <xf numFmtId="0" fontId="20" fillId="0" borderId="0" xfId="0" applyFont="1" applyAlignment="1">
      <alignment horizontal="center" vertical="center" wrapText="1"/>
    </xf>
    <xf numFmtId="0" fontId="20" fillId="0" borderId="5" xfId="0" applyFont="1" applyBorder="1" applyAlignment="1">
      <alignment vertical="center"/>
    </xf>
    <xf numFmtId="0" fontId="22" fillId="0" borderId="5" xfId="0" applyFont="1" applyBorder="1" applyAlignment="1"/>
    <xf numFmtId="0" fontId="22" fillId="0" borderId="5" xfId="0" applyFont="1" applyBorder="1" applyAlignment="1">
      <alignment horizontal="center" vertical="center" wrapText="1"/>
    </xf>
    <xf numFmtId="0" fontId="22" fillId="0" borderId="5" xfId="0" applyFont="1" applyBorder="1" applyAlignment="1">
      <alignment vertical="top" wrapText="1"/>
    </xf>
    <xf numFmtId="0" fontId="22" fillId="0" borderId="5" xfId="0" applyFont="1" applyBorder="1" applyAlignment="1">
      <alignment vertical="center"/>
    </xf>
    <xf numFmtId="0" fontId="25" fillId="0" borderId="0" xfId="0" applyFont="1" applyAlignment="1">
      <alignment horizontal="left" vertical="center" wrapText="1"/>
    </xf>
    <xf numFmtId="0" fontId="24" fillId="0" borderId="0" xfId="0" applyFont="1" applyAlignment="1">
      <alignment horizontal="left" wrapText="1"/>
    </xf>
    <xf numFmtId="0" fontId="26" fillId="0" borderId="0" xfId="0" applyFont="1" applyAlignment="1">
      <alignment wrapText="1"/>
    </xf>
    <xf numFmtId="0" fontId="26" fillId="0" borderId="37" xfId="0" applyFont="1" applyBorder="1" applyAlignment="1">
      <alignment vertical="center" wrapText="1"/>
    </xf>
    <xf numFmtId="0" fontId="0" fillId="0" borderId="5" xfId="0" applyBorder="1" applyAlignment="1">
      <alignment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xf numFmtId="0" fontId="6" fillId="0" borderId="5" xfId="0" applyFont="1" applyBorder="1" applyAlignment="1">
      <alignment horizontal="left" vertical="center" wrapText="1"/>
    </xf>
    <xf numFmtId="0" fontId="26" fillId="0" borderId="0" xfId="0" applyFont="1" applyAlignment="1">
      <alignment vertical="center" wrapText="1"/>
    </xf>
    <xf numFmtId="0" fontId="26" fillId="0" borderId="0" xfId="0" applyFont="1" applyAlignment="1">
      <alignment horizontal="left" vertical="center" wrapText="1"/>
    </xf>
    <xf numFmtId="0" fontId="4" fillId="0" borderId="5" xfId="51" applyBorder="1" applyAlignment="1">
      <alignment vertical="center" wrapText="1"/>
    </xf>
    <xf numFmtId="0" fontId="20" fillId="0" borderId="0" xfId="0" applyFont="1" applyAlignment="1">
      <alignment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3" Type="http://schemas.openxmlformats.org/officeDocument/2006/relationships/image" Target="../media/image3.png"/><Relationship Id="rId7" Type="http://schemas.openxmlformats.org/officeDocument/2006/relationships/image" Target="../media/image7.jpeg"/><Relationship Id="rId12" Type="http://schemas.openxmlformats.org/officeDocument/2006/relationships/image" Target="../media/image12.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editAs="oneCell">
    <xdr:from>
      <xdr:col>10</xdr:col>
      <xdr:colOff>1291525</xdr:colOff>
      <xdr:row>9</xdr:row>
      <xdr:rowOff>322881</xdr:rowOff>
    </xdr:from>
    <xdr:to>
      <xdr:col>10</xdr:col>
      <xdr:colOff>3890720</xdr:colOff>
      <xdr:row>9</xdr:row>
      <xdr:rowOff>2121976</xdr:rowOff>
    </xdr:to>
    <xdr:pic>
      <xdr:nvPicPr>
        <xdr:cNvPr id="22" name="Imagen 21" descr="steam over cooking pot"/>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29322" y="2292457"/>
          <a:ext cx="2599195" cy="1799095"/>
        </a:xfrm>
        <a:prstGeom prst="rect">
          <a:avLst/>
        </a:prstGeom>
        <a:noFill/>
        <a:ln>
          <a:noFill/>
        </a:ln>
      </xdr:spPr>
    </xdr:pic>
    <xdr:clientData/>
  </xdr:twoCellAnchor>
  <xdr:twoCellAnchor editAs="oneCell">
    <xdr:from>
      <xdr:col>10</xdr:col>
      <xdr:colOff>1824279</xdr:colOff>
      <xdr:row>10</xdr:row>
      <xdr:rowOff>258306</xdr:rowOff>
    </xdr:from>
    <xdr:to>
      <xdr:col>10</xdr:col>
      <xdr:colOff>3677209</xdr:colOff>
      <xdr:row>10</xdr:row>
      <xdr:rowOff>2111236</xdr:rowOff>
    </xdr:to>
    <xdr:pic>
      <xdr:nvPicPr>
        <xdr:cNvPr id="23" name="Imagen 22" descr="http://profesores.aulaplaneta.com/DNNPlayerPackages/Package14192/InfoGuion/cuadernoestudio/images_xml/CN_08_09_img5_zoom.jp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162076" y="4697925"/>
          <a:ext cx="1852930" cy="1852930"/>
        </a:xfrm>
        <a:prstGeom prst="rect">
          <a:avLst/>
        </a:prstGeom>
        <a:noFill/>
        <a:ln>
          <a:noFill/>
        </a:ln>
      </xdr:spPr>
    </xdr:pic>
    <xdr:clientData/>
  </xdr:twoCellAnchor>
  <xdr:twoCellAnchor editAs="oneCell">
    <xdr:from>
      <xdr:col>10</xdr:col>
      <xdr:colOff>1630550</xdr:colOff>
      <xdr:row>11</xdr:row>
      <xdr:rowOff>339025</xdr:rowOff>
    </xdr:from>
    <xdr:to>
      <xdr:col>10</xdr:col>
      <xdr:colOff>4116737</xdr:colOff>
      <xdr:row>11</xdr:row>
      <xdr:rowOff>1666003</xdr:rowOff>
    </xdr:to>
    <xdr:pic>
      <xdr:nvPicPr>
        <xdr:cNvPr id="26" name="Imagen 25"/>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968347" y="7200254"/>
          <a:ext cx="2486187" cy="1326978"/>
        </a:xfrm>
        <a:prstGeom prst="rect">
          <a:avLst/>
        </a:prstGeom>
        <a:noFill/>
        <a:ln>
          <a:noFill/>
        </a:ln>
      </xdr:spPr>
    </xdr:pic>
    <xdr:clientData/>
  </xdr:twoCellAnchor>
  <xdr:twoCellAnchor editAs="oneCell">
    <xdr:from>
      <xdr:col>10</xdr:col>
      <xdr:colOff>1210806</xdr:colOff>
      <xdr:row>12</xdr:row>
      <xdr:rowOff>694195</xdr:rowOff>
    </xdr:from>
    <xdr:to>
      <xdr:col>10</xdr:col>
      <xdr:colOff>4520339</xdr:colOff>
      <xdr:row>12</xdr:row>
      <xdr:rowOff>2905932</xdr:rowOff>
    </xdr:to>
    <xdr:pic>
      <xdr:nvPicPr>
        <xdr:cNvPr id="27" name="Imagen 26" descr="drought land and hot weathe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548603" y="9751017"/>
          <a:ext cx="3309533" cy="2211737"/>
        </a:xfrm>
        <a:prstGeom prst="rect">
          <a:avLst/>
        </a:prstGeom>
        <a:noFill/>
        <a:ln>
          <a:noFill/>
        </a:ln>
      </xdr:spPr>
    </xdr:pic>
    <xdr:clientData/>
  </xdr:twoCellAnchor>
  <xdr:twoCellAnchor editAs="oneCell">
    <xdr:from>
      <xdr:col>10</xdr:col>
      <xdr:colOff>952500</xdr:colOff>
      <xdr:row>13</xdr:row>
      <xdr:rowOff>403602</xdr:rowOff>
    </xdr:from>
    <xdr:to>
      <xdr:col>10</xdr:col>
      <xdr:colOff>4312285</xdr:colOff>
      <xdr:row>13</xdr:row>
      <xdr:rowOff>1657092</xdr:rowOff>
    </xdr:to>
    <xdr:pic>
      <xdr:nvPicPr>
        <xdr:cNvPr id="28" name="Imagen 27" descr="http://profesores.aulaplaneta.com/DNNPlayerPackages/Package14192/InfoGuion/cuadernoestudio/images_xml/CN_08_09_img1_zoom.jpg"/>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b="42857"/>
        <a:stretch/>
      </xdr:blipFill>
      <xdr:spPr bwMode="auto">
        <a:xfrm>
          <a:off x="17290297" y="12479365"/>
          <a:ext cx="3359785" cy="125349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10</xdr:col>
      <xdr:colOff>984788</xdr:colOff>
      <xdr:row>14</xdr:row>
      <xdr:rowOff>371313</xdr:rowOff>
    </xdr:from>
    <xdr:to>
      <xdr:col>10</xdr:col>
      <xdr:colOff>4198523</xdr:colOff>
      <xdr:row>14</xdr:row>
      <xdr:rowOff>2019138</xdr:rowOff>
    </xdr:to>
    <xdr:pic>
      <xdr:nvPicPr>
        <xdr:cNvPr id="29" name="Imagen 28"/>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322585" y="14836398"/>
          <a:ext cx="3213735" cy="1647825"/>
        </a:xfrm>
        <a:prstGeom prst="rect">
          <a:avLst/>
        </a:prstGeom>
        <a:noFill/>
        <a:ln>
          <a:noFill/>
        </a:ln>
      </xdr:spPr>
    </xdr:pic>
    <xdr:clientData/>
  </xdr:twoCellAnchor>
  <xdr:twoCellAnchor editAs="oneCell">
    <xdr:from>
      <xdr:col>10</xdr:col>
      <xdr:colOff>403602</xdr:colOff>
      <xdr:row>15</xdr:row>
      <xdr:rowOff>371315</xdr:rowOff>
    </xdr:from>
    <xdr:to>
      <xdr:col>10</xdr:col>
      <xdr:colOff>4791763</xdr:colOff>
      <xdr:row>15</xdr:row>
      <xdr:rowOff>2826989</xdr:rowOff>
    </xdr:to>
    <xdr:pic>
      <xdr:nvPicPr>
        <xdr:cNvPr id="31" name="Imagen 30" descr="http://profesores.aulaplaneta.com/DNNPlayerPackages/Package14324/InfoGuion/cuadernoestudio/images_xml/FQ_10_08_img3_zoom.jpg"/>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741399" y="17354874"/>
          <a:ext cx="4388161" cy="24556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1888856</xdr:colOff>
      <xdr:row>16</xdr:row>
      <xdr:rowOff>242161</xdr:rowOff>
    </xdr:from>
    <xdr:to>
      <xdr:col>10</xdr:col>
      <xdr:colOff>3600127</xdr:colOff>
      <xdr:row>16</xdr:row>
      <xdr:rowOff>1725263</xdr:rowOff>
    </xdr:to>
    <xdr:pic>
      <xdr:nvPicPr>
        <xdr:cNvPr id="35" name="Imagen 34" descr="http://profesores.aulaplaneta.com/DNNPlayerPackages/Package14324/InfoGuion/cuadernoestudio/images_xml/FQ_10_08_img4_zoom.jpg"/>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8226653" y="20212373"/>
          <a:ext cx="1711271" cy="1483102"/>
        </a:xfrm>
        <a:prstGeom prst="rect">
          <a:avLst/>
        </a:prstGeom>
        <a:noFill/>
        <a:ln>
          <a:noFill/>
        </a:ln>
      </xdr:spPr>
    </xdr:pic>
    <xdr:clientData/>
  </xdr:twoCellAnchor>
  <xdr:twoCellAnchor editAs="oneCell">
    <xdr:from>
      <xdr:col>10</xdr:col>
      <xdr:colOff>1388389</xdr:colOff>
      <xdr:row>17</xdr:row>
      <xdr:rowOff>484323</xdr:rowOff>
    </xdr:from>
    <xdr:to>
      <xdr:col>10</xdr:col>
      <xdr:colOff>3693439</xdr:colOff>
      <xdr:row>17</xdr:row>
      <xdr:rowOff>1961333</xdr:rowOff>
    </xdr:to>
    <xdr:pic>
      <xdr:nvPicPr>
        <xdr:cNvPr id="36" name="Imagen 35" descr="http://profesores.aulaplaneta.com/DNNPlayerPackages/Package14192/InfoGuion/cuadernoestudio/images_xml/CN_08_09_img7_zoom.jpg"/>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7726186" y="22488687"/>
          <a:ext cx="2305050" cy="1477010"/>
        </a:xfrm>
        <a:prstGeom prst="rect">
          <a:avLst/>
        </a:prstGeom>
        <a:noFill/>
        <a:ln>
          <a:noFill/>
        </a:ln>
      </xdr:spPr>
    </xdr:pic>
    <xdr:clientData/>
  </xdr:twoCellAnchor>
  <xdr:twoCellAnchor editAs="oneCell">
    <xdr:from>
      <xdr:col>10</xdr:col>
      <xdr:colOff>1356102</xdr:colOff>
      <xdr:row>18</xdr:row>
      <xdr:rowOff>581186</xdr:rowOff>
    </xdr:from>
    <xdr:to>
      <xdr:col>10</xdr:col>
      <xdr:colOff>3835777</xdr:colOff>
      <xdr:row>18</xdr:row>
      <xdr:rowOff>2328706</xdr:rowOff>
    </xdr:to>
    <xdr:pic>
      <xdr:nvPicPr>
        <xdr:cNvPr id="48" name="Imagen 47" descr="http://profesores.aulaplaneta.com/DNNPlayerPackages/Package14192/InfoGuion/cuadernoestudio/images_xml/CN_08_09_img8_zoom.jpg"/>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7693899" y="25184745"/>
          <a:ext cx="2479675" cy="1747520"/>
        </a:xfrm>
        <a:prstGeom prst="rect">
          <a:avLst/>
        </a:prstGeom>
        <a:noFill/>
        <a:ln>
          <a:noFill/>
        </a:ln>
      </xdr:spPr>
    </xdr:pic>
    <xdr:clientData/>
  </xdr:twoCellAnchor>
  <xdr:twoCellAnchor editAs="oneCell">
    <xdr:from>
      <xdr:col>10</xdr:col>
      <xdr:colOff>1630551</xdr:colOff>
      <xdr:row>19</xdr:row>
      <xdr:rowOff>565042</xdr:rowOff>
    </xdr:from>
    <xdr:to>
      <xdr:col>10</xdr:col>
      <xdr:colOff>3595876</xdr:colOff>
      <xdr:row>19</xdr:row>
      <xdr:rowOff>2485282</xdr:rowOff>
    </xdr:to>
    <xdr:pic>
      <xdr:nvPicPr>
        <xdr:cNvPr id="49" name="Imagen 48" descr="http://profesores.aulaplaneta.com/DNNPlayerPackages/Package14192/InfoGuion/cuadernoestudio/images_xml/CN_08_09_img9_zoom.jpg"/>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7968348" y="28090678"/>
          <a:ext cx="1965325" cy="1920240"/>
        </a:xfrm>
        <a:prstGeom prst="rect">
          <a:avLst/>
        </a:prstGeom>
        <a:noFill/>
        <a:ln>
          <a:noFill/>
        </a:ln>
      </xdr:spPr>
    </xdr:pic>
    <xdr:clientData/>
  </xdr:twoCellAnchor>
  <xdr:twoCellAnchor editAs="oneCell">
    <xdr:from>
      <xdr:col>10</xdr:col>
      <xdr:colOff>1210804</xdr:colOff>
      <xdr:row>20</xdr:row>
      <xdr:rowOff>468178</xdr:rowOff>
    </xdr:from>
    <xdr:to>
      <xdr:col>10</xdr:col>
      <xdr:colOff>4213600</xdr:colOff>
      <xdr:row>20</xdr:row>
      <xdr:rowOff>3601095</xdr:rowOff>
    </xdr:to>
    <xdr:pic>
      <xdr:nvPicPr>
        <xdr:cNvPr id="51" name="Imagen 50" descr="Geothermal Heating and Cooling Installation"/>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7548601" y="31028898"/>
          <a:ext cx="3002796" cy="3132917"/>
        </a:xfrm>
        <a:prstGeom prst="rect">
          <a:avLst/>
        </a:prstGeom>
        <a:noFill/>
        <a:ln>
          <a:noFill/>
        </a:ln>
      </xdr:spPr>
    </xdr:pic>
    <xdr:clientData/>
  </xdr:twoCellAnchor>
  <xdr:twoCellAnchor editAs="oneCell">
    <xdr:from>
      <xdr:col>10</xdr:col>
      <xdr:colOff>1226949</xdr:colOff>
      <xdr:row>21</xdr:row>
      <xdr:rowOff>161441</xdr:rowOff>
    </xdr:from>
    <xdr:to>
      <xdr:col>10</xdr:col>
      <xdr:colOff>4149025</xdr:colOff>
      <xdr:row>21</xdr:row>
      <xdr:rowOff>1745465</xdr:rowOff>
    </xdr:to>
    <xdr:pic>
      <xdr:nvPicPr>
        <xdr:cNvPr id="52" name="Imagen 51" descr="http://profesores.aulaplaneta.com/DNNPlayerPackages/Package14557/InfoGuion/cuadernoestudio/images_xml/TC_08_05_img4_small.jpg"/>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7564746" y="34596738"/>
          <a:ext cx="2922076" cy="1584024"/>
        </a:xfrm>
        <a:prstGeom prst="rect">
          <a:avLst/>
        </a:prstGeom>
        <a:noFill/>
        <a:ln>
          <a:noFill/>
        </a:ln>
      </xdr:spPr>
    </xdr:pic>
    <xdr:clientData/>
  </xdr:twoCellAnchor>
  <xdr:twoCellAnchor editAs="oneCell">
    <xdr:from>
      <xdr:col>10</xdr:col>
      <xdr:colOff>500465</xdr:colOff>
      <xdr:row>22</xdr:row>
      <xdr:rowOff>184900</xdr:rowOff>
    </xdr:from>
    <xdr:to>
      <xdr:col>10</xdr:col>
      <xdr:colOff>4852907</xdr:colOff>
      <xdr:row>22</xdr:row>
      <xdr:rowOff>2502976</xdr:rowOff>
    </xdr:to>
    <xdr:pic>
      <xdr:nvPicPr>
        <xdr:cNvPr id="54" name="Imagen 53" descr="http://profesores.aulaplaneta.com/DNNPlayerPackages/Package14324/InfoGuion/cuadernoestudio/images_xml/FQ_10_08_img5_zoom.jpg"/>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6838262" y="36460620"/>
          <a:ext cx="4352442" cy="23180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profesores.aulaplaneta.com/DNNPlayerPackages/Package14324/InfoGuion/cuadernoestudio/images_xml/FQ_10_08_img5_zoom.jp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59" zoomScaleNormal="59" zoomScalePageLayoutView="140" workbookViewId="0">
      <pane ySplit="9" topLeftCell="A10" activePane="bottomLeft" state="frozen"/>
      <selection pane="bottomLeft" activeCell="J28" sqref="J28"/>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73.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8"/>
      <c r="I1" s="48"/>
      <c r="J1" s="16"/>
      <c r="K1" s="16"/>
    </row>
    <row r="2" spans="1:16" ht="15.75" x14ac:dyDescent="0.25">
      <c r="A2" s="1"/>
      <c r="B2" s="3" t="s">
        <v>129</v>
      </c>
      <c r="C2" s="102" t="s">
        <v>22</v>
      </c>
      <c r="D2" s="103"/>
      <c r="F2" s="95" t="s">
        <v>0</v>
      </c>
      <c r="G2" s="96"/>
      <c r="H2" s="48"/>
      <c r="I2" s="48"/>
      <c r="J2" s="16"/>
    </row>
    <row r="3" spans="1:16" ht="15.75" x14ac:dyDescent="0.25">
      <c r="A3" s="1"/>
      <c r="B3" s="4" t="s">
        <v>8</v>
      </c>
      <c r="C3" s="104">
        <v>9</v>
      </c>
      <c r="D3" s="105"/>
      <c r="F3" s="97">
        <v>42072</v>
      </c>
      <c r="G3" s="98"/>
      <c r="H3" s="48"/>
      <c r="I3" s="48"/>
      <c r="J3" s="16"/>
    </row>
    <row r="4" spans="1:16" ht="16.5" x14ac:dyDescent="0.3">
      <c r="A4" s="1"/>
      <c r="B4" s="4" t="s">
        <v>54</v>
      </c>
      <c r="C4" s="104" t="s">
        <v>157</v>
      </c>
      <c r="D4" s="105"/>
      <c r="E4" s="5"/>
      <c r="F4" s="47" t="s">
        <v>55</v>
      </c>
      <c r="G4" s="46" t="s">
        <v>145</v>
      </c>
      <c r="H4" s="48"/>
      <c r="I4" s="48"/>
      <c r="J4" s="16"/>
      <c r="K4" s="16"/>
    </row>
    <row r="5" spans="1:16" ht="16.5" thickBot="1" x14ac:dyDescent="0.3">
      <c r="A5" s="1"/>
      <c r="B5" s="6" t="s">
        <v>1</v>
      </c>
      <c r="C5" s="106" t="s">
        <v>154</v>
      </c>
      <c r="D5" s="107"/>
      <c r="E5" s="5"/>
      <c r="F5" s="45" t="str">
        <f>IF(G4="Recurso","Motor del recurso","")</f>
        <v/>
      </c>
      <c r="G5" s="45"/>
      <c r="H5" s="48"/>
      <c r="I5" s="69"/>
      <c r="J5" s="16"/>
      <c r="K5" s="16"/>
    </row>
    <row r="6" spans="1:16" ht="16.5" thickBot="1" x14ac:dyDescent="0.3">
      <c r="A6" s="1"/>
      <c r="B6" s="1"/>
      <c r="C6" s="1"/>
      <c r="D6" s="1"/>
      <c r="E6" s="7"/>
      <c r="F6" s="1"/>
      <c r="G6" s="1"/>
      <c r="H6" s="48"/>
      <c r="I6" s="48"/>
      <c r="J6" s="16"/>
      <c r="K6" s="16"/>
    </row>
    <row r="7" spans="1:16" ht="15" customHeight="1" x14ac:dyDescent="0.25">
      <c r="A7" s="1"/>
      <c r="B7" s="32" t="s">
        <v>40</v>
      </c>
      <c r="C7" s="8" t="s">
        <v>158</v>
      </c>
      <c r="D7" s="31" t="s">
        <v>39</v>
      </c>
      <c r="F7" s="1"/>
      <c r="G7" s="1"/>
      <c r="H7" s="1"/>
      <c r="I7" s="1"/>
      <c r="J7" s="16"/>
      <c r="K7" s="16"/>
    </row>
    <row r="8" spans="1:16" s="9" customFormat="1" ht="16.5" thickBot="1" x14ac:dyDescent="0.3">
      <c r="A8" s="10"/>
      <c r="B8" s="10"/>
      <c r="C8" s="10"/>
      <c r="D8" s="11"/>
      <c r="E8" s="11"/>
      <c r="F8" s="99" t="s">
        <v>62</v>
      </c>
      <c r="G8" s="100"/>
      <c r="H8" s="100"/>
      <c r="I8" s="101"/>
      <c r="J8" s="18"/>
      <c r="K8" s="12"/>
      <c r="L8" s="2"/>
      <c r="M8" s="2"/>
      <c r="N8" s="2"/>
      <c r="O8" s="2"/>
      <c r="P8" s="2"/>
    </row>
    <row r="9" spans="1:16" ht="26.25" thickBot="1" x14ac:dyDescent="0.3">
      <c r="A9" s="29" t="s">
        <v>2</v>
      </c>
      <c r="B9" s="23" t="s">
        <v>9</v>
      </c>
      <c r="C9" s="22" t="s">
        <v>3</v>
      </c>
      <c r="D9" s="22" t="s">
        <v>4</v>
      </c>
      <c r="E9" s="22" t="s">
        <v>5</v>
      </c>
      <c r="F9" s="68" t="s">
        <v>61</v>
      </c>
      <c r="G9" s="68" t="s">
        <v>59</v>
      </c>
      <c r="H9" s="68" t="s">
        <v>60</v>
      </c>
      <c r="I9" s="68" t="s">
        <v>121</v>
      </c>
      <c r="J9" s="23" t="s">
        <v>6</v>
      </c>
      <c r="K9" s="24" t="s">
        <v>7</v>
      </c>
    </row>
    <row r="10" spans="1:16" s="12" customFormat="1" ht="195" customHeight="1" x14ac:dyDescent="0.25">
      <c r="A10" s="13" t="str">
        <f>IF(OR(B10&lt;&gt;"",J10&lt;&gt;""),"IMG01","")</f>
        <v>IMG01</v>
      </c>
      <c r="B10" s="90">
        <v>181908923</v>
      </c>
      <c r="C10" s="25" t="str">
        <f>IF(OR(B10&lt;&gt;"",J10&lt;&gt;""),IF($G$4="Recurso",CONCATENATE($G$4," ",$G$5),$G$4),"")</f>
        <v>Cuaderno de Estudio</v>
      </c>
      <c r="D10" s="14" t="s">
        <v>146</v>
      </c>
      <c r="E10" s="14" t="s">
        <v>148</v>
      </c>
      <c r="F10" s="14" t="str">
        <f>IF(OR(B10&lt;&gt;"",J10&lt;&gt;""),CONCATENATE($C$7,"_",$A10,IF($G$4="Cuaderno de Estudio","_small",CONCATENATE(IF(I10="","","n"),IF(LEFT($G$5,1)="F",".jpg",".png")))),"")</f>
        <v>CN_09_11_CO_IMG01_small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CN_09_11_CO_IMG01_zoom</v>
      </c>
      <c r="I10" s="14" t="str">
        <f>IF(OR(B10&lt;&gt;"",J10&lt;&gt;""),IF($G$4="Recurso",IF(LEFT($G$5,1)="M",IF(VLOOKUP($G$5,'Definición técnica de imagenes'!$A$3:$G$17,6,FALSE)=0,"",VLOOKUP($G$5,'Definición técnica de imagenes'!$A$3:$G$17,6,FALSE)),IF($G$5="F1","","")),'Definición técnica de imagenes'!$F$16),"")</f>
        <v>800 x 600 px</v>
      </c>
      <c r="J10" s="72" t="s">
        <v>159</v>
      </c>
      <c r="K10" s="19"/>
    </row>
    <row r="11" spans="1:16" s="12" customFormat="1" ht="190.5" customHeight="1" x14ac:dyDescent="0.25">
      <c r="A11" s="13" t="str">
        <f>IF(OR(B11&lt;&gt;"",J11&lt;&gt;""),CONCATENATE(LEFT(A10,3),IF(MID(A10,4,2)+1&lt;10,CONCATENATE("0",MID(A10,4,2)+1))),"")</f>
        <v>IMG02</v>
      </c>
      <c r="B11" s="90" t="s">
        <v>161</v>
      </c>
      <c r="C11" s="25" t="str">
        <f t="shared" ref="C11:C23" si="0">IF(OR(B11&lt;&gt;"",J11&lt;&gt;""),IF($G$4="Recurso",CONCATENATE($G$4," ",$G$5),$G$4),"")</f>
        <v>Cuaderno de Estudio</v>
      </c>
      <c r="D11" s="76" t="s">
        <v>146</v>
      </c>
      <c r="E11" s="14" t="s">
        <v>147</v>
      </c>
      <c r="F11" s="14" t="str">
        <f t="shared" ref="F11:F74" si="1">IF(OR(B11&lt;&gt;"",J11&lt;&gt;""),CONCATENATE($C$7,"_",$A11,IF($G$4="Cuaderno de Estudio","_small",CONCATENATE(IF(I11="","","n"),IF(LEFT($G$5,1)="F",".jpg",".png")))),"")</f>
        <v>CN_09_11_CO_IMG02_small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IF(AND(I11&lt;&gt;"",I11&lt;&gt;0),IF(OR(B11&lt;&gt;"",J11&lt;&gt;""),CONCATENATE($C$7,"_",$A11,IF($G$4="Cuaderno de Estudio","_zoom",CONCATENATE("a",IF(LEFT($G$5,1)="F",".jpg",".png")))),""),"")</f>
        <v>CN_09_11_CO_IMG02_zoom</v>
      </c>
      <c r="I11" s="14" t="str">
        <f>IF(OR(B11&lt;&gt;"",J11&lt;&gt;""),IF($G$4="Recurso",IF(LEFT($G$5,1)="M",IF(VLOOKUP($G$5,'Definición técnica de imagenes'!$A$3:$G$17,6,FALSE)=0,"",VLOOKUP($G$5,'Definición técnica de imagenes'!$A$3:$G$17,6,FALSE)),IF($G$5="F1","","")),'Definición técnica de imagenes'!$F$16),"")</f>
        <v>800 x 600 px</v>
      </c>
      <c r="J11" s="75" t="s">
        <v>160</v>
      </c>
      <c r="K11" s="91"/>
    </row>
    <row r="12" spans="1:16" s="12" customFormat="1" ht="173.25" customHeight="1" x14ac:dyDescent="0.25">
      <c r="A12" s="13" t="str">
        <f t="shared" ref="A12:A30" si="3">IF(OR(B12&lt;&gt;"",J12&lt;&gt;""),CONCATENATE(LEFT(A11,3),IF(MID(A11,4,2)+1&lt;10,CONCATENATE("0",MID(A11,4,2)+1))),"")</f>
        <v>IMG03</v>
      </c>
      <c r="B12" s="90" t="s">
        <v>164</v>
      </c>
      <c r="C12" s="25" t="str">
        <f t="shared" si="0"/>
        <v>Cuaderno de Estudio</v>
      </c>
      <c r="D12" s="14" t="s">
        <v>149</v>
      </c>
      <c r="E12" s="14" t="s">
        <v>148</v>
      </c>
      <c r="F12" s="14" t="str">
        <f t="shared" si="1"/>
        <v>CN_09_11_CO_IMG03_small</v>
      </c>
      <c r="G12" s="14" t="str">
        <f>IF(F12&lt;&gt;"",IF($G$4="Recurso",IF(LEFT($G$5,1)="M",VLOOKUP($G$5,'Definición técnica de imagenes'!$A$3:$G$17,5,FALSE),IF($G$5="F1",'Definición técnica de imagenes'!$E$15,'Definición técnica de imagenes'!$F$13)),'Definición técnica de imagenes'!$E$16),"")</f>
        <v>526 x 370 px</v>
      </c>
      <c r="H12" s="14" t="str">
        <f t="shared" si="2"/>
        <v>CN_09_11_CO_IMG03_zoom</v>
      </c>
      <c r="I12" s="14" t="str">
        <f>IF(OR(B12&lt;&gt;"",J12&lt;&gt;""),IF($G$4="Recurso",IF(LEFT($G$5,1)="M",IF(VLOOKUP($G$5,'Definición técnica de imagenes'!$A$3:$G$17,6,FALSE)=0,"",VLOOKUP($G$5,'Definición técnica de imagenes'!$A$3:$G$17,6,FALSE)),IF($G$5="F1","","")),'Definición técnica de imagenes'!$F$16),"")</f>
        <v>800 x 600 px</v>
      </c>
      <c r="J12" s="78" t="s">
        <v>162</v>
      </c>
      <c r="K12" s="92" t="s">
        <v>163</v>
      </c>
    </row>
    <row r="13" spans="1:16" s="12" customFormat="1" ht="237.75" customHeight="1" thickBot="1" x14ac:dyDescent="0.3">
      <c r="A13" s="13" t="str">
        <f t="shared" si="3"/>
        <v>IMG04</v>
      </c>
      <c r="B13" s="90">
        <v>106817387</v>
      </c>
      <c r="C13" s="25" t="str">
        <f t="shared" si="0"/>
        <v>Cuaderno de Estudio</v>
      </c>
      <c r="D13" s="14" t="s">
        <v>149</v>
      </c>
      <c r="E13" s="14" t="s">
        <v>148</v>
      </c>
      <c r="F13" s="14" t="str">
        <f t="shared" si="1"/>
        <v>CN_09_11_CO_IMG04_small</v>
      </c>
      <c r="G13" s="14" t="str">
        <f>IF(F13&lt;&gt;"",IF($G$4="Recurso",IF(LEFT($G$5,1)="M",VLOOKUP($G$5,'Definición técnica de imagenes'!$A$3:$G$17,5,FALSE),IF($G$5="F1",'Definición técnica de imagenes'!$E$15,'Definición técnica de imagenes'!$F$13)),'Definición técnica de imagenes'!$E$16),"")</f>
        <v>526 x 370 px</v>
      </c>
      <c r="H13" s="14" t="str">
        <f t="shared" si="2"/>
        <v>CN_09_11_CO_IMG04_zoom</v>
      </c>
      <c r="I13" s="77" t="s">
        <v>155</v>
      </c>
      <c r="J13" s="80" t="s">
        <v>165</v>
      </c>
      <c r="K13" s="92"/>
    </row>
    <row r="14" spans="1:16" s="12" customFormat="1" ht="187.5" customHeight="1" thickBot="1" x14ac:dyDescent="0.3">
      <c r="A14" s="13" t="str">
        <f t="shared" si="3"/>
        <v>IMG05</v>
      </c>
      <c r="B14" s="126" t="s">
        <v>167</v>
      </c>
      <c r="C14" s="25" t="str">
        <f t="shared" si="0"/>
        <v>Cuaderno de Estudio</v>
      </c>
      <c r="D14" s="14" t="s">
        <v>149</v>
      </c>
      <c r="E14" s="14" t="s">
        <v>148</v>
      </c>
      <c r="F14" s="14" t="str">
        <f t="shared" si="1"/>
        <v>CN_09_11_CO_IMG05_small</v>
      </c>
      <c r="G14" s="14" t="str">
        <f>IF(F14&lt;&gt;"",IF($G$4="Recurso",IF(LEFT($G$5,1)="M",VLOOKUP($G$5,'Definición técnica de imagenes'!$A$3:$G$17,5,FALSE),IF($G$5="F1",'Definición técnica de imagenes'!$E$15,'Definición técnica de imagenes'!$F$13)),'Definición técnica de imagenes'!$E$16),"")</f>
        <v>526 x 370 px</v>
      </c>
      <c r="H14" s="14" t="str">
        <f t="shared" si="2"/>
        <v>CN_09_11_CO_IMG05_zoom</v>
      </c>
      <c r="I14" s="14" t="str">
        <f>IF(OR(B14&lt;&gt;"",J14&lt;&gt;""),IF($G$4="Recurso",IF(LEFT($G$5,1)="M",IF(VLOOKUP($G$5,'Definición técnica de imagenes'!$A$3:$G$17,6,FALSE)=0,"",VLOOKUP($G$5,'Definición técnica de imagenes'!$A$3:$G$17,6,FALSE)),IF($G$5="F1","","")),'Definición técnica de imagenes'!$F$16),"")</f>
        <v>800 x 600 px</v>
      </c>
      <c r="J14" s="93" t="s">
        <v>166</v>
      </c>
      <c r="K14" s="92"/>
    </row>
    <row r="15" spans="1:16" s="12" customFormat="1" ht="198.75" customHeight="1" x14ac:dyDescent="0.25">
      <c r="A15" s="13" t="str">
        <f t="shared" si="3"/>
        <v>IMG06</v>
      </c>
      <c r="B15" s="126" t="s">
        <v>169</v>
      </c>
      <c r="C15" s="25" t="str">
        <f t="shared" si="0"/>
        <v>Cuaderno de Estudio</v>
      </c>
      <c r="D15" s="14" t="s">
        <v>149</v>
      </c>
      <c r="E15" s="14" t="s">
        <v>148</v>
      </c>
      <c r="F15" s="14" t="str">
        <f t="shared" si="1"/>
        <v>CN_09_11_CO_IMG06_small</v>
      </c>
      <c r="G15" s="14" t="str">
        <f>IF(F15&lt;&gt;"",IF($G$4="Recurso",IF(LEFT($G$5,1)="M",VLOOKUP($G$5,'Definición técnica de imagenes'!$A$3:$G$17,5,FALSE),IF($G$5="F1",'Definición técnica de imagenes'!$E$15,'Definición técnica de imagenes'!$F$13)),'Definición técnica de imagenes'!$E$16),"")</f>
        <v>526 x 370 px</v>
      </c>
      <c r="H15" s="14" t="str">
        <f t="shared" si="2"/>
        <v>CN_09_11_CO_IMG06_zoom</v>
      </c>
      <c r="I15" s="14" t="str">
        <f>IF(OR(B15&lt;&gt;"",J15&lt;&gt;""),IF($G$4="Recurso",IF(LEFT($G$5,1)="M",IF(VLOOKUP($G$5,'Definición técnica de imagenes'!$A$3:$G$17,6,FALSE)=0,"",VLOOKUP($G$5,'Definición técnica de imagenes'!$A$3:$G$17,6,FALSE)),IF($G$5="F1","","")),'Definición técnica de imagenes'!$F$16),"")</f>
        <v>800 x 600 px</v>
      </c>
      <c r="J15" s="127" t="s">
        <v>168</v>
      </c>
      <c r="K15" s="92"/>
    </row>
    <row r="16" spans="1:16" s="12" customFormat="1" ht="234.75" customHeight="1" x14ac:dyDescent="0.25">
      <c r="A16" s="13" t="str">
        <f t="shared" si="3"/>
        <v>IMG07</v>
      </c>
      <c r="B16" s="128" t="s">
        <v>170</v>
      </c>
      <c r="C16" s="25" t="str">
        <f t="shared" si="0"/>
        <v>Cuaderno de Estudio</v>
      </c>
      <c r="D16" s="14" t="s">
        <v>149</v>
      </c>
      <c r="E16" s="14" t="s">
        <v>148</v>
      </c>
      <c r="F16" s="14" t="str">
        <f t="shared" si="1"/>
        <v>CN_09_11_CO_IMG07_small</v>
      </c>
      <c r="G16" s="14" t="str">
        <f>IF(F16&lt;&gt;"",IF($G$4="Recurso",IF(LEFT($G$5,1)="M",VLOOKUP($G$5,'Definición técnica de imagenes'!$A$3:$G$17,5,FALSE),IF($G$5="F1",'Definición técnica de imagenes'!$E$15,'Definición técnica de imagenes'!$F$13)),'Definición técnica de imagenes'!$E$16),"")</f>
        <v>526 x 370 px</v>
      </c>
      <c r="H16" s="14" t="str">
        <f t="shared" si="2"/>
        <v>CN_09_11_CO_IMG07_zoom</v>
      </c>
      <c r="I16" s="14" t="str">
        <f>IF(OR(B16&lt;&gt;"",J16&lt;&gt;""),IF($G$4="Recurso",IF(LEFT($G$5,1)="M",IF(VLOOKUP($G$5,'Definición técnica de imagenes'!$A$3:$G$17,6,FALSE)=0,"",VLOOKUP($G$5,'Definición técnica de imagenes'!$A$3:$G$17,6,FALSE)),IF($G$5="F1","","")),'Definición técnica de imagenes'!$F$16),"")</f>
        <v>800 x 600 px</v>
      </c>
      <c r="J16" s="81" t="s">
        <v>171</v>
      </c>
      <c r="K16" s="94"/>
    </row>
    <row r="17" spans="1:11" s="12" customFormat="1" ht="160.5" customHeight="1" x14ac:dyDescent="0.25">
      <c r="A17" s="13" t="str">
        <f t="shared" si="3"/>
        <v>IMG08</v>
      </c>
      <c r="B17" s="127" t="s">
        <v>173</v>
      </c>
      <c r="C17" s="25" t="str">
        <f t="shared" si="0"/>
        <v>Cuaderno de Estudio</v>
      </c>
      <c r="D17" s="14" t="s">
        <v>146</v>
      </c>
      <c r="E17" s="14" t="s">
        <v>148</v>
      </c>
      <c r="F17" s="14" t="str">
        <f t="shared" si="1"/>
        <v>CN_09_11_CO_IMG08_small</v>
      </c>
      <c r="G17" s="14" t="str">
        <f>IF(F17&lt;&gt;"",IF($G$4="Recurso",IF(LEFT($G$5,1)="M",VLOOKUP($G$5,'Definición técnica de imagenes'!$A$3:$G$17,5,FALSE),IF($G$5="F1",'Definición técnica de imagenes'!$E$15,'Definición técnica de imagenes'!$F$13)),'Definición técnica de imagenes'!$E$16),"")</f>
        <v>526 x 370 px</v>
      </c>
      <c r="H17" s="14" t="str">
        <f t="shared" si="2"/>
        <v>CN_09_11_CO_IMG08_zoom</v>
      </c>
      <c r="I17" s="14" t="str">
        <f>IF(OR(B17&lt;&gt;"",J17&lt;&gt;""),IF($G$4="Recurso",IF(LEFT($G$5,1)="M",IF(VLOOKUP($G$5,'Definición técnica de imagenes'!$A$3:$G$17,6,FALSE)=0,"",VLOOKUP($G$5,'Definición técnica de imagenes'!$A$3:$G$17,6,FALSE)),IF($G$5="F1","","")),'Definición técnica de imagenes'!$F$16),"")</f>
        <v>800 x 600 px</v>
      </c>
      <c r="J17" s="79" t="s">
        <v>172</v>
      </c>
      <c r="K17" s="73"/>
    </row>
    <row r="18" spans="1:11" s="12" customFormat="1" ht="204.75" customHeight="1" x14ac:dyDescent="0.25">
      <c r="A18" s="13" t="str">
        <f t="shared" si="3"/>
        <v>IMG09</v>
      </c>
      <c r="B18" s="83" t="s">
        <v>175</v>
      </c>
      <c r="C18" s="25" t="str">
        <f t="shared" si="0"/>
        <v>Cuaderno de Estudio</v>
      </c>
      <c r="D18" s="14" t="s">
        <v>146</v>
      </c>
      <c r="E18" s="14" t="s">
        <v>148</v>
      </c>
      <c r="F18" s="14" t="str">
        <f t="shared" si="1"/>
        <v>CN_09_11_CO_IMG09_small</v>
      </c>
      <c r="G18" s="14" t="str">
        <f>IF(F18&lt;&gt;"",IF($G$4="Recurso",IF(LEFT($G$5,1)="M",VLOOKUP($G$5,'Definición técnica de imagenes'!$A$3:$G$17,5,FALSE),IF($G$5="F1",'Definición técnica de imagenes'!$E$15,'Definición técnica de imagenes'!$F$13)),'Definición técnica de imagenes'!$E$16),"")</f>
        <v>526 x 370 px</v>
      </c>
      <c r="H18" s="14" t="str">
        <f t="shared" si="2"/>
        <v>CN_09_11_CO_IMG09_zoom</v>
      </c>
      <c r="I18" s="14" t="str">
        <f>IF(OR(B18&lt;&gt;"",J18&lt;&gt;""),IF($G$4="Recurso",IF(LEFT($G$5,1)="M",IF(VLOOKUP($G$5,'Definición técnica de imagenes'!$A$3:$G$17,6,FALSE)=0,"",VLOOKUP($G$5,'Definición técnica de imagenes'!$A$3:$G$17,6,FALSE)),IF($G$5="F1","","")),'Definición técnica de imagenes'!$F$16),"")</f>
        <v>800 x 600 px</v>
      </c>
      <c r="J18" s="84" t="s">
        <v>174</v>
      </c>
      <c r="K18" s="92"/>
    </row>
    <row r="19" spans="1:11" s="12" customFormat="1" ht="229.5" customHeight="1" x14ac:dyDescent="0.25">
      <c r="A19" s="74" t="s">
        <v>150</v>
      </c>
      <c r="B19" s="129" t="s">
        <v>177</v>
      </c>
      <c r="C19" s="25" t="str">
        <f>IF(OR(B19&lt;&gt;"",J19&lt;&gt;""),IF($G$4="Recurso",CONCATENATE($G$4," ",$G$5),$G$4),"")</f>
        <v>Cuaderno de Estudio</v>
      </c>
      <c r="D19" s="14" t="s">
        <v>149</v>
      </c>
      <c r="E19" s="14" t="s">
        <v>148</v>
      </c>
      <c r="F19" s="14" t="str">
        <f>IF(OR(B19&lt;&gt;"",J19&lt;&gt;""),CONCATENATE($C$7,"_",$A19,IF($G$4="Cuaderno de Estudio","_small",CONCATENATE(IF(I19="","","n"),IF(LEFT($G$5,1)="F",".jpg",".png")))),"")</f>
        <v>CN_09_11_CO_IMG10_small</v>
      </c>
      <c r="G19" s="14" t="str">
        <f>IF(F19&lt;&gt;"",IF($G$4="Recurso",IF(LEFT($G$5,1)="M",VLOOKUP($G$5,'Definición técnica de imagenes'!$A$3:$G$17,5,FALSE),IF($G$5="F1",'Definición técnica de imagenes'!$E$15,'Definición técnica de imagenes'!$F$13)),'Definición técnica de imagenes'!$E$16),"")</f>
        <v>526 x 370 px</v>
      </c>
      <c r="H19" s="14" t="str">
        <f>IF(AND(I19&lt;&gt;"",I19&lt;&gt;0),IF(OR(B19&lt;&gt;"",J19&lt;&gt;""),CONCATENATE($C$7,"_",$A19,IF($G$4="Cuaderno de Estudio","_zoom",CONCATENATE("a",IF(LEFT($G$5,1)="F",".jpg",".png")))),""),"")</f>
        <v>CN_09_11_CO_IMG10_zoom</v>
      </c>
      <c r="I19" s="14" t="str">
        <f>IF(OR(B19&lt;&gt;"",J19&lt;&gt;""),IF($G$4="Recurso",IF(LEFT($G$5,1)="M",IF(VLOOKUP($G$5,'Definición técnica de imagenes'!$A$3:$G$17,6,FALSE)=0,"",VLOOKUP($G$5,'Definición técnica de imagenes'!$A$3:$G$17,6,FALSE)),IF($G$5="F1","","")),'Definición técnica de imagenes'!$F$16),"")</f>
        <v>800 x 600 px</v>
      </c>
      <c r="J19" s="127" t="s">
        <v>176</v>
      </c>
      <c r="K19" s="92"/>
    </row>
    <row r="20" spans="1:11" s="12" customFormat="1" ht="238.5" customHeight="1" x14ac:dyDescent="0.25">
      <c r="A20" s="74" t="s">
        <v>151</v>
      </c>
      <c r="B20" s="130" t="s">
        <v>178</v>
      </c>
      <c r="C20" s="25" t="str">
        <f t="shared" si="0"/>
        <v>Cuaderno de Estudio</v>
      </c>
      <c r="D20" s="14" t="s">
        <v>146</v>
      </c>
      <c r="E20" s="14" t="s">
        <v>147</v>
      </c>
      <c r="F20" s="14" t="str">
        <f t="shared" si="1"/>
        <v>CN_09_11_CO_IMG11_small</v>
      </c>
      <c r="G20" s="14" t="str">
        <f>IF(F20&lt;&gt;"",IF($G$4="Recurso",IF(LEFT($G$5,1)="M",VLOOKUP($G$5,'Definición técnica de imagenes'!$A$3:$G$17,5,FALSE),IF($G$5="F1",'Definición técnica de imagenes'!$E$15,'Definición técnica de imagenes'!$F$13)),'Definición técnica de imagenes'!$E$16),"")</f>
        <v>526 x 370 px</v>
      </c>
      <c r="H20" s="14" t="str">
        <f t="shared" si="2"/>
        <v>CN_09_11_CO_IMG11_zoom</v>
      </c>
      <c r="I20" s="14" t="str">
        <f>IF(OR(B20&lt;&gt;"",J20&lt;&gt;""),IF($G$4="Recurso",IF(LEFT($G$5,1)="M",IF(VLOOKUP($G$5,'Definición técnica de imagenes'!$A$3:$G$17,6,FALSE)=0,"",VLOOKUP($G$5,'Definición técnica de imagenes'!$A$3:$G$17,6,FALSE)),IF($G$5="F1","","")),'Definición técnica de imagenes'!$F$16),"")</f>
        <v>800 x 600 px</v>
      </c>
      <c r="J20" s="87" t="s">
        <v>179</v>
      </c>
      <c r="K20" s="86"/>
    </row>
    <row r="21" spans="1:11" s="12" customFormat="1" ht="305.25" customHeight="1" x14ac:dyDescent="0.25">
      <c r="A21" s="74" t="s">
        <v>152</v>
      </c>
      <c r="B21" s="83">
        <v>155958647</v>
      </c>
      <c r="C21" s="25" t="str">
        <f t="shared" si="0"/>
        <v>Cuaderno de Estudio</v>
      </c>
      <c r="D21" s="14" t="s">
        <v>149</v>
      </c>
      <c r="E21" s="14" t="s">
        <v>148</v>
      </c>
      <c r="F21" s="14" t="str">
        <f t="shared" si="1"/>
        <v>CN_09_11_CO_IMG12_small</v>
      </c>
      <c r="G21" s="14" t="str">
        <f>IF(F21&lt;&gt;"",IF($G$4="Recurso",IF(LEFT($G$5,1)="M",VLOOKUP($G$5,'Definición técnica de imagenes'!$A$3:$G$17,5,FALSE),IF($G$5="F1",'Definición técnica de imagenes'!$E$15,'Definición técnica de imagenes'!$F$13)),'Definición técnica de imagenes'!$E$16),"")</f>
        <v>526 x 370 px</v>
      </c>
      <c r="H21" s="14" t="str">
        <f t="shared" si="2"/>
        <v>CN_09_11_CO_IMG12_zoom</v>
      </c>
      <c r="I21" s="14" t="str">
        <f>IF(OR(B21&lt;&gt;"",J21&lt;&gt;""),IF($G$4="Recurso",IF(LEFT($G$5,1)="M",IF(VLOOKUP($G$5,'Definición técnica de imagenes'!$A$3:$G$17,6,FALSE)=0,"",VLOOKUP($G$5,'Definición técnica de imagenes'!$A$3:$G$17,6,FALSE)),IF($G$5="F1","","")),'Definición técnica de imagenes'!$F$16),"")</f>
        <v>800 x 600 px</v>
      </c>
      <c r="J21" s="85" t="s">
        <v>180</v>
      </c>
      <c r="K21" s="88"/>
    </row>
    <row r="22" spans="1:11" s="12" customFormat="1" ht="145.5" customHeight="1" x14ac:dyDescent="0.25">
      <c r="A22" s="74" t="s">
        <v>153</v>
      </c>
      <c r="B22" s="130" t="s">
        <v>182</v>
      </c>
      <c r="C22" s="25" t="str">
        <f t="shared" si="0"/>
        <v>Cuaderno de Estudio</v>
      </c>
      <c r="D22" s="14" t="s">
        <v>146</v>
      </c>
      <c r="E22" s="14" t="s">
        <v>148</v>
      </c>
      <c r="F22" s="14" t="str">
        <f t="shared" si="1"/>
        <v>CN_09_11_CO_IMG13_small</v>
      </c>
      <c r="G22" s="14" t="str">
        <f>IF(F22&lt;&gt;"",IF($G$4="Recurso",IF(LEFT($G$5,1)="M",VLOOKUP($G$5,'Definición técnica de imagenes'!$A$3:$G$17,5,FALSE),IF($G$5="F1",'Definición técnica de imagenes'!$E$15,'Definición técnica de imagenes'!$F$13)),'Definición técnica de imagenes'!$E$16),"")</f>
        <v>526 x 370 px</v>
      </c>
      <c r="H22" s="14" t="str">
        <f t="shared" si="2"/>
        <v>CN_09_11_CO_IMG13_zoom</v>
      </c>
      <c r="I22" s="14" t="str">
        <f>IF(OR(B22&lt;&gt;"",J22&lt;&gt;""),IF($G$4="Recurso",IF(LEFT($G$5,1)="M",IF(VLOOKUP($G$5,'Definición técnica de imagenes'!$A$3:$G$17,6,FALSE)=0,"",VLOOKUP($G$5,'Definición técnica de imagenes'!$A$3:$G$17,6,FALSE)),IF($G$5="F1","","")),'Definición técnica de imagenes'!$F$16),"")</f>
        <v>800 x 600 px</v>
      </c>
      <c r="J22" s="81" t="s">
        <v>181</v>
      </c>
      <c r="K22" s="89"/>
    </row>
    <row r="23" spans="1:11" s="12" customFormat="1" ht="200.25" customHeight="1" x14ac:dyDescent="0.25">
      <c r="A23" s="74" t="s">
        <v>156</v>
      </c>
      <c r="B23" s="129" t="s">
        <v>184</v>
      </c>
      <c r="C23" s="25" t="str">
        <f t="shared" si="0"/>
        <v>Cuaderno de Estudio</v>
      </c>
      <c r="D23" s="14" t="s">
        <v>149</v>
      </c>
      <c r="E23" s="14" t="s">
        <v>148</v>
      </c>
      <c r="F23" s="14" t="str">
        <f t="shared" si="1"/>
        <v>CN_09_11_CO_IMG14_small</v>
      </c>
      <c r="G23" s="14" t="str">
        <f>IF(F23&lt;&gt;"",IF($G$4="Recurso",IF(LEFT($G$5,1)="M",VLOOKUP($G$5,'Definición técnica de imagenes'!$A$3:$G$17,5,FALSE),IF($G$5="F1",'Definición técnica de imagenes'!$E$15,'Definición técnica de imagenes'!$F$13)),'Definición técnica de imagenes'!$E$16),"")</f>
        <v>526 x 370 px</v>
      </c>
      <c r="H23" s="14" t="str">
        <f t="shared" si="2"/>
        <v>CN_09_11_CO_IMG14_zoom</v>
      </c>
      <c r="I23" s="14" t="str">
        <f>IF(OR(B23&lt;&gt;"",J23&lt;&gt;""),IF($G$4="Recurso",IF(LEFT($G$5,1)="M",IF(VLOOKUP($G$5,'Definición técnica de imagenes'!$A$3:$G$17,6,FALSE)=0,"",VLOOKUP($G$5,'Definición técnica de imagenes'!$A$3:$G$17,6,FALSE)),IF($G$5="F1","","")),'Definición técnica de imagenes'!$F$16),"")</f>
        <v>800 x 600 px</v>
      </c>
      <c r="J23" s="130" t="s">
        <v>183</v>
      </c>
      <c r="K23"/>
    </row>
    <row r="24" spans="1:11" s="12" customFormat="1" ht="134.25" customHeight="1" x14ac:dyDescent="0.25">
      <c r="A24" s="74"/>
      <c r="B24" s="82"/>
      <c r="C24" s="25"/>
      <c r="D24" s="14"/>
      <c r="E24" s="14"/>
      <c r="F24" s="14"/>
      <c r="G24" s="14"/>
      <c r="H24" s="14"/>
      <c r="I24" s="14"/>
      <c r="J24" s="14"/>
      <c r="K24" s="86"/>
    </row>
    <row r="25" spans="1:11" s="12" customFormat="1" ht="123" customHeight="1" x14ac:dyDescent="0.25">
      <c r="A25" s="74"/>
      <c r="B25" s="82"/>
      <c r="C25" s="25"/>
      <c r="D25" s="14"/>
      <c r="E25" s="14"/>
      <c r="F25" s="14"/>
      <c r="G25" s="14"/>
      <c r="H25" s="14"/>
      <c r="I25" s="14"/>
      <c r="J25" s="14"/>
      <c r="K25" s="19"/>
    </row>
    <row r="26" spans="1:11" s="12" customFormat="1" ht="141" customHeight="1" x14ac:dyDescent="0.25">
      <c r="A26" s="74"/>
      <c r="B26" s="26"/>
      <c r="C26" s="26"/>
      <c r="D26" s="14"/>
      <c r="E26" s="14"/>
      <c r="F26" s="14"/>
      <c r="G26" s="14"/>
      <c r="H26" s="14"/>
      <c r="I26" s="14"/>
      <c r="J26" s="14"/>
      <c r="K26" s="19"/>
    </row>
    <row r="27" spans="1:11" s="12" customFormat="1" ht="154.5" customHeight="1" x14ac:dyDescent="0.25">
      <c r="A27" s="13"/>
      <c r="B27" s="26"/>
      <c r="C27" s="26"/>
      <c r="D27" s="14"/>
      <c r="E27" s="14"/>
      <c r="F27" s="14"/>
      <c r="G27" s="14"/>
      <c r="H27" s="14"/>
      <c r="I27" s="14"/>
      <c r="J27" s="19"/>
      <c r="K27" s="19"/>
    </row>
    <row r="28" spans="1:11" s="12" customFormat="1" ht="119.25" customHeight="1" x14ac:dyDescent="0.25">
      <c r="A28" s="13" t="str">
        <f t="shared" si="3"/>
        <v/>
      </c>
      <c r="B28" s="25"/>
      <c r="C28" s="25"/>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6"/>
      <c r="C29" s="26"/>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6"/>
      <c r="C30" s="26"/>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6"/>
      <c r="C31" s="26"/>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6"/>
      <c r="C32" s="26"/>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6"/>
      <c r="C33" s="26"/>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6"/>
      <c r="C34" s="26"/>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5"/>
      <c r="C35" s="25"/>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27"/>
      <c r="C36" s="27"/>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5"/>
      <c r="C37" s="25"/>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0"/>
      <c r="K37" s="15"/>
    </row>
    <row r="38" spans="1:11" s="12" customFormat="1" x14ac:dyDescent="0.25">
      <c r="A38" s="13"/>
      <c r="B38" s="28"/>
      <c r="C38" s="28"/>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1"/>
      <c r="K38" s="15"/>
    </row>
    <row r="39" spans="1:11" s="12" customFormat="1" x14ac:dyDescent="0.25">
      <c r="A39" s="13"/>
      <c r="B39" s="25"/>
      <c r="C39" s="25"/>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5"/>
      <c r="C40" s="25"/>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5"/>
      <c r="C41" s="25"/>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5"/>
      <c r="C42" s="25"/>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5"/>
      <c r="C43" s="25"/>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5"/>
      <c r="C44" s="25"/>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5"/>
      <c r="C45" s="25"/>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5"/>
      <c r="C46" s="25"/>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5"/>
      <c r="C47" s="25"/>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5"/>
      <c r="C48" s="25"/>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5"/>
      <c r="C49" s="25"/>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5"/>
      <c r="C50" s="25"/>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5"/>
      <c r="C51" s="25"/>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5"/>
      <c r="C52" s="25"/>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5"/>
      <c r="C53" s="25"/>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5"/>
      <c r="C54" s="25"/>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5"/>
      <c r="C55" s="25"/>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5"/>
      <c r="C56" s="25"/>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5"/>
      <c r="C57" s="25"/>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5"/>
      <c r="C58" s="25"/>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5"/>
      <c r="C59" s="25"/>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5"/>
      <c r="C60" s="25"/>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5"/>
      <c r="C61" s="25"/>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23" r:id="rId1"/>
  </hyperlinks>
  <pageMargins left="0.75" right="0.75" top="1" bottom="1" header="0.5" footer="0.5"/>
  <pageSetup orientation="portrait" horizontalDpi="4294967292" verticalDpi="4294967292" r:id="rId2"/>
  <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0" customWidth="1"/>
    <col min="2" max="2" width="11" style="30"/>
    <col min="3" max="3" width="13.875" style="30" customWidth="1"/>
    <col min="4" max="4" width="11.375" style="30" customWidth="1"/>
    <col min="5" max="7" width="11" style="30"/>
    <col min="8" max="11" width="11" style="30" hidden="1" customWidth="1"/>
    <col min="12" max="16384" width="11" style="30"/>
  </cols>
  <sheetData>
    <row r="1" spans="1:11" ht="16.5" thickBot="1" x14ac:dyDescent="0.3">
      <c r="A1" s="110" t="s">
        <v>38</v>
      </c>
      <c r="B1" s="111"/>
      <c r="C1" s="111"/>
      <c r="D1" s="111"/>
      <c r="E1" s="111"/>
      <c r="F1" s="112"/>
    </row>
    <row r="2" spans="1:11" x14ac:dyDescent="0.25">
      <c r="A2" s="38" t="s">
        <v>42</v>
      </c>
      <c r="B2" s="39"/>
      <c r="C2" s="113" t="s">
        <v>13</v>
      </c>
      <c r="D2" s="114"/>
      <c r="E2" s="115"/>
      <c r="F2" s="40"/>
    </row>
    <row r="3" spans="1:11" ht="63" x14ac:dyDescent="0.25">
      <c r="A3" s="41" t="s">
        <v>43</v>
      </c>
      <c r="B3" s="39"/>
      <c r="C3" s="119" t="s">
        <v>14</v>
      </c>
      <c r="D3" s="120"/>
      <c r="E3" s="121"/>
      <c r="F3" s="40"/>
      <c r="H3" s="30" t="s">
        <v>18</v>
      </c>
      <c r="I3" s="30" t="s">
        <v>19</v>
      </c>
      <c r="J3" s="30" t="s">
        <v>20</v>
      </c>
      <c r="K3" s="30" t="s">
        <v>52</v>
      </c>
    </row>
    <row r="4" spans="1:11" ht="31.5" x14ac:dyDescent="0.25">
      <c r="A4" s="38" t="s">
        <v>44</v>
      </c>
      <c r="B4" s="39"/>
      <c r="C4" s="34" t="s">
        <v>15</v>
      </c>
      <c r="D4" s="33" t="s">
        <v>16</v>
      </c>
      <c r="E4" s="37" t="s">
        <v>17</v>
      </c>
      <c r="F4" s="40"/>
      <c r="H4" s="30" t="s">
        <v>21</v>
      </c>
      <c r="I4" s="30" t="s">
        <v>25</v>
      </c>
      <c r="J4" s="30">
        <v>1</v>
      </c>
      <c r="K4" s="30">
        <v>1</v>
      </c>
    </row>
    <row r="5" spans="1:11" ht="79.5" thickBot="1" x14ac:dyDescent="0.3">
      <c r="A5" s="41" t="s">
        <v>45</v>
      </c>
      <c r="B5" s="39"/>
      <c r="C5" s="36" t="s">
        <v>35</v>
      </c>
      <c r="D5" s="122" t="str">
        <f>CONCATENATE(H21,"_",I21,"_",J21,"_CO")</f>
        <v>LE_07_04_CO</v>
      </c>
      <c r="E5" s="123"/>
      <c r="F5" s="40"/>
      <c r="H5" s="30" t="s">
        <v>22</v>
      </c>
      <c r="I5" s="30" t="s">
        <v>26</v>
      </c>
      <c r="J5" s="30">
        <v>2</v>
      </c>
      <c r="K5" s="30">
        <v>2</v>
      </c>
    </row>
    <row r="6" spans="1:11" ht="32.25" thickBot="1" x14ac:dyDescent="0.3">
      <c r="A6" s="38" t="s">
        <v>10</v>
      </c>
      <c r="B6" s="39"/>
      <c r="C6" s="39"/>
      <c r="D6" s="39"/>
      <c r="E6" s="39"/>
      <c r="F6" s="40"/>
      <c r="H6" s="30" t="s">
        <v>23</v>
      </c>
      <c r="I6" s="30" t="s">
        <v>27</v>
      </c>
      <c r="J6" s="30">
        <v>3</v>
      </c>
      <c r="K6" s="30">
        <v>3</v>
      </c>
    </row>
    <row r="7" spans="1:11" ht="48" thickBot="1" x14ac:dyDescent="0.3">
      <c r="A7" s="41" t="s">
        <v>11</v>
      </c>
      <c r="B7" s="39"/>
      <c r="C7" s="70" t="s">
        <v>127</v>
      </c>
      <c r="D7" s="108" t="str">
        <f>CONCATENATE("SolicitudGrafica_",D5,".xls")</f>
        <v>SolicitudGrafica_LE_07_04_CO.xls</v>
      </c>
      <c r="E7" s="108"/>
      <c r="F7" s="109"/>
      <c r="H7" s="30" t="s">
        <v>24</v>
      </c>
      <c r="I7" s="30" t="s">
        <v>28</v>
      </c>
      <c r="J7" s="30">
        <v>4</v>
      </c>
      <c r="K7" s="30">
        <v>4</v>
      </c>
    </row>
    <row r="8" spans="1:11" ht="47.25" x14ac:dyDescent="0.25">
      <c r="A8" s="41" t="s">
        <v>53</v>
      </c>
      <c r="B8" s="39"/>
      <c r="C8" s="39"/>
      <c r="D8" s="39"/>
      <c r="E8" s="39"/>
      <c r="F8" s="40"/>
      <c r="I8" s="30" t="s">
        <v>29</v>
      </c>
      <c r="J8" s="30">
        <v>5</v>
      </c>
      <c r="K8" s="30">
        <v>5</v>
      </c>
    </row>
    <row r="9" spans="1:11" ht="47.25" x14ac:dyDescent="0.25">
      <c r="A9" s="41" t="s">
        <v>12</v>
      </c>
      <c r="B9" s="39"/>
      <c r="C9" s="39"/>
      <c r="D9" s="39"/>
      <c r="E9" s="39"/>
      <c r="F9" s="40"/>
      <c r="I9" s="30" t="s">
        <v>30</v>
      </c>
      <c r="J9" s="30">
        <v>6</v>
      </c>
      <c r="K9" s="30">
        <v>6</v>
      </c>
    </row>
    <row r="10" spans="1:11" ht="32.25" thickBot="1" x14ac:dyDescent="0.3">
      <c r="A10" s="42" t="s">
        <v>36</v>
      </c>
      <c r="B10" s="43"/>
      <c r="C10" s="43"/>
      <c r="D10" s="43"/>
      <c r="E10" s="43"/>
      <c r="F10" s="44"/>
      <c r="I10" s="30" t="s">
        <v>31</v>
      </c>
      <c r="J10" s="30">
        <v>7</v>
      </c>
      <c r="K10" s="30">
        <v>7</v>
      </c>
    </row>
    <row r="11" spans="1:11" x14ac:dyDescent="0.25">
      <c r="I11" s="30" t="s">
        <v>32</v>
      </c>
      <c r="J11" s="30">
        <v>8</v>
      </c>
      <c r="K11" s="30">
        <v>8</v>
      </c>
    </row>
    <row r="12" spans="1:11" ht="16.5" thickBot="1" x14ac:dyDescent="0.3">
      <c r="I12" s="30" t="s">
        <v>37</v>
      </c>
      <c r="J12" s="30">
        <v>9</v>
      </c>
      <c r="K12" s="30">
        <v>9</v>
      </c>
    </row>
    <row r="13" spans="1:11" x14ac:dyDescent="0.25">
      <c r="A13" s="110" t="s">
        <v>41</v>
      </c>
      <c r="B13" s="111"/>
      <c r="C13" s="111"/>
      <c r="D13" s="111"/>
      <c r="E13" s="111"/>
      <c r="F13" s="112"/>
      <c r="I13" s="30" t="s">
        <v>33</v>
      </c>
      <c r="J13" s="30">
        <v>10</v>
      </c>
      <c r="K13" s="30">
        <v>10</v>
      </c>
    </row>
    <row r="14" spans="1:11" ht="16.5" thickBot="1" x14ac:dyDescent="0.3">
      <c r="A14" s="41"/>
      <c r="B14" s="39"/>
      <c r="C14" s="39"/>
      <c r="D14" s="39"/>
      <c r="E14" s="39"/>
      <c r="F14" s="40"/>
      <c r="I14" s="30" t="s">
        <v>34</v>
      </c>
      <c r="J14" s="30">
        <v>11</v>
      </c>
      <c r="K14" s="30">
        <v>11</v>
      </c>
    </row>
    <row r="15" spans="1:11" x14ac:dyDescent="0.25">
      <c r="A15" s="38" t="s">
        <v>46</v>
      </c>
      <c r="B15" s="39"/>
      <c r="C15" s="113" t="s">
        <v>49</v>
      </c>
      <c r="D15" s="114"/>
      <c r="E15" s="114"/>
      <c r="F15" s="115"/>
      <c r="J15" s="30">
        <v>12</v>
      </c>
      <c r="K15" s="30">
        <v>12</v>
      </c>
    </row>
    <row r="16" spans="1:11" ht="67.150000000000006" customHeight="1" x14ac:dyDescent="0.25">
      <c r="A16" s="41" t="s">
        <v>47</v>
      </c>
      <c r="B16" s="39"/>
      <c r="C16" s="34" t="s">
        <v>15</v>
      </c>
      <c r="D16" s="33" t="s">
        <v>16</v>
      </c>
      <c r="E16" s="33" t="s">
        <v>17</v>
      </c>
      <c r="F16" s="35" t="s">
        <v>50</v>
      </c>
      <c r="J16" s="30">
        <v>13</v>
      </c>
      <c r="K16" s="30">
        <v>13</v>
      </c>
    </row>
    <row r="17" spans="1:11" ht="32.1" customHeight="1" thickBot="1" x14ac:dyDescent="0.3">
      <c r="A17" s="38" t="s">
        <v>44</v>
      </c>
      <c r="B17" s="39"/>
      <c r="C17" s="36" t="s">
        <v>35</v>
      </c>
      <c r="D17" s="116" t="str">
        <f>CONCATENATE(H21,"_",I21,"_",J21,"_",K45)</f>
        <v>LE_07_04_REC10</v>
      </c>
      <c r="E17" s="117"/>
      <c r="F17" s="118"/>
      <c r="J17" s="30">
        <v>14</v>
      </c>
      <c r="K17" s="30">
        <v>14</v>
      </c>
    </row>
    <row r="18" spans="1:11" ht="79.5" thickBot="1" x14ac:dyDescent="0.3">
      <c r="A18" s="41" t="s">
        <v>48</v>
      </c>
      <c r="B18" s="39"/>
      <c r="C18" s="70" t="s">
        <v>128</v>
      </c>
      <c r="D18" s="108" t="str">
        <f>CONCATENATE("SolicitudGrafica_",D17,".xls")</f>
        <v>SolicitudGrafica_LE_07_04_REC10.xls</v>
      </c>
      <c r="E18" s="108"/>
      <c r="F18" s="109"/>
      <c r="J18" s="30">
        <v>15</v>
      </c>
      <c r="K18" s="30">
        <v>15</v>
      </c>
    </row>
    <row r="19" spans="1:11" x14ac:dyDescent="0.25">
      <c r="A19" s="38" t="s">
        <v>10</v>
      </c>
      <c r="B19" s="39"/>
      <c r="C19" s="39"/>
      <c r="D19" s="39"/>
      <c r="E19" s="39"/>
      <c r="F19" s="40"/>
      <c r="H19" s="30">
        <v>3</v>
      </c>
      <c r="J19" s="30">
        <v>16</v>
      </c>
      <c r="K19" s="30">
        <v>16</v>
      </c>
    </row>
    <row r="20" spans="1:11" ht="63.75" thickBot="1" x14ac:dyDescent="0.3">
      <c r="A20" s="42" t="s">
        <v>51</v>
      </c>
      <c r="B20" s="43"/>
      <c r="C20" s="43"/>
      <c r="D20" s="43"/>
      <c r="E20" s="43"/>
      <c r="F20" s="44"/>
      <c r="H20" s="30">
        <v>4</v>
      </c>
      <c r="I20" s="30">
        <v>5</v>
      </c>
      <c r="J20" s="30">
        <v>4</v>
      </c>
      <c r="K20" s="30">
        <v>17</v>
      </c>
    </row>
    <row r="21" spans="1:11" x14ac:dyDescent="0.25">
      <c r="H21" s="30" t="str">
        <f>IF(INDEX(H4:H7,H20)=H4,"MA",IF(INDEX(H4:H7,H20)=H5,"CN",IF(INDEX(H4:H7,H20)=H6,"CS",IF(INDEX(H4:H7,H20)=H7,"LE"))))</f>
        <v>LE</v>
      </c>
      <c r="I21" s="30" t="str">
        <f>CONCATENATE(IF((I20+2)&lt;10,"0",""),I20+2)</f>
        <v>07</v>
      </c>
      <c r="J21" s="30" t="str">
        <f>CONCATENATE(IF(J20&lt;10,"0",""),J20)</f>
        <v>04</v>
      </c>
      <c r="K21" s="30">
        <v>18</v>
      </c>
    </row>
    <row r="22" spans="1:11" x14ac:dyDescent="0.25">
      <c r="K22" s="30">
        <v>19</v>
      </c>
    </row>
    <row r="23" spans="1:11" x14ac:dyDescent="0.25">
      <c r="K23" s="30">
        <v>20</v>
      </c>
    </row>
    <row r="24" spans="1:11" x14ac:dyDescent="0.25">
      <c r="K24" s="30">
        <v>21</v>
      </c>
    </row>
    <row r="25" spans="1:11" x14ac:dyDescent="0.25">
      <c r="K25" s="30">
        <v>22</v>
      </c>
    </row>
    <row r="26" spans="1:11" x14ac:dyDescent="0.25">
      <c r="K26" s="30">
        <v>23</v>
      </c>
    </row>
    <row r="27" spans="1:11" x14ac:dyDescent="0.25">
      <c r="K27" s="30">
        <v>24</v>
      </c>
    </row>
    <row r="28" spans="1:11" x14ac:dyDescent="0.25">
      <c r="K28" s="30">
        <v>25</v>
      </c>
    </row>
    <row r="29" spans="1:11" x14ac:dyDescent="0.25">
      <c r="K29" s="30">
        <v>26</v>
      </c>
    </row>
    <row r="30" spans="1:11" x14ac:dyDescent="0.25">
      <c r="K30" s="30">
        <v>27</v>
      </c>
    </row>
    <row r="31" spans="1:11" x14ac:dyDescent="0.25">
      <c r="K31" s="30">
        <v>28</v>
      </c>
    </row>
    <row r="32" spans="1:11" x14ac:dyDescent="0.25">
      <c r="K32" s="30">
        <v>29</v>
      </c>
    </row>
    <row r="33" spans="11:11" x14ac:dyDescent="0.25">
      <c r="K33" s="30">
        <v>30</v>
      </c>
    </row>
    <row r="34" spans="11:11" x14ac:dyDescent="0.25">
      <c r="K34" s="30">
        <v>31</v>
      </c>
    </row>
    <row r="35" spans="11:11" x14ac:dyDescent="0.25">
      <c r="K35" s="30">
        <v>32</v>
      </c>
    </row>
    <row r="36" spans="11:11" x14ac:dyDescent="0.25">
      <c r="K36" s="30">
        <v>33</v>
      </c>
    </row>
    <row r="37" spans="11:11" x14ac:dyDescent="0.25">
      <c r="K37" s="30">
        <v>34</v>
      </c>
    </row>
    <row r="38" spans="11:11" x14ac:dyDescent="0.25">
      <c r="K38" s="30">
        <v>35</v>
      </c>
    </row>
    <row r="39" spans="11:11" x14ac:dyDescent="0.25">
      <c r="K39" s="30">
        <v>36</v>
      </c>
    </row>
    <row r="40" spans="11:11" x14ac:dyDescent="0.25">
      <c r="K40" s="30">
        <v>37</v>
      </c>
    </row>
    <row r="41" spans="11:11" x14ac:dyDescent="0.25">
      <c r="K41" s="30">
        <v>38</v>
      </c>
    </row>
    <row r="42" spans="11:11" x14ac:dyDescent="0.25">
      <c r="K42" s="30">
        <v>39</v>
      </c>
    </row>
    <row r="43" spans="11:11" x14ac:dyDescent="0.25">
      <c r="K43" s="30">
        <v>40</v>
      </c>
    </row>
    <row r="44" spans="11:11" x14ac:dyDescent="0.25">
      <c r="K44" s="30">
        <v>1</v>
      </c>
    </row>
    <row r="45" spans="11:11" x14ac:dyDescent="0.25">
      <c r="K45" s="30"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0" customWidth="1"/>
    <col min="2" max="2" width="22.25" style="30" customWidth="1"/>
    <col min="3" max="3" width="17.375" style="30" customWidth="1"/>
    <col min="4" max="4" width="10.875" style="30"/>
    <col min="5" max="5" width="11.75" style="30" customWidth="1"/>
    <col min="6" max="6" width="12.75" style="30" customWidth="1"/>
    <col min="7" max="7" width="11" style="30" customWidth="1"/>
    <col min="8" max="8" width="24.5" style="30" customWidth="1"/>
    <col min="9" max="9" width="22.25" style="30" customWidth="1"/>
    <col min="10" max="10" width="20.75" style="30" customWidth="1"/>
    <col min="11" max="11" width="44.5" style="30" customWidth="1"/>
    <col min="12" max="16384" width="10.875" style="30"/>
  </cols>
  <sheetData>
    <row r="1" spans="1:11" x14ac:dyDescent="0.25">
      <c r="A1" s="124" t="s">
        <v>56</v>
      </c>
      <c r="B1" s="124" t="s">
        <v>63</v>
      </c>
      <c r="C1" s="124" t="s">
        <v>64</v>
      </c>
      <c r="D1" s="124" t="s">
        <v>5</v>
      </c>
      <c r="E1" s="124" t="s">
        <v>65</v>
      </c>
      <c r="F1" s="124" t="s">
        <v>66</v>
      </c>
      <c r="G1" s="124" t="s">
        <v>67</v>
      </c>
      <c r="H1" s="125" t="s">
        <v>68</v>
      </c>
      <c r="I1" s="125"/>
      <c r="J1" s="125"/>
    </row>
    <row r="2" spans="1:11" x14ac:dyDescent="0.25">
      <c r="A2" s="124"/>
      <c r="B2" s="124"/>
      <c r="C2" s="124"/>
      <c r="D2" s="124"/>
      <c r="E2" s="124"/>
      <c r="F2" s="124"/>
      <c r="G2" s="124"/>
      <c r="H2" s="49" t="s">
        <v>65</v>
      </c>
      <c r="I2" s="49" t="s">
        <v>66</v>
      </c>
      <c r="J2" s="49" t="s">
        <v>67</v>
      </c>
    </row>
    <row r="3" spans="1:11" s="51" customFormat="1" x14ac:dyDescent="0.25">
      <c r="A3" s="50" t="s">
        <v>69</v>
      </c>
      <c r="B3" s="50" t="s">
        <v>70</v>
      </c>
      <c r="C3" s="50" t="s">
        <v>71</v>
      </c>
      <c r="D3" s="50" t="s">
        <v>72</v>
      </c>
      <c r="E3" s="50" t="s">
        <v>73</v>
      </c>
      <c r="F3" s="50"/>
      <c r="G3" s="50"/>
      <c r="H3" s="50" t="s">
        <v>130</v>
      </c>
      <c r="I3" s="50"/>
      <c r="J3" s="50"/>
    </row>
    <row r="4" spans="1:11" s="51" customFormat="1" x14ac:dyDescent="0.25">
      <c r="A4" s="52" t="s">
        <v>57</v>
      </c>
      <c r="B4" s="52" t="s">
        <v>74</v>
      </c>
      <c r="C4" s="52" t="s">
        <v>71</v>
      </c>
      <c r="D4" s="52" t="s">
        <v>72</v>
      </c>
      <c r="E4" s="52" t="s">
        <v>75</v>
      </c>
      <c r="F4" s="52" t="s">
        <v>76</v>
      </c>
      <c r="G4" s="52"/>
      <c r="H4" s="52" t="s">
        <v>131</v>
      </c>
      <c r="I4" s="52" t="s">
        <v>133</v>
      </c>
      <c r="J4" s="52"/>
    </row>
    <row r="5" spans="1:11" s="51" customFormat="1" x14ac:dyDescent="0.25">
      <c r="A5" s="53" t="s">
        <v>77</v>
      </c>
      <c r="B5" s="52" t="s">
        <v>78</v>
      </c>
      <c r="C5" s="52" t="s">
        <v>71</v>
      </c>
      <c r="D5" s="52" t="s">
        <v>72</v>
      </c>
      <c r="E5" s="52" t="s">
        <v>75</v>
      </c>
      <c r="F5" s="52" t="s">
        <v>76</v>
      </c>
      <c r="G5" s="54"/>
      <c r="H5" s="52" t="s">
        <v>131</v>
      </c>
      <c r="I5" s="52" t="s">
        <v>133</v>
      </c>
      <c r="J5" s="54"/>
    </row>
    <row r="6" spans="1:11" s="51" customFormat="1" x14ac:dyDescent="0.25">
      <c r="A6" s="52" t="s">
        <v>58</v>
      </c>
      <c r="B6" s="52" t="s">
        <v>79</v>
      </c>
      <c r="C6" s="52" t="s">
        <v>71</v>
      </c>
      <c r="D6" s="52" t="s">
        <v>72</v>
      </c>
      <c r="E6" s="52" t="s">
        <v>75</v>
      </c>
      <c r="F6" s="52" t="s">
        <v>76</v>
      </c>
      <c r="G6" s="52" t="s">
        <v>73</v>
      </c>
      <c r="H6" s="52" t="s">
        <v>131</v>
      </c>
      <c r="I6" s="52" t="s">
        <v>133</v>
      </c>
      <c r="J6" s="52" t="s">
        <v>134</v>
      </c>
    </row>
    <row r="7" spans="1:11" s="51" customFormat="1" ht="25.5" x14ac:dyDescent="0.25">
      <c r="A7" s="52" t="s">
        <v>80</v>
      </c>
      <c r="B7" s="52" t="s">
        <v>81</v>
      </c>
      <c r="C7" s="52" t="s">
        <v>71</v>
      </c>
      <c r="D7" s="52" t="s">
        <v>72</v>
      </c>
      <c r="E7" s="52" t="s">
        <v>75</v>
      </c>
      <c r="F7" s="52" t="s">
        <v>76</v>
      </c>
      <c r="G7" s="52"/>
      <c r="H7" s="52" t="s">
        <v>131</v>
      </c>
      <c r="I7" s="52" t="s">
        <v>133</v>
      </c>
      <c r="J7" s="52"/>
    </row>
    <row r="8" spans="1:11" s="51" customFormat="1" ht="25.5" x14ac:dyDescent="0.25">
      <c r="A8" s="52" t="s">
        <v>82</v>
      </c>
      <c r="B8" s="52" t="s">
        <v>83</v>
      </c>
      <c r="C8" s="52" t="s">
        <v>71</v>
      </c>
      <c r="D8" s="52" t="s">
        <v>72</v>
      </c>
      <c r="E8" s="52" t="s">
        <v>75</v>
      </c>
      <c r="F8" s="52" t="s">
        <v>76</v>
      </c>
      <c r="G8" s="52"/>
      <c r="H8" s="52" t="s">
        <v>131</v>
      </c>
      <c r="I8" s="52" t="s">
        <v>133</v>
      </c>
      <c r="J8" s="52"/>
    </row>
    <row r="9" spans="1:11" s="51" customFormat="1" x14ac:dyDescent="0.25">
      <c r="A9" s="52" t="s">
        <v>84</v>
      </c>
      <c r="B9" s="52" t="s">
        <v>85</v>
      </c>
      <c r="C9" s="52" t="s">
        <v>71</v>
      </c>
      <c r="D9" s="52" t="s">
        <v>72</v>
      </c>
      <c r="E9" s="52" t="s">
        <v>75</v>
      </c>
      <c r="F9" s="52" t="s">
        <v>76</v>
      </c>
      <c r="G9" s="52"/>
      <c r="H9" s="52" t="s">
        <v>131</v>
      </c>
      <c r="I9" s="52" t="s">
        <v>133</v>
      </c>
      <c r="J9" s="52"/>
    </row>
    <row r="10" spans="1:11" s="51" customFormat="1" x14ac:dyDescent="0.25">
      <c r="A10" s="52" t="s">
        <v>86</v>
      </c>
      <c r="B10" s="52" t="s">
        <v>87</v>
      </c>
      <c r="C10" s="52" t="s">
        <v>71</v>
      </c>
      <c r="D10" s="52" t="s">
        <v>72</v>
      </c>
      <c r="E10" s="52" t="s">
        <v>88</v>
      </c>
      <c r="F10" s="52"/>
      <c r="G10" s="52"/>
      <c r="H10" s="52" t="s">
        <v>130</v>
      </c>
      <c r="I10" s="52" t="s">
        <v>133</v>
      </c>
      <c r="J10" s="52"/>
    </row>
    <row r="11" spans="1:11" s="51" customFormat="1" ht="25.5" x14ac:dyDescent="0.25">
      <c r="A11" s="52" t="s">
        <v>89</v>
      </c>
      <c r="B11" s="52" t="s">
        <v>90</v>
      </c>
      <c r="C11" s="52" t="s">
        <v>71</v>
      </c>
      <c r="D11" s="52" t="s">
        <v>72</v>
      </c>
      <c r="E11" s="52" t="s">
        <v>75</v>
      </c>
      <c r="F11" s="52" t="s">
        <v>76</v>
      </c>
      <c r="G11" s="52"/>
      <c r="H11" s="52" t="s">
        <v>131</v>
      </c>
      <c r="I11" s="52" t="s">
        <v>133</v>
      </c>
      <c r="J11" s="52"/>
    </row>
    <row r="12" spans="1:11" s="51" customFormat="1" x14ac:dyDescent="0.25">
      <c r="A12" s="52" t="s">
        <v>91</v>
      </c>
      <c r="B12" s="52" t="s">
        <v>92</v>
      </c>
      <c r="C12" s="52" t="s">
        <v>71</v>
      </c>
      <c r="D12" s="52" t="s">
        <v>72</v>
      </c>
      <c r="E12" s="52" t="s">
        <v>75</v>
      </c>
      <c r="F12" s="52" t="s">
        <v>76</v>
      </c>
      <c r="G12" s="52"/>
      <c r="H12" s="52" t="s">
        <v>131</v>
      </c>
      <c r="I12" s="52" t="s">
        <v>133</v>
      </c>
      <c r="J12" s="52"/>
    </row>
    <row r="13" spans="1:11" ht="63" x14ac:dyDescent="0.25">
      <c r="A13" s="55" t="s">
        <v>93</v>
      </c>
      <c r="B13" s="55" t="s">
        <v>94</v>
      </c>
      <c r="C13" s="52" t="s">
        <v>71</v>
      </c>
      <c r="D13" s="56" t="s">
        <v>95</v>
      </c>
      <c r="E13" s="56"/>
      <c r="F13" s="57" t="s">
        <v>125</v>
      </c>
      <c r="G13" s="55"/>
      <c r="H13" s="52"/>
      <c r="I13" s="52" t="s">
        <v>130</v>
      </c>
      <c r="J13" s="55"/>
      <c r="K13" s="30" t="s">
        <v>96</v>
      </c>
    </row>
    <row r="14" spans="1:11" x14ac:dyDescent="0.25">
      <c r="A14" s="55" t="s">
        <v>97</v>
      </c>
      <c r="B14" s="55" t="s">
        <v>98</v>
      </c>
      <c r="C14" s="52" t="s">
        <v>71</v>
      </c>
      <c r="D14" s="56" t="s">
        <v>72</v>
      </c>
      <c r="E14" s="56"/>
      <c r="F14" s="57" t="s">
        <v>126</v>
      </c>
      <c r="G14" s="55"/>
      <c r="H14" s="52"/>
      <c r="I14" s="52" t="s">
        <v>130</v>
      </c>
      <c r="J14" s="55"/>
    </row>
    <row r="15" spans="1:11" ht="31.5" x14ac:dyDescent="0.25">
      <c r="A15" s="55" t="s">
        <v>99</v>
      </c>
      <c r="B15" s="55" t="s">
        <v>100</v>
      </c>
      <c r="C15" s="52" t="s">
        <v>101</v>
      </c>
      <c r="D15" s="55" t="s">
        <v>95</v>
      </c>
      <c r="E15" s="55" t="s">
        <v>124</v>
      </c>
      <c r="F15" s="55"/>
      <c r="G15" s="55"/>
      <c r="H15" s="52" t="s">
        <v>130</v>
      </c>
      <c r="I15" s="55"/>
      <c r="J15" s="55"/>
      <c r="K15" s="30" t="s">
        <v>102</v>
      </c>
    </row>
    <row r="16" spans="1:11" ht="94.5" x14ac:dyDescent="0.25">
      <c r="A16" s="57" t="s">
        <v>103</v>
      </c>
      <c r="B16" s="57"/>
      <c r="C16" s="53" t="s">
        <v>101</v>
      </c>
      <c r="D16" s="57" t="s">
        <v>104</v>
      </c>
      <c r="E16" s="56" t="s">
        <v>122</v>
      </c>
      <c r="F16" s="56" t="s">
        <v>123</v>
      </c>
      <c r="G16" s="56"/>
      <c r="H16" s="57" t="s">
        <v>132</v>
      </c>
      <c r="I16" s="57" t="s">
        <v>135</v>
      </c>
      <c r="J16" s="56"/>
      <c r="K16" s="58" t="s">
        <v>105</v>
      </c>
    </row>
    <row r="17" spans="1:11" ht="25.5" x14ac:dyDescent="0.25">
      <c r="A17" s="52" t="s">
        <v>106</v>
      </c>
      <c r="B17" s="52"/>
      <c r="C17" s="52" t="s">
        <v>71</v>
      </c>
      <c r="D17" s="52" t="s">
        <v>72</v>
      </c>
      <c r="E17" s="52" t="s">
        <v>107</v>
      </c>
      <c r="F17" s="52" t="s">
        <v>108</v>
      </c>
      <c r="G17" s="52"/>
      <c r="H17" s="59" t="s">
        <v>109</v>
      </c>
      <c r="I17" s="59" t="s">
        <v>110</v>
      </c>
      <c r="J17" s="52"/>
      <c r="K17" s="60" t="s">
        <v>111</v>
      </c>
    </row>
    <row r="20" spans="1:11" x14ac:dyDescent="0.25">
      <c r="A20" s="61" t="s">
        <v>112</v>
      </c>
    </row>
    <row r="21" spans="1:11" x14ac:dyDescent="0.25">
      <c r="A21" s="62" t="s">
        <v>113</v>
      </c>
      <c r="B21" s="63" t="s">
        <v>136</v>
      </c>
      <c r="C21" s="64" t="s">
        <v>22</v>
      </c>
      <c r="D21" s="63"/>
      <c r="E21" s="63"/>
    </row>
    <row r="22" spans="1:11" x14ac:dyDescent="0.25">
      <c r="A22" s="65" t="s">
        <v>114</v>
      </c>
      <c r="B22" s="71" t="s">
        <v>137</v>
      </c>
      <c r="C22" s="67" t="s">
        <v>138</v>
      </c>
      <c r="D22" s="66"/>
      <c r="E22" s="66"/>
    </row>
    <row r="23" spans="1:11" x14ac:dyDescent="0.25">
      <c r="A23" s="65" t="s">
        <v>115</v>
      </c>
      <c r="B23" s="71" t="s">
        <v>139</v>
      </c>
      <c r="C23" s="67" t="s">
        <v>140</v>
      </c>
      <c r="D23" s="66"/>
      <c r="E23" s="66"/>
    </row>
    <row r="24" spans="1:11" ht="31.5" x14ac:dyDescent="0.25">
      <c r="A24" s="65" t="s">
        <v>116</v>
      </c>
      <c r="B24" s="66" t="s">
        <v>141</v>
      </c>
      <c r="C24" s="67" t="s">
        <v>144</v>
      </c>
      <c r="D24" s="66"/>
      <c r="E24" s="66"/>
    </row>
    <row r="25" spans="1:11" x14ac:dyDescent="0.25">
      <c r="A25" s="65" t="s">
        <v>117</v>
      </c>
      <c r="B25" s="66" t="s">
        <v>142</v>
      </c>
      <c r="C25" s="67" t="s">
        <v>143</v>
      </c>
      <c r="D25" s="66"/>
      <c r="E25" s="66"/>
    </row>
    <row r="26" spans="1:11" ht="63" x14ac:dyDescent="0.25">
      <c r="A26" s="65" t="s">
        <v>118</v>
      </c>
      <c r="B26" s="66" t="s">
        <v>119</v>
      </c>
      <c r="C26" s="67" t="s">
        <v>120</v>
      </c>
      <c r="D26" s="66"/>
      <c r="E26" s="66"/>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Edwin Rodriguez</cp:lastModifiedBy>
  <dcterms:created xsi:type="dcterms:W3CDTF">2014-07-01T23:43:25Z</dcterms:created>
  <dcterms:modified xsi:type="dcterms:W3CDTF">2015-07-01T19:39:38Z</dcterms:modified>
</cp:coreProperties>
</file>