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trlProps/ctrlProp7.xml" ContentType="application/vnd.ms-excel.controlproperties+xml"/>
  <Override PartName="/xl/worksheets/sheet1.xml" ContentType="application/vnd.openxmlformats-officedocument.spreadsheetml.worksheet+xml"/>
  <Default Extension="vml" ContentType="application/vnd.openxmlformats-officedocument.vmlDrawing"/>
  <Override PartName="/xl/calcChain.xml" ContentType="application/vnd.openxmlformats-officedocument.spreadsheetml.calcChain+xml"/>
  <Override PartName="/xl/ctrlProps/ctrlProp5.xml" ContentType="application/vnd.ms-excel.controlproperties+xml"/>
  <Override PartName="/xl/ctrlProps/ctrlProp6.xml" ContentType="application/vnd.ms-excel.controlproperties+xml"/>
  <Override PartName="/xl/sharedStrings.xml" ContentType="application/vnd.openxmlformats-officedocument.spreadsheetml.sharedStrings+xml"/>
  <Override PartName="/xl/ctrlProps/ctrlProp4.xml" ContentType="application/vnd.ms-excel.controlproperties+xml"/>
  <Override PartName="/xl/ctrlProps/ctrlProp3.xml" ContentType="application/vnd.ms-excel.controlproperties+xml"/>
  <Override PartName="/xl/ctrlProps/ctrlProp2.xml" ContentType="application/vnd.ms-excel.controlproperties+xml"/>
  <Override PartName="/xl/ctrlProps/ctrlProp1.xml" ContentType="application/vnd.ms-excel.controlpropertie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7"/>
  <workbookPr showInkAnnotation="0" codeName="ThisWorkbook" autoCompressPictures="0"/>
  <bookViews>
    <workbookView xWindow="0" yWindow="0" windowWidth="19200" windowHeight="8955" tabRatio="500"/>
  </bookViews>
  <sheets>
    <sheet name="Solicitud gráfica" sheetId="1" r:id="rId1"/>
    <sheet name="Ayuda" sheetId="2" r:id="rId2"/>
    <sheet name="Definición técnica de imagenes" sheetId="3" r:id="rId3"/>
  </sheets>
  <calcPr calcId="125725" concurrentCalc="0"/>
  <extLst>
    <ext xmlns:mx="http://schemas.microsoft.com/office/mac/excel/2008/main" uri="{7523E5D3-25F3-A5E0-1632-64F254C22452}">
      <mx:ArchID Flags="2"/>
    </ext>
  </extLst>
</workbook>
</file>

<file path=xl/calcChain.xml><?xml version="1.0" encoding="utf-8"?>
<calcChain xmlns="http://schemas.openxmlformats.org/spreadsheetml/2006/main">
  <c r="C23" i="1"/>
  <c r="C24"/>
  <c r="C25"/>
  <c r="C26"/>
  <c r="C27"/>
  <c r="C28"/>
  <c r="C29"/>
  <c r="C30"/>
  <c r="C31"/>
  <c r="C32"/>
  <c r="C33"/>
  <c r="C34"/>
  <c r="C35"/>
  <c r="C36"/>
  <c r="C37"/>
  <c r="C38"/>
  <c r="C39"/>
  <c r="C40"/>
  <c r="C41"/>
  <c r="C42"/>
  <c r="C43"/>
  <c r="C44"/>
  <c r="C45"/>
  <c r="C46"/>
  <c r="C47"/>
  <c r="C48"/>
  <c r="C49"/>
  <c r="C50"/>
  <c r="C51"/>
  <c r="C52"/>
  <c r="C53"/>
  <c r="C54"/>
  <c r="C55"/>
  <c r="C56"/>
  <c r="C57"/>
  <c r="C58"/>
  <c r="C59"/>
  <c r="C60"/>
  <c r="C61"/>
  <c r="C62"/>
  <c r="C63"/>
  <c r="C64"/>
  <c r="C65"/>
  <c r="C66"/>
  <c r="C67"/>
  <c r="C68"/>
  <c r="C69"/>
  <c r="C70"/>
  <c r="C71"/>
  <c r="C72"/>
  <c r="C73"/>
  <c r="C74"/>
  <c r="C75"/>
  <c r="C76"/>
  <c r="C77"/>
  <c r="C78"/>
  <c r="C79"/>
  <c r="C80"/>
  <c r="C81"/>
  <c r="C82"/>
  <c r="C83"/>
  <c r="C84"/>
  <c r="C85"/>
  <c r="C86"/>
  <c r="C87"/>
  <c r="C88"/>
  <c r="C89"/>
  <c r="C90"/>
  <c r="C91"/>
  <c r="C92"/>
  <c r="C93"/>
  <c r="C94"/>
  <c r="C95"/>
  <c r="C96"/>
  <c r="C97"/>
  <c r="C98"/>
  <c r="C99"/>
  <c r="C100"/>
  <c r="C101"/>
  <c r="C102"/>
  <c r="C103"/>
  <c r="C104"/>
  <c r="C105"/>
  <c r="C106"/>
  <c r="C107"/>
  <c r="C108"/>
  <c r="A34"/>
  <c r="A35"/>
  <c r="A36"/>
  <c r="A37"/>
  <c r="A38"/>
  <c r="A39"/>
  <c r="A40"/>
  <c r="A41"/>
  <c r="A42"/>
  <c r="A43"/>
  <c r="A44"/>
  <c r="A45"/>
  <c r="A46"/>
  <c r="A47"/>
  <c r="A48"/>
  <c r="A49"/>
  <c r="A50"/>
  <c r="A51"/>
  <c r="A52"/>
  <c r="A53"/>
  <c r="A54"/>
  <c r="A55"/>
  <c r="A56"/>
  <c r="A57"/>
  <c r="A58"/>
  <c r="A59"/>
  <c r="A60"/>
  <c r="A61"/>
  <c r="A62"/>
  <c r="A63"/>
  <c r="A64"/>
  <c r="A65"/>
  <c r="A66"/>
  <c r="A67"/>
  <c r="A68"/>
  <c r="A69"/>
  <c r="A70"/>
  <c r="A71"/>
  <c r="A72"/>
  <c r="A73"/>
  <c r="A74"/>
  <c r="A75"/>
  <c r="A76"/>
  <c r="A77"/>
  <c r="A78"/>
  <c r="A79"/>
  <c r="A80"/>
  <c r="A81"/>
  <c r="A82"/>
  <c r="A83"/>
  <c r="A84"/>
  <c r="A85"/>
  <c r="A86"/>
  <c r="A87"/>
  <c r="A88"/>
  <c r="A89"/>
  <c r="A90"/>
  <c r="A91"/>
  <c r="A92"/>
  <c r="A93"/>
  <c r="A94"/>
  <c r="A95"/>
  <c r="A96"/>
  <c r="A97"/>
  <c r="A98"/>
  <c r="A99"/>
  <c r="A100"/>
  <c r="A101"/>
  <c r="A102"/>
  <c r="A103"/>
  <c r="A104"/>
  <c r="A105"/>
  <c r="A106"/>
  <c r="A107"/>
  <c r="A108"/>
  <c r="I11"/>
  <c r="I12"/>
  <c r="I13"/>
  <c r="I14"/>
  <c r="I15"/>
  <c r="I16"/>
  <c r="I17"/>
  <c r="I18"/>
  <c r="I19"/>
  <c r="I20"/>
  <c r="I21"/>
  <c r="I22"/>
  <c r="I23"/>
  <c r="I24"/>
  <c r="I25"/>
  <c r="I26"/>
  <c r="I27"/>
  <c r="I28"/>
  <c r="I29"/>
  <c r="I30"/>
  <c r="I31"/>
  <c r="I32"/>
  <c r="I33"/>
  <c r="I34"/>
  <c r="I35"/>
  <c r="I36"/>
  <c r="I37"/>
  <c r="I38"/>
  <c r="I39"/>
  <c r="I40"/>
  <c r="I41"/>
  <c r="I42"/>
  <c r="I43"/>
  <c r="I44"/>
  <c r="I45"/>
  <c r="I46"/>
  <c r="I47"/>
  <c r="I48"/>
  <c r="I49"/>
  <c r="I50"/>
  <c r="I51"/>
  <c r="I52"/>
  <c r="I53"/>
  <c r="I54"/>
  <c r="I55"/>
  <c r="I56"/>
  <c r="I57"/>
  <c r="I58"/>
  <c r="I59"/>
  <c r="I60"/>
  <c r="I61"/>
  <c r="I62"/>
  <c r="I63"/>
  <c r="I64"/>
  <c r="I65"/>
  <c r="I66"/>
  <c r="I67"/>
  <c r="I68"/>
  <c r="I69"/>
  <c r="I70"/>
  <c r="I71"/>
  <c r="I72"/>
  <c r="I73"/>
  <c r="I74"/>
  <c r="I75"/>
  <c r="I76"/>
  <c r="I77"/>
  <c r="I78"/>
  <c r="I79"/>
  <c r="I80"/>
  <c r="I81"/>
  <c r="I82"/>
  <c r="I83"/>
  <c r="I84"/>
  <c r="I85"/>
  <c r="I86"/>
  <c r="I87"/>
  <c r="I88"/>
  <c r="I89"/>
  <c r="I90"/>
  <c r="I91"/>
  <c r="I92"/>
  <c r="I93"/>
  <c r="I94"/>
  <c r="I95"/>
  <c r="I96"/>
  <c r="I97"/>
  <c r="I98"/>
  <c r="I99"/>
  <c r="I100"/>
  <c r="I101"/>
  <c r="I102"/>
  <c r="I103"/>
  <c r="I104"/>
  <c r="I105"/>
  <c r="I106"/>
  <c r="I107"/>
  <c r="I108"/>
  <c r="I10"/>
  <c r="H11"/>
  <c r="H12"/>
  <c r="H13"/>
  <c r="H14"/>
  <c r="H15"/>
  <c r="H16"/>
  <c r="H17"/>
  <c r="H18"/>
  <c r="H19"/>
  <c r="H20"/>
  <c r="H21"/>
  <c r="H22"/>
  <c r="H23"/>
  <c r="H24"/>
  <c r="H25"/>
  <c r="H26"/>
  <c r="H27"/>
  <c r="H28"/>
  <c r="H29"/>
  <c r="H30"/>
  <c r="H31"/>
  <c r="H32"/>
  <c r="H33"/>
  <c r="H34"/>
  <c r="H35"/>
  <c r="H36"/>
  <c r="H37"/>
  <c r="H38"/>
  <c r="H39"/>
  <c r="H40"/>
  <c r="H41"/>
  <c r="H42"/>
  <c r="H43"/>
  <c r="H44"/>
  <c r="H45"/>
  <c r="H46"/>
  <c r="H47"/>
  <c r="H48"/>
  <c r="H49"/>
  <c r="H50"/>
  <c r="H51"/>
  <c r="H52"/>
  <c r="H53"/>
  <c r="H54"/>
  <c r="H55"/>
  <c r="H56"/>
  <c r="H57"/>
  <c r="H58"/>
  <c r="H59"/>
  <c r="H60"/>
  <c r="H61"/>
  <c r="H62"/>
  <c r="H63"/>
  <c r="H64"/>
  <c r="H65"/>
  <c r="H66"/>
  <c r="H67"/>
  <c r="H68"/>
  <c r="H69"/>
  <c r="H70"/>
  <c r="H71"/>
  <c r="H72"/>
  <c r="H73"/>
  <c r="H74"/>
  <c r="H75"/>
  <c r="H76"/>
  <c r="H77"/>
  <c r="H78"/>
  <c r="H79"/>
  <c r="H80"/>
  <c r="H81"/>
  <c r="H82"/>
  <c r="H83"/>
  <c r="H84"/>
  <c r="H85"/>
  <c r="H86"/>
  <c r="H87"/>
  <c r="H88"/>
  <c r="H89"/>
  <c r="H90"/>
  <c r="H91"/>
  <c r="H92"/>
  <c r="H93"/>
  <c r="H94"/>
  <c r="H95"/>
  <c r="H96"/>
  <c r="H97"/>
  <c r="H98"/>
  <c r="H99"/>
  <c r="H100"/>
  <c r="H101"/>
  <c r="H102"/>
  <c r="H103"/>
  <c r="H104"/>
  <c r="H105"/>
  <c r="H106"/>
  <c r="H107"/>
  <c r="H108"/>
  <c r="H10"/>
  <c r="D18" i="2"/>
  <c r="D7"/>
  <c r="F11" i="1"/>
  <c r="G11"/>
  <c r="F12"/>
  <c r="G12"/>
  <c r="F13"/>
  <c r="G13"/>
  <c r="F14"/>
  <c r="G14"/>
  <c r="F15"/>
  <c r="G15"/>
  <c r="F16"/>
  <c r="G16"/>
  <c r="F17"/>
  <c r="G17"/>
  <c r="F18"/>
  <c r="G18"/>
  <c r="F19"/>
  <c r="G19"/>
  <c r="F20"/>
  <c r="G20"/>
  <c r="F21"/>
  <c r="G21"/>
  <c r="F22"/>
  <c r="G22"/>
  <c r="F23"/>
  <c r="G23"/>
  <c r="F24"/>
  <c r="G24"/>
  <c r="F25"/>
  <c r="G25"/>
  <c r="F26"/>
  <c r="G26"/>
  <c r="F27"/>
  <c r="G27"/>
  <c r="F28"/>
  <c r="G28"/>
  <c r="F29"/>
  <c r="G29"/>
  <c r="F30"/>
  <c r="G30"/>
  <c r="F31"/>
  <c r="G31"/>
  <c r="F32"/>
  <c r="G32"/>
  <c r="F33"/>
  <c r="G33"/>
  <c r="F34"/>
  <c r="G34"/>
  <c r="F35"/>
  <c r="G35"/>
  <c r="F36"/>
  <c r="G36"/>
  <c r="F37"/>
  <c r="G37"/>
  <c r="F38"/>
  <c r="G38"/>
  <c r="F39"/>
  <c r="G39"/>
  <c r="F40"/>
  <c r="G40"/>
  <c r="F41"/>
  <c r="G41"/>
  <c r="F42"/>
  <c r="G42"/>
  <c r="F43"/>
  <c r="G43"/>
  <c r="F44"/>
  <c r="G44"/>
  <c r="F45"/>
  <c r="G45"/>
  <c r="F46"/>
  <c r="G46"/>
  <c r="F47"/>
  <c r="G47"/>
  <c r="F48"/>
  <c r="G48"/>
  <c r="F49"/>
  <c r="G49"/>
  <c r="F50"/>
  <c r="G50"/>
  <c r="F51"/>
  <c r="G51"/>
  <c r="F52"/>
  <c r="G52"/>
  <c r="F53"/>
  <c r="G53"/>
  <c r="F54"/>
  <c r="G54"/>
  <c r="F55"/>
  <c r="G55"/>
  <c r="F56"/>
  <c r="G56"/>
  <c r="F57"/>
  <c r="G57"/>
  <c r="F58"/>
  <c r="G58"/>
  <c r="F59"/>
  <c r="G59"/>
  <c r="F60"/>
  <c r="G60"/>
  <c r="F61"/>
  <c r="G61"/>
  <c r="F62"/>
  <c r="G62"/>
  <c r="F63"/>
  <c r="G63"/>
  <c r="F64"/>
  <c r="G64"/>
  <c r="F65"/>
  <c r="G65"/>
  <c r="F66"/>
  <c r="G66"/>
  <c r="F67"/>
  <c r="G67"/>
  <c r="F68"/>
  <c r="G68"/>
  <c r="F69"/>
  <c r="G69"/>
  <c r="F70"/>
  <c r="G70"/>
  <c r="F71"/>
  <c r="G71"/>
  <c r="F72"/>
  <c r="G72"/>
  <c r="F73"/>
  <c r="G73"/>
  <c r="F74"/>
  <c r="G74"/>
  <c r="F75"/>
  <c r="G75"/>
  <c r="F76"/>
  <c r="G76"/>
  <c r="F77"/>
  <c r="G77"/>
  <c r="F78"/>
  <c r="G78"/>
  <c r="F79"/>
  <c r="G79"/>
  <c r="F80"/>
  <c r="G80"/>
  <c r="F81"/>
  <c r="G81"/>
  <c r="F82"/>
  <c r="G82"/>
  <c r="F83"/>
  <c r="G83"/>
  <c r="F84"/>
  <c r="G84"/>
  <c r="F85"/>
  <c r="G85"/>
  <c r="F86"/>
  <c r="G86"/>
  <c r="F87"/>
  <c r="G87"/>
  <c r="F88"/>
  <c r="G88"/>
  <c r="F89"/>
  <c r="G89"/>
  <c r="F90"/>
  <c r="G90"/>
  <c r="F91"/>
  <c r="G91"/>
  <c r="F92"/>
  <c r="G92"/>
  <c r="F93"/>
  <c r="G93"/>
  <c r="F94"/>
  <c r="G94"/>
  <c r="F95"/>
  <c r="G95"/>
  <c r="F96"/>
  <c r="G96"/>
  <c r="F97"/>
  <c r="G97"/>
  <c r="F98"/>
  <c r="G98"/>
  <c r="F99"/>
  <c r="G99"/>
  <c r="F100"/>
  <c r="G100"/>
  <c r="F101"/>
  <c r="G101"/>
  <c r="F102"/>
  <c r="G102"/>
  <c r="F103"/>
  <c r="G103"/>
  <c r="F104"/>
  <c r="G104"/>
  <c r="F105"/>
  <c r="G105"/>
  <c r="F106"/>
  <c r="G106"/>
  <c r="F107"/>
  <c r="G107"/>
  <c r="F108"/>
  <c r="G108"/>
  <c r="F10"/>
  <c r="C11"/>
  <c r="C12"/>
  <c r="C13"/>
  <c r="C14"/>
  <c r="C15"/>
  <c r="C16"/>
  <c r="C17"/>
  <c r="C18"/>
  <c r="C19"/>
  <c r="C20"/>
  <c r="C21"/>
  <c r="C22"/>
  <c r="C10"/>
  <c r="F5"/>
  <c r="I21" i="2"/>
  <c r="K45"/>
  <c r="H21"/>
  <c r="J21"/>
  <c r="D17"/>
  <c r="D5"/>
  <c r="G10" i="1"/>
</calcChain>
</file>

<file path=xl/sharedStrings.xml><?xml version="1.0" encoding="utf-8"?>
<sst xmlns="http://schemas.openxmlformats.org/spreadsheetml/2006/main" count="335" uniqueCount="220">
  <si>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</si>
  <si>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</si>
  <si>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</si>
  <si>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</si>
  <si>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</si>
  <si>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</si>
  <si>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</si>
  <si>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</si>
  <si>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</si>
  <si>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</si>
  <si>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</si>
  <si>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</si>
  <si>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</si>
  <si>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</si>
  <si>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</si>
  <si>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</si>
  <si>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</si>
  <si>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</si>
  <si>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</si>
  <si>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</si>
  <si>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</si>
  <si>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</si>
  <si>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</si>
  <si>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</si>
  <si>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</si>
  <si>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</si>
  <si>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</si>
  <si>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</si>
  <si>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</si>
  <si>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</si>
  <si>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</si>
  <si>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</si>
  <si>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</si>
  <si>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</si>
  <si>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</si>
  <si>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</si>
  <si>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</si>
  <si>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</si>
  <si>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</si>
  <si>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</si>
  <si>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</si>
  <si>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</si>
  <si>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</si>
  <si>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</si>
  <si>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</si>
  <si>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</si>
  <si>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</si>
  <si>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</si>
  <si>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</si>
  <si>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</si>
  <si>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</si>
  <si>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</si>
  <si>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</si>
  <si>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</si>
  <si>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</si>
  <si>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</si>
  <si>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</si>
  <si>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</si>
  <si>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</si>
  <si>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</si>
  <si>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</si>
  <si>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</si>
  <si>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</si>
  <si>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</si>
  <si>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</si>
  <si>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</si>
  <si>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</si>
  <si>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</si>
  <si>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</si>
  <si>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</si>
  <si>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</si>
  <si>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</si>
  <si>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</si>
  <si>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</si>
  <si>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</si>
  <si>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</si>
  <si>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</si>
  <si>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</si>
  <si>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</si>
  <si>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</si>
  <si>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</si>
  <si>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</si>
  <si>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</si>
  <si>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</si>
  <si>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</si>
  <si>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</si>
  <si>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</si>
  <si>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</si>
  <si>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</si>
  <si>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</si>
  <si>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</si>
  <si>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</si>
  <si>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</si>
  <si>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</si>
  <si>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</si>
  <si>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</si>
  <si>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</si>
  <si>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</si>
  <si>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</si>
  <si>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</si>
  <si>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</si>
  <si>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</si>
  <si>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</si>
  <si>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</si>
  <si>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</si>
  <si>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</si>
  <si>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</si>
  <si>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</si>
  <si>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</si>
  <si>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</si>
  <si>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</si>
  <si>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</si>
  <si>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</si>
  <si>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</si>
  <si>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Nivel</t>
  </si>
  <si>
    <t>Guión</t>
  </si>
  <si>
    <t>Cuaderno de estudio o Recurso</t>
  </si>
  <si>
    <t>Foto</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</si>
  <si>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</si>
  <si>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</si>
  <si>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</si>
  <si>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</si>
  <si>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</si>
  <si>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</si>
  <si>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</si>
  <si>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</si>
  <si>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</si>
  <si>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</si>
  <si>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</si>
  <si>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Área:</t>
  </si>
  <si>
    <t>CN_08_02_REC10_IMG01</t>
  </si>
  <si>
    <t>CN_08_02_REC10_IMG01n</t>
  </si>
  <si>
    <t>CN_08_02_REC10_IMG01_small</t>
  </si>
  <si>
    <t>CN_08_02_REC10_IMG01a</t>
  </si>
  <si>
    <t>CN_08_02_REC10_IMG01r</t>
  </si>
  <si>
    <t>CN_08_02_REC10_IMG01_zoom</t>
  </si>
  <si>
    <t>CN</t>
  </si>
  <si>
    <t>08</t>
  </si>
  <si>
    <t>Octavo Básica Secundaria</t>
  </si>
  <si>
    <t>02</t>
  </si>
  <si>
    <t>Guión 2</t>
  </si>
  <si>
    <t>REC10</t>
  </si>
  <si>
    <t>IMG01</t>
  </si>
  <si>
    <t>Imagen número 1</t>
  </si>
  <si>
    <t>Recurso número 10 (para el Cuaderno de Estudio no se escribe nada)</t>
  </si>
  <si>
    <t>Los seres vivos</t>
  </si>
  <si>
    <t>Camilo Ernesto Rodríguez Valencia</t>
  </si>
  <si>
    <t>Cuaderno de Estudio</t>
  </si>
  <si>
    <t>CN_06_03_CO</t>
  </si>
  <si>
    <t>Aula Planeta /1° ESO/ciencias naturales/cuaderno de estudio/los seres vivos/la composición de los seres vivos</t>
  </si>
  <si>
    <t>Fotografía</t>
  </si>
  <si>
    <t>Vertical</t>
  </si>
  <si>
    <t>Mujer tomando agua</t>
  </si>
  <si>
    <t>IMG02</t>
  </si>
  <si>
    <t>http://web.educastur.princast.es/proyectos/formadultos/unidades/los_seres_vivos/ud2/6_3.html</t>
  </si>
  <si>
    <t>Horizontal</t>
  </si>
  <si>
    <t>Niveles de organización de un ser humano (sistema muscular)</t>
  </si>
  <si>
    <t>IMG03</t>
  </si>
  <si>
    <t>http://www.geonomia.org/dokuwiki/doku.php?id=reproduccion_asexual</t>
  </si>
  <si>
    <t>Proceso de gemación y fragmentación en hidra y estrella de mar</t>
  </si>
  <si>
    <t>IMG04</t>
  </si>
  <si>
    <t>https://plus.google.com/photos/104361964935097680722/albums/5893501370326884257/5897166949828505058?banner=pwa&amp;pid=5897166949828505058&amp;oid=104361964935097680722</t>
  </si>
  <si>
    <t>Árbol filogenético de la vida, los tres dominios</t>
  </si>
  <si>
    <t>IMG05</t>
  </si>
  <si>
    <t>Estructura de un virus</t>
  </si>
  <si>
    <t>IMG06</t>
  </si>
  <si>
    <t>http://www.visualphotos.com/photo/1x6541878/methanosarcina_mazei_archaea_coloured_sem_b244041.jpg</t>
  </si>
  <si>
    <t xml:space="preserve">Methanosarcina </t>
  </si>
  <si>
    <t>IMG07</t>
  </si>
  <si>
    <t>http://1.bp.blogspot.com/-GOyy14I0vpo/Tn22VseAJ6I/AAAAAAAAAQw/wnaZE5-VcBY/s1600/Fuentes+termales+en+Yellowstone.jpg</t>
  </si>
  <si>
    <t>Arqueas en fuentes termales de Yellowstone</t>
  </si>
  <si>
    <t>IMG08</t>
  </si>
  <si>
    <t>Célula bacteriana</t>
  </si>
  <si>
    <t>IMG09</t>
  </si>
  <si>
    <t>https://cnho.files.wordpress.com/2010/02/biparticion.jpg</t>
  </si>
  <si>
    <t>Fisión binaria o bipartición</t>
  </si>
  <si>
    <t>IMG10</t>
  </si>
  <si>
    <t>http://ejemplosde.info/wp-content/uploads/2013/09/Ejemplos-de-bacterias-caracter%C3%ADsticas.jpg</t>
  </si>
  <si>
    <t>Formas bacterianas</t>
  </si>
  <si>
    <t>IMG11</t>
  </si>
  <si>
    <t>http://www.estudiaronline.org/blog/wp-content/uploads/2013/08/Biodiesel-algas.jpg</t>
  </si>
  <si>
    <t>Alga Volvox</t>
  </si>
  <si>
    <t>IMG12</t>
  </si>
  <si>
    <t>https://www.msu.edu/course/zol/316/lsppscope.htm</t>
  </si>
  <si>
    <t>Protozoo leishmania</t>
  </si>
  <si>
    <t>IMG13</t>
  </si>
  <si>
    <t>http://cmaps.cmappers.net/rid=1KNFR8135-GDBWRT-T1S/PARAMECIO.jpg</t>
  </si>
  <si>
    <t>Paramecio</t>
  </si>
  <si>
    <t>IMG14</t>
  </si>
  <si>
    <t>http://www.pv.fagro.edu.uy/fitopato/FOTO%20GALERIA/Citrus_azul/imagepages/image4.html;  http://static.naukas.com/media/2010/11/levaduras.jpg;  https://www.flickr.com/photos/30993596@N02/5063293976/</t>
  </si>
  <si>
    <t>Mohos, levaduras y setas</t>
  </si>
  <si>
    <t>Las tres imágenes se unen según instrucción: la primera (moho) a la izquierda; la segunda (levadura) en el centro, y la tercera (seta) en la derecha.</t>
  </si>
  <si>
    <t>IMG15</t>
  </si>
  <si>
    <t>http://www.diversidadmicrobiana.com/index.php?option=com_content&amp;id=690&amp;Itemid=771</t>
  </si>
  <si>
    <t>Estructura de un hongo filamentoso</t>
  </si>
  <si>
    <t>IMG16</t>
  </si>
  <si>
    <t>http://es.wikipedia.org/wiki/Anatom%C3%ADa_de_los_hongos#mediaviewer/File:Amanita_Cesarea_(diagrama).png</t>
  </si>
  <si>
    <t>Estructura de una seta</t>
  </si>
  <si>
    <t>IMG17</t>
  </si>
  <si>
    <t>http://www.biodiversidad.gob.mx/especies/gran_familia/plantas/musgos/musgos.html</t>
  </si>
  <si>
    <t>Musgos, hepáticas y antoceros</t>
  </si>
  <si>
    <t>IMG18</t>
  </si>
  <si>
    <t>http://upload.wikimedia.org/wikipedia/commons/d/d1/SoriDicksonia.jpg</t>
  </si>
  <si>
    <t xml:space="preserve">Pteridofitas </t>
  </si>
  <si>
    <t>IMG19</t>
  </si>
  <si>
    <t>53029285;  http://www.telecinco.es/bbtfile/6_20121216Vz7HQ6.jpg</t>
  </si>
  <si>
    <t xml:space="preserve">Espermatofitas: gimnospermas y angiospermas </t>
  </si>
  <si>
    <t>Unir las dos imágenes; la primera (gimnospermas) a la izquierda, y la segunda (angiospermas) a la derecha.</t>
  </si>
  <si>
    <t>IMG20</t>
  </si>
  <si>
    <t>http://www.ecured.cu/images/3/37/Tejodo_Vegetal.jpg</t>
  </si>
  <si>
    <t>Tejidos vegetales</t>
  </si>
  <si>
    <t>IMG21</t>
  </si>
  <si>
    <t>http://tec55biologia.wikispaces.com/file/view/fotosintesis.JPG/278169666/fotosintesis.JPG</t>
  </si>
  <si>
    <t>Fotosíntesis en hoja</t>
  </si>
  <si>
    <t>IMG22</t>
  </si>
  <si>
    <t>http://dpsteachers.wikispaces.com/M-T</t>
  </si>
  <si>
    <t>Collage de animales</t>
  </si>
  <si>
    <t>IMG23</t>
  </si>
  <si>
    <t>https://dsmbio.files.wordpress.com/2010/05/clip_image0022.jpg</t>
  </si>
  <si>
    <t>Tejidos animales</t>
  </si>
</sst>
</file>

<file path=xl/styles.xml><?xml version="1.0" encoding="utf-8"?>
<styleSheet xmlns="http://schemas.openxmlformats.org/spreadsheetml/2006/main">
  <numFmts count="1">
    <numFmt numFmtId="164" formatCode="[$-F800]dddd\,\ mmmm\ dd\,\ yyyy"/>
  </numFmts>
  <fonts count="25">
    <font>
      <sz val="12"/>
      <color theme="1"/>
      <name val="Calibri"/>
      <family val="2"/>
      <scheme val="minor"/>
    </font>
    <font>
      <sz val="11"/>
      <color theme="1"/>
      <name val="Calibri"/>
      <family val="2"/>
      <scheme val="minor"/>
    </font>
    <font>
      <sz val="10"/>
      <name val="Century Gothic"/>
    </font>
    <font>
      <b/>
      <sz val="10"/>
      <name val="Century Gothic"/>
    </font>
    <font>
      <u/>
      <sz val="12"/>
      <color theme="10"/>
      <name val="Calibri"/>
      <family val="2"/>
      <scheme val="minor"/>
    </font>
    <font>
      <u/>
      <sz val="12"/>
      <color theme="11"/>
      <name val="Calibri"/>
      <family val="2"/>
      <scheme val="minor"/>
    </font>
    <font>
      <sz val="10"/>
      <color theme="1"/>
      <name val="Century Gothic"/>
    </font>
    <font>
      <sz val="10"/>
      <color rgb="FF000000"/>
      <name val="Century Gothic"/>
    </font>
    <font>
      <sz val="9"/>
      <color rgb="FF000000"/>
      <name val="Century Gothic"/>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u/>
      <sz val="14.4"/>
      <color theme="10"/>
      <name val="Calibri"/>
      <family val="2"/>
    </font>
    <font>
      <u/>
      <sz val="10"/>
      <color theme="10"/>
      <name val="Century Gothic"/>
      <family val="2"/>
    </font>
    <font>
      <sz val="10"/>
      <color rgb="FF000000"/>
      <name val="Century Gothic"/>
      <family val="2"/>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2">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22" fillId="0" borderId="0" applyNumberFormat="0" applyFill="0" applyBorder="0" applyAlignment="0" applyProtection="0">
      <alignment vertical="top"/>
      <protection locked="0"/>
    </xf>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3" fillId="0" borderId="3" xfId="0" applyFont="1" applyBorder="1" applyAlignment="1">
      <alignment horizontal="left" vertical="center" wrapText="1"/>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6" fillId="0" borderId="5" xfId="0" applyFont="1" applyBorder="1" applyAlignment="1">
      <alignment wrapText="1"/>
    </xf>
    <xf numFmtId="0" fontId="6" fillId="0" borderId="5" xfId="0" applyFont="1" applyBorder="1" applyAlignment="1">
      <alignment vertical="center" wrapText="1"/>
    </xf>
    <xf numFmtId="0" fontId="7" fillId="0" borderId="5" xfId="0" applyFont="1" applyBorder="1" applyAlignment="1">
      <alignment wrapText="1"/>
    </xf>
    <xf numFmtId="0" fontId="6" fillId="0" borderId="5" xfId="0" applyFont="1" applyBorder="1" applyAlignment="1">
      <alignment vertical="center"/>
    </xf>
    <xf numFmtId="0" fontId="6" fillId="0" borderId="5" xfId="0" applyFont="1" applyBorder="1"/>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8" fillId="0" borderId="5" xfId="0" applyFont="1" applyBorder="1" applyAlignment="1">
      <alignment wrapText="1"/>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4" fillId="0" borderId="0" xfId="0" applyFont="1" applyBorder="1"/>
    <xf numFmtId="0" fontId="14" fillId="0" borderId="5" xfId="0" applyFont="1" applyBorder="1"/>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Fill="1" applyBorder="1" applyAlignment="1">
      <alignment vertical="center"/>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lignment horizontal="center"/>
    </xf>
    <xf numFmtId="164" fontId="9" fillId="0" borderId="26" xfId="0" applyNumberFormat="1" applyFont="1" applyBorder="1" applyAlignment="1">
      <alignment horizontal="center"/>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xf numFmtId="0" fontId="2" fillId="0" borderId="3" xfId="0" applyFont="1" applyFill="1" applyBorder="1" applyAlignment="1"/>
    <xf numFmtId="0" fontId="2" fillId="0" borderId="5" xfId="0" applyFont="1" applyFill="1" applyBorder="1" applyAlignment="1"/>
    <xf numFmtId="0" fontId="2" fillId="0" borderId="6" xfId="0" applyFont="1" applyFill="1" applyBorder="1" applyAlignment="1"/>
    <xf numFmtId="0" fontId="2" fillId="0" borderId="9" xfId="0" applyFont="1" applyFill="1" applyBorder="1" applyAlignment="1"/>
    <xf numFmtId="0" fontId="2" fillId="0" borderId="10" xfId="0" applyFont="1" applyFill="1" applyBorder="1" applyAlignment="1"/>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7" borderId="0" xfId="0" applyFont="1" applyFill="1" applyAlignment="1">
      <alignment horizontal="center" vertical="center" wrapText="1"/>
    </xf>
    <xf numFmtId="0" fontId="15" fillId="8" borderId="0" xfId="0" applyFont="1" applyFill="1" applyAlignment="1">
      <alignment horizontal="center" vertical="center" wrapText="1"/>
    </xf>
    <xf numFmtId="1" fontId="23" fillId="0" borderId="5" xfId="51" applyNumberFormat="1" applyFont="1" applyFill="1" applyBorder="1" applyAlignment="1" applyProtection="1">
      <alignment vertical="center" wrapText="1"/>
    </xf>
    <xf numFmtId="0" fontId="14" fillId="0" borderId="5" xfId="0" applyFont="1" applyBorder="1" applyAlignment="1">
      <alignment wrapText="1"/>
    </xf>
    <xf numFmtId="1" fontId="9" fillId="0" borderId="5" xfId="0" applyNumberFormat="1" applyFont="1" applyFill="1" applyBorder="1" applyAlignment="1">
      <alignment vertical="center" wrapText="1"/>
    </xf>
    <xf numFmtId="0" fontId="24" fillId="0" borderId="5" xfId="0" applyFont="1" applyBorder="1" applyAlignment="1">
      <alignment wrapText="1"/>
    </xf>
    <xf numFmtId="0" fontId="24" fillId="0" borderId="5" xfId="0" applyFont="1" applyBorder="1" applyAlignment="1">
      <alignment vertical="center" wrapText="1"/>
    </xf>
    <xf numFmtId="0" fontId="9" fillId="0" borderId="5" xfId="0" applyFont="1" applyFill="1" applyBorder="1" applyAlignment="1">
      <alignment vertical="center" wrapText="1"/>
    </xf>
  </cellXfs>
  <cellStyles count="52">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pv.fagro.edu.uy/fitopato/FOTO%20GALERIA/Citrus_azul/imagepages/image4.html;" TargetMode="External"/><Relationship Id="rId1" Type="http://schemas.openxmlformats.org/officeDocument/2006/relationships/hyperlink" Target="http://web.educastur.princast.es/proyectos/formadultos/unidades/los_seres_vivos/ud2/6_3.html" TargetMode="Externa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7" Type="http://schemas.openxmlformats.org/officeDocument/2006/relationships/ctrlProp" Target="../ctrlProps/ctrlProp4.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sheetPr codeName="Hoja1"/>
  <dimension ref="A1:P108"/>
  <sheetViews>
    <sheetView showGridLines="0" tabSelected="1" zoomScale="120" zoomScaleNormal="120" zoomScalePageLayoutView="140" workbookViewId="0">
      <pane ySplit="9" topLeftCell="A10" activePane="bottomLeft" state="frozen"/>
      <selection pane="bottomLeft" activeCell="A12" sqref="A12"/>
    </sheetView>
  </sheetViews>
  <sheetFormatPr baseColWidth="10" defaultColWidth="10.875" defaultRowHeight="13.5"/>
  <cols>
    <col min="1" max="1" width="20.625" style="2" customWidth="1"/>
    <col min="2" max="2" width="21" style="2" customWidth="1"/>
    <col min="3" max="3" width="21.25" style="2" customWidth="1"/>
    <col min="4" max="4" width="18.5" style="2" customWidth="1"/>
    <col min="5" max="5" width="13.125" style="2" customWidth="1"/>
    <col min="6" max="6" width="28.25" style="2" customWidth="1"/>
    <col min="7" max="7" width="20.5" style="2" customWidth="1"/>
    <col min="8" max="8" width="28.625" style="2" customWidth="1"/>
    <col min="9" max="9" width="20.5" style="2" customWidth="1"/>
    <col min="10" max="10" width="34.875" style="17" customWidth="1"/>
    <col min="11" max="11" width="29.625" style="17" customWidth="1"/>
    <col min="12" max="12" width="20.375" style="2" customWidth="1"/>
    <col min="13" max="13" width="14.5" style="2" customWidth="1"/>
    <col min="14" max="16384" width="10.875" style="2"/>
  </cols>
  <sheetData>
    <row r="1" spans="1:16" ht="16.5" thickBot="1">
      <c r="A1" s="1"/>
      <c r="B1" s="1"/>
      <c r="C1" s="1"/>
      <c r="D1" s="1"/>
      <c r="F1" s="1"/>
      <c r="G1" s="1"/>
      <c r="H1" s="48"/>
      <c r="I1" s="48"/>
      <c r="J1" s="16"/>
      <c r="K1" s="16"/>
    </row>
    <row r="2" spans="1:16" ht="15.75">
      <c r="A2" s="1"/>
      <c r="B2" s="3" t="s">
        <v>129</v>
      </c>
      <c r="C2" s="79" t="s">
        <v>22</v>
      </c>
      <c r="D2" s="80"/>
      <c r="F2" s="72" t="s">
        <v>0</v>
      </c>
      <c r="G2" s="73"/>
      <c r="H2" s="48"/>
      <c r="I2" s="48"/>
      <c r="J2" s="16"/>
    </row>
    <row r="3" spans="1:16" ht="15.75">
      <c r="A3" s="1"/>
      <c r="B3" s="4" t="s">
        <v>8</v>
      </c>
      <c r="C3" s="81">
        <v>6</v>
      </c>
      <c r="D3" s="82"/>
      <c r="F3" s="74">
        <v>42080</v>
      </c>
      <c r="G3" s="75"/>
      <c r="H3" s="48"/>
      <c r="I3" s="48"/>
      <c r="J3" s="16"/>
    </row>
    <row r="4" spans="1:16" ht="16.5">
      <c r="A4" s="1"/>
      <c r="B4" s="4" t="s">
        <v>54</v>
      </c>
      <c r="C4" s="81" t="s">
        <v>145</v>
      </c>
      <c r="D4" s="82"/>
      <c r="E4" s="5"/>
      <c r="F4" s="47" t="s">
        <v>55</v>
      </c>
      <c r="G4" s="46" t="s">
        <v>147</v>
      </c>
      <c r="H4" s="48"/>
      <c r="I4" s="48"/>
      <c r="J4" s="16"/>
      <c r="K4" s="16"/>
    </row>
    <row r="5" spans="1:16" ht="16.5" thickBot="1">
      <c r="A5" s="1"/>
      <c r="B5" s="6" t="s">
        <v>1</v>
      </c>
      <c r="C5" s="83" t="s">
        <v>146</v>
      </c>
      <c r="D5" s="84"/>
      <c r="E5" s="5"/>
      <c r="F5" s="45" t="str">
        <f>IF(G4="Recurso","Motor del recurso","")</f>
        <v/>
      </c>
      <c r="G5" s="45"/>
      <c r="H5" s="48"/>
      <c r="I5" s="69"/>
      <c r="J5" s="16"/>
      <c r="K5" s="16"/>
    </row>
    <row r="6" spans="1:16" ht="16.5" thickBot="1">
      <c r="A6" s="1"/>
      <c r="B6" s="1"/>
      <c r="C6" s="1"/>
      <c r="D6" s="1"/>
      <c r="E6" s="7"/>
      <c r="F6" s="1"/>
      <c r="G6" s="1"/>
      <c r="H6" s="48"/>
      <c r="I6" s="48"/>
      <c r="J6" s="16"/>
      <c r="K6" s="16"/>
    </row>
    <row r="7" spans="1:16" ht="15" customHeight="1">
      <c r="A7" s="1"/>
      <c r="B7" s="32" t="s">
        <v>40</v>
      </c>
      <c r="C7" s="8" t="s">
        <v>148</v>
      </c>
      <c r="D7" s="31" t="s">
        <v>39</v>
      </c>
      <c r="F7" s="1"/>
      <c r="G7" s="1"/>
      <c r="H7" s="1"/>
      <c r="I7" s="1"/>
      <c r="J7" s="16"/>
      <c r="K7" s="16"/>
    </row>
    <row r="8" spans="1:16" s="9" customFormat="1" ht="16.5" thickBot="1">
      <c r="A8" s="10"/>
      <c r="B8" s="10"/>
      <c r="C8" s="10"/>
      <c r="D8" s="11"/>
      <c r="E8" s="11"/>
      <c r="F8" s="76" t="s">
        <v>62</v>
      </c>
      <c r="G8" s="77"/>
      <c r="H8" s="77"/>
      <c r="I8" s="78"/>
      <c r="J8" s="18"/>
      <c r="K8" s="12"/>
      <c r="L8" s="2"/>
      <c r="M8" s="2"/>
      <c r="N8" s="2"/>
      <c r="O8" s="2"/>
      <c r="P8" s="2"/>
    </row>
    <row r="9" spans="1:16" ht="26.25" thickBot="1">
      <c r="A9" s="28" t="s">
        <v>2</v>
      </c>
      <c r="B9" s="25" t="s">
        <v>9</v>
      </c>
      <c r="C9" s="24" t="s">
        <v>3</v>
      </c>
      <c r="D9" s="24" t="s">
        <v>4</v>
      </c>
      <c r="E9" s="24" t="s">
        <v>5</v>
      </c>
      <c r="F9" s="68" t="s">
        <v>61</v>
      </c>
      <c r="G9" s="68" t="s">
        <v>59</v>
      </c>
      <c r="H9" s="68" t="s">
        <v>60</v>
      </c>
      <c r="I9" s="68" t="s">
        <v>121</v>
      </c>
      <c r="J9" s="25" t="s">
        <v>6</v>
      </c>
      <c r="K9" s="26" t="s">
        <v>7</v>
      </c>
    </row>
    <row r="10" spans="1:16" s="12" customFormat="1" ht="81">
      <c r="A10" s="13" t="s">
        <v>142</v>
      </c>
      <c r="B10" s="13" t="s">
        <v>149</v>
      </c>
      <c r="C10" s="27" t="str">
        <f>IF(OR(B10&lt;&gt;"",J10&lt;&gt;""),IF($G$4="Recurso",CONCATENATE($G$4," ",$G$5),$G$4),"")</f>
        <v>Cuaderno de Estudio</v>
      </c>
      <c r="D10" s="14" t="s">
        <v>150</v>
      </c>
      <c r="E10" s="14" t="s">
        <v>151</v>
      </c>
      <c r="F10" s="14" t="str">
        <f>IF(OR(B10&lt;&gt;"",J10&lt;&gt;""),CONCATENATE($C$7,"_",$A10,IF($G$4="Cuaderno de Estudio","_small",CONCATENATE(IF(I10="","","n"),IF(LEFT($G$5,1)="F",".jpg",".png")))),"")</f>
        <v>CN_06_03_CO_IMG01_small</v>
      </c>
      <c r="G10" s="14" t="str">
        <f>IF(F10&lt;&gt;"",IF($G$4="Recurso",IF(LEFT($G$5,1)="M",VLOOKUP($G$5,'Definición técnica de imagenes'!$A$3:$G$17,5,FALSE),IF($G$5="F1",'Definición técnica de imagenes'!$E$15,'Definición técnica de imagenes'!$F$13)),'Definición técnica de imagenes'!$E$16),"")</f>
        <v>526 x 370 px</v>
      </c>
      <c r="H10" s="14" t="str">
        <f>IF(AND(I10&lt;&gt;"",I10&lt;&gt;0),IF(OR(B10&lt;&gt;"",J10&lt;&gt;""),CONCATENATE($C$7,"_",$A10,IF($G$4="Cuaderno de Estudio","_zoom",CONCATENATE("a",IF(LEFT($G$5,1)="F",".jpg",".png")))),""),"")</f>
        <v>CN_06_03_CO_IMG01_zoom</v>
      </c>
      <c r="I10" s="14" t="str">
        <f>IF(OR(B10&lt;&gt;"",J10&lt;&gt;""),IF($G$4="Recurso",IF(LEFT($G$5,1)="M",IF(VLOOKUP($G$5,'Definición técnica de imagenes'!$A$3:$G$17,6,FALSE)=0,"",VLOOKUP($G$5,'Definición técnica de imagenes'!$A$3:$G$17,6,FALSE)),IF($G$5="F1","","")),'Definición técnica de imagenes'!$F$16),"")</f>
        <v>800 x 600 px</v>
      </c>
      <c r="J10" s="14" t="s">
        <v>152</v>
      </c>
      <c r="K10" s="19"/>
    </row>
    <row r="11" spans="1:16" s="12" customFormat="1" ht="13.9" customHeight="1">
      <c r="A11" s="13" t="s">
        <v>153</v>
      </c>
      <c r="B11" s="103" t="s">
        <v>154</v>
      </c>
      <c r="C11" s="27" t="str">
        <f t="shared" ref="C11:C74" si="0">IF(OR(B11&lt;&gt;"",J11&lt;&gt;""),IF($G$4="Recurso",CONCATENATE($G$4," ",$G$5),$G$4),"")</f>
        <v>Cuaderno de Estudio</v>
      </c>
      <c r="D11" s="14" t="s">
        <v>150</v>
      </c>
      <c r="E11" s="14" t="s">
        <v>155</v>
      </c>
      <c r="F11" s="14" t="str">
        <f t="shared" ref="F11:F74" si="1">IF(OR(B11&lt;&gt;"",J11&lt;&gt;""),CONCATENATE($C$7,"_",$A11,IF($G$4="Cuaderno de Estudio","_small",CONCATENATE(IF(I11="","","n"),IF(LEFT($G$5,1)="F",".jpg",".png")))),"")</f>
        <v>CN_06_03_CO_IMG02_small</v>
      </c>
      <c r="G11" s="14" t="str">
        <f>IF(F11&lt;&gt;"",IF($G$4="Recurso",IF(LEFT($G$5,1)="M",VLOOKUP($G$5,'Definición técnica de imagenes'!$A$3:$G$17,5,FALSE),IF($G$5="F1",'Definición técnica de imagenes'!$E$15,'Definición técnica de imagenes'!$F$13)),'Definición técnica de imagenes'!$E$16),"")</f>
        <v>526 x 370 px</v>
      </c>
      <c r="H11" s="14" t="str">
        <f t="shared" ref="H11:H74" si="2">IF(AND(I11&lt;&gt;"",I11&lt;&gt;0),IF(OR(B11&lt;&gt;"",J11&lt;&gt;""),CONCATENATE($C$7,"_",$A11,IF($G$4="Cuaderno de Estudio","_zoom",CONCATENATE("a",IF(LEFT($G$5,1)="F",".jpg",".png")))),""),"")</f>
        <v>CN_06_03_CO_IMG02_zoom</v>
      </c>
      <c r="I11" s="14" t="str">
        <f>IF(OR(B11&lt;&gt;"",J11&lt;&gt;""),IF($G$4="Recurso",IF(LEFT($G$5,1)="M",IF(VLOOKUP($G$5,'Definición técnica de imagenes'!$A$3:$G$17,6,FALSE)=0,"",VLOOKUP($G$5,'Definición técnica de imagenes'!$A$3:$G$17,6,FALSE)),IF($G$5="F1","","")),'Definición técnica de imagenes'!$F$16),"")</f>
        <v>800 x 600 px</v>
      </c>
      <c r="J11" s="104" t="s">
        <v>156</v>
      </c>
      <c r="K11" s="15"/>
    </row>
    <row r="12" spans="1:16" s="12" customFormat="1" ht="54">
      <c r="A12" s="105" t="s">
        <v>157</v>
      </c>
      <c r="B12" s="105" t="s">
        <v>158</v>
      </c>
      <c r="C12" s="27" t="str">
        <f t="shared" si="0"/>
        <v>Cuaderno de Estudio</v>
      </c>
      <c r="D12" s="14" t="s">
        <v>150</v>
      </c>
      <c r="E12" s="14" t="s">
        <v>155</v>
      </c>
      <c r="F12" s="14" t="str">
        <f t="shared" si="1"/>
        <v>CN_06_03_CO_IMG03_small</v>
      </c>
      <c r="G12" s="14" t="str">
        <f>IF(F12&lt;&gt;"",IF($G$4="Recurso",IF(LEFT($G$5,1)="M",VLOOKUP($G$5,'Definición técnica de imagenes'!$A$3:$G$17,5,FALSE),IF($G$5="F1",'Definición técnica de imagenes'!$E$15,'Definición técnica de imagenes'!$F$13)),'Definición técnica de imagenes'!$E$16),"")</f>
        <v>526 x 370 px</v>
      </c>
      <c r="H12" s="14" t="str">
        <f t="shared" si="2"/>
        <v>CN_06_03_CO_IMG03_zoom</v>
      </c>
      <c r="I12" s="14" t="str">
        <f>IF(OR(B12&lt;&gt;"",J12&lt;&gt;""),IF($G$4="Recurso",IF(LEFT($G$5,1)="M",IF(VLOOKUP($G$5,'Definición técnica de imagenes'!$A$3:$G$17,6,FALSE)=0,"",VLOOKUP($G$5,'Definición técnica de imagenes'!$A$3:$G$17,6,FALSE)),IF($G$5="F1","","")),'Definición técnica de imagenes'!$F$16),"")</f>
        <v>800 x 600 px</v>
      </c>
      <c r="J12" s="104" t="s">
        <v>159</v>
      </c>
      <c r="K12" s="19"/>
    </row>
    <row r="13" spans="1:16" s="12" customFormat="1" ht="108">
      <c r="A13" s="105" t="s">
        <v>160</v>
      </c>
      <c r="B13" s="105" t="s">
        <v>161</v>
      </c>
      <c r="C13" s="27" t="str">
        <f t="shared" si="0"/>
        <v>Cuaderno de Estudio</v>
      </c>
      <c r="D13" s="14" t="s">
        <v>150</v>
      </c>
      <c r="E13" s="14" t="s">
        <v>155</v>
      </c>
      <c r="F13" s="14" t="str">
        <f t="shared" si="1"/>
        <v>CN_06_03_CO_IMG04_small</v>
      </c>
      <c r="G13" s="14" t="str">
        <f>IF(F13&lt;&gt;"",IF($G$4="Recurso",IF(LEFT($G$5,1)="M",VLOOKUP($G$5,'Definición técnica de imagenes'!$A$3:$G$17,5,FALSE),IF($G$5="F1",'Definición técnica de imagenes'!$E$15,'Definición técnica de imagenes'!$F$13)),'Definición técnica de imagenes'!$E$16),"")</f>
        <v>526 x 370 px</v>
      </c>
      <c r="H13" s="14" t="str">
        <f t="shared" si="2"/>
        <v>CN_06_03_CO_IMG04_zoom</v>
      </c>
      <c r="I13" s="14" t="str">
        <f>IF(OR(B13&lt;&gt;"",J13&lt;&gt;""),IF($G$4="Recurso",IF(LEFT($G$5,1)="M",IF(VLOOKUP($G$5,'Definición técnica de imagenes'!$A$3:$G$17,6,FALSE)=0,"",VLOOKUP($G$5,'Definición técnica de imagenes'!$A$3:$G$17,6,FALSE)),IF($G$5="F1","","")),'Definición técnica de imagenes'!$F$16),"")</f>
        <v>800 x 600 px</v>
      </c>
      <c r="J13" s="104" t="s">
        <v>162</v>
      </c>
      <c r="K13" s="19"/>
    </row>
    <row r="14" spans="1:16" s="12" customFormat="1">
      <c r="A14" s="105" t="s">
        <v>163</v>
      </c>
      <c r="B14" s="13">
        <v>13643572</v>
      </c>
      <c r="C14" s="27" t="str">
        <f t="shared" si="0"/>
        <v>Cuaderno de Estudio</v>
      </c>
      <c r="D14" s="14" t="s">
        <v>150</v>
      </c>
      <c r="E14" s="14" t="s">
        <v>155</v>
      </c>
      <c r="F14" s="14" t="str">
        <f t="shared" si="1"/>
        <v>CN_06_03_CO_IMG05_small</v>
      </c>
      <c r="G14" s="14" t="str">
        <f>IF(F14&lt;&gt;"",IF($G$4="Recurso",IF(LEFT($G$5,1)="M",VLOOKUP($G$5,'Definición técnica de imagenes'!$A$3:$G$17,5,FALSE),IF($G$5="F1",'Definición técnica de imagenes'!$E$15,'Definición técnica de imagenes'!$F$13)),'Definición técnica de imagenes'!$E$16),"")</f>
        <v>526 x 370 px</v>
      </c>
      <c r="H14" s="14" t="str">
        <f t="shared" si="2"/>
        <v>CN_06_03_CO_IMG05_zoom</v>
      </c>
      <c r="I14" s="14" t="str">
        <f>IF(OR(B14&lt;&gt;"",J14&lt;&gt;""),IF($G$4="Recurso",IF(LEFT($G$5,1)="M",IF(VLOOKUP($G$5,'Definición técnica de imagenes'!$A$3:$G$17,6,FALSE)=0,"",VLOOKUP($G$5,'Definición técnica de imagenes'!$A$3:$G$17,6,FALSE)),IF($G$5="F1","","")),'Definición técnica de imagenes'!$F$16),"")</f>
        <v>800 x 600 px</v>
      </c>
      <c r="J14" s="104" t="s">
        <v>164</v>
      </c>
      <c r="K14" s="19"/>
    </row>
    <row r="15" spans="1:16" s="12" customFormat="1" ht="67.5">
      <c r="A15" s="105" t="s">
        <v>165</v>
      </c>
      <c r="B15" s="105" t="s">
        <v>166</v>
      </c>
      <c r="C15" s="27" t="str">
        <f t="shared" si="0"/>
        <v>Cuaderno de Estudio</v>
      </c>
      <c r="D15" s="14" t="s">
        <v>150</v>
      </c>
      <c r="E15" s="14" t="s">
        <v>155</v>
      </c>
      <c r="F15" s="14" t="str">
        <f t="shared" si="1"/>
        <v>CN_06_03_CO_IMG06_small</v>
      </c>
      <c r="G15" s="14" t="str">
        <f>IF(F15&lt;&gt;"",IF($G$4="Recurso",IF(LEFT($G$5,1)="M",VLOOKUP($G$5,'Definición técnica de imagenes'!$A$3:$G$17,5,FALSE),IF($G$5="F1",'Definición técnica de imagenes'!$E$15,'Definición técnica de imagenes'!$F$13)),'Definición técnica de imagenes'!$E$16),"")</f>
        <v>526 x 370 px</v>
      </c>
      <c r="H15" s="14" t="str">
        <f t="shared" si="2"/>
        <v>CN_06_03_CO_IMG06_zoom</v>
      </c>
      <c r="I15" s="14" t="str">
        <f>IF(OR(B15&lt;&gt;"",J15&lt;&gt;""),IF($G$4="Recurso",IF(LEFT($G$5,1)="M",IF(VLOOKUP($G$5,'Definición técnica de imagenes'!$A$3:$G$17,6,FALSE)=0,"",VLOOKUP($G$5,'Definición técnica de imagenes'!$A$3:$G$17,6,FALSE)),IF($G$5="F1","","")),'Definición técnica de imagenes'!$F$16),"")</f>
        <v>800 x 600 px</v>
      </c>
      <c r="J15" s="106" t="s">
        <v>167</v>
      </c>
      <c r="K15" s="21"/>
    </row>
    <row r="16" spans="1:16" s="12" customFormat="1" ht="108">
      <c r="A16" s="105" t="s">
        <v>168</v>
      </c>
      <c r="B16" s="105" t="s">
        <v>169</v>
      </c>
      <c r="C16" s="27" t="str">
        <f t="shared" si="0"/>
        <v>Cuaderno de Estudio</v>
      </c>
      <c r="D16" s="14" t="s">
        <v>150</v>
      </c>
      <c r="E16" s="14" t="s">
        <v>155</v>
      </c>
      <c r="F16" s="14" t="str">
        <f t="shared" si="1"/>
        <v>CN_06_03_CO_IMG07_small</v>
      </c>
      <c r="G16" s="14" t="str">
        <f>IF(F16&lt;&gt;"",IF($G$4="Recurso",IF(LEFT($G$5,1)="M",VLOOKUP($G$5,'Definición técnica de imagenes'!$A$3:$G$17,5,FALSE),IF($G$5="F1",'Definición técnica de imagenes'!$E$15,'Definición técnica de imagenes'!$F$13)),'Definición técnica de imagenes'!$E$16),"")</f>
        <v>526 x 370 px</v>
      </c>
      <c r="H16" s="14" t="str">
        <f t="shared" si="2"/>
        <v>CN_06_03_CO_IMG07_zoom</v>
      </c>
      <c r="I16" s="14" t="str">
        <f>IF(OR(B16&lt;&gt;"",J16&lt;&gt;""),IF($G$4="Recurso",IF(LEFT($G$5,1)="M",IF(VLOOKUP($G$5,'Definición técnica de imagenes'!$A$3:$G$17,6,FALSE)=0,"",VLOOKUP($G$5,'Definición técnica de imagenes'!$A$3:$G$17,6,FALSE)),IF($G$5="F1","","")),'Definición técnica de imagenes'!$F$16),"")</f>
        <v>800 x 600 px</v>
      </c>
      <c r="J16" s="107" t="s">
        <v>170</v>
      </c>
      <c r="K16" s="29"/>
    </row>
    <row r="17" spans="1:11" s="12" customFormat="1">
      <c r="A17" s="105" t="s">
        <v>171</v>
      </c>
      <c r="B17" s="13">
        <v>145028542</v>
      </c>
      <c r="C17" s="27" t="str">
        <f t="shared" si="0"/>
        <v>Cuaderno de Estudio</v>
      </c>
      <c r="D17" s="14" t="s">
        <v>150</v>
      </c>
      <c r="E17" s="14" t="s">
        <v>155</v>
      </c>
      <c r="F17" s="14" t="str">
        <f t="shared" si="1"/>
        <v>CN_06_03_CO_IMG08_small</v>
      </c>
      <c r="G17" s="14" t="str">
        <f>IF(F17&lt;&gt;"",IF($G$4="Recurso",IF(LEFT($G$5,1)="M",VLOOKUP($G$5,'Definición técnica de imagenes'!$A$3:$G$17,5,FALSE),IF($G$5="F1",'Definición técnica de imagenes'!$E$15,'Definición técnica de imagenes'!$F$13)),'Definición técnica de imagenes'!$E$16),"")</f>
        <v>526 x 370 px</v>
      </c>
      <c r="H17" s="14" t="str">
        <f t="shared" si="2"/>
        <v>CN_06_03_CO_IMG08_zoom</v>
      </c>
      <c r="I17" s="14" t="str">
        <f>IF(OR(B17&lt;&gt;"",J17&lt;&gt;""),IF($G$4="Recurso",IF(LEFT($G$5,1)="M",IF(VLOOKUP($G$5,'Definición técnica de imagenes'!$A$3:$G$17,6,FALSE)=0,"",VLOOKUP($G$5,'Definición técnica de imagenes'!$A$3:$G$17,6,FALSE)),IF($G$5="F1","","")),'Definición técnica de imagenes'!$F$16),"")</f>
        <v>800 x 600 px</v>
      </c>
      <c r="J17" s="106" t="s">
        <v>172</v>
      </c>
      <c r="K17" s="21"/>
    </row>
    <row r="18" spans="1:11" s="12" customFormat="1" ht="40.5">
      <c r="A18" s="105" t="s">
        <v>173</v>
      </c>
      <c r="B18" s="105" t="s">
        <v>174</v>
      </c>
      <c r="C18" s="27" t="str">
        <f t="shared" si="0"/>
        <v>Cuaderno de Estudio</v>
      </c>
      <c r="D18" s="14" t="s">
        <v>150</v>
      </c>
      <c r="E18" s="14" t="s">
        <v>155</v>
      </c>
      <c r="F18" s="14" t="str">
        <f t="shared" si="1"/>
        <v>CN_06_03_CO_IMG09_small</v>
      </c>
      <c r="G18" s="14" t="str">
        <f>IF(F18&lt;&gt;"",IF($G$4="Recurso",IF(LEFT($G$5,1)="M",VLOOKUP($G$5,'Definición técnica de imagenes'!$A$3:$G$17,5,FALSE),IF($G$5="F1",'Definición técnica de imagenes'!$E$15,'Definición técnica de imagenes'!$F$13)),'Definición técnica de imagenes'!$E$16),"")</f>
        <v>526 x 370 px</v>
      </c>
      <c r="H18" s="14" t="str">
        <f t="shared" si="2"/>
        <v>CN_06_03_CO_IMG09_zoom</v>
      </c>
      <c r="I18" s="14" t="str">
        <f>IF(OR(B18&lt;&gt;"",J18&lt;&gt;""),IF($G$4="Recurso",IF(LEFT($G$5,1)="M",IF(VLOOKUP($G$5,'Definición técnica de imagenes'!$A$3:$G$17,6,FALSE)=0,"",VLOOKUP($G$5,'Definición técnica de imagenes'!$A$3:$G$17,6,FALSE)),IF($G$5="F1","","")),'Definición técnica de imagenes'!$F$16),"")</f>
        <v>800 x 600 px</v>
      </c>
      <c r="J18" s="106" t="s">
        <v>175</v>
      </c>
      <c r="K18" s="21"/>
    </row>
    <row r="19" spans="1:11" s="12" customFormat="1" ht="81">
      <c r="A19" s="105" t="s">
        <v>176</v>
      </c>
      <c r="B19" s="105" t="s">
        <v>177</v>
      </c>
      <c r="C19" s="27" t="str">
        <f t="shared" si="0"/>
        <v>Cuaderno de Estudio</v>
      </c>
      <c r="D19" s="14" t="s">
        <v>150</v>
      </c>
      <c r="E19" s="14" t="s">
        <v>155</v>
      </c>
      <c r="F19" s="14" t="str">
        <f t="shared" si="1"/>
        <v>CN_06_03_CO_IMG10_small</v>
      </c>
      <c r="G19" s="14" t="str">
        <f>IF(F19&lt;&gt;"",IF($G$4="Recurso",IF(LEFT($G$5,1)="M",VLOOKUP($G$5,'Definición técnica de imagenes'!$A$3:$G$17,5,FALSE),IF($G$5="F1",'Definición técnica de imagenes'!$E$15,'Definición técnica de imagenes'!$F$13)),'Definición técnica de imagenes'!$E$16),"")</f>
        <v>526 x 370 px</v>
      </c>
      <c r="H19" s="14" t="str">
        <f t="shared" si="2"/>
        <v>CN_06_03_CO_IMG10_zoom</v>
      </c>
      <c r="I19" s="14" t="str">
        <f>IF(OR(B19&lt;&gt;"",J19&lt;&gt;""),IF($G$4="Recurso",IF(LEFT($G$5,1)="M",IF(VLOOKUP($G$5,'Definición técnica de imagenes'!$A$3:$G$17,6,FALSE)=0,"",VLOOKUP($G$5,'Definición técnica de imagenes'!$A$3:$G$17,6,FALSE)),IF($G$5="F1","","")),'Definición técnica de imagenes'!$F$16),"")</f>
        <v>800 x 600 px</v>
      </c>
      <c r="J19" s="107" t="s">
        <v>178</v>
      </c>
      <c r="K19" s="29"/>
    </row>
    <row r="20" spans="1:11" s="12" customFormat="1" ht="54">
      <c r="A20" s="105" t="s">
        <v>179</v>
      </c>
      <c r="B20" s="105" t="s">
        <v>180</v>
      </c>
      <c r="C20" s="27" t="str">
        <f t="shared" si="0"/>
        <v>Cuaderno de Estudio</v>
      </c>
      <c r="D20" s="14" t="s">
        <v>150</v>
      </c>
      <c r="E20" s="14" t="s">
        <v>155</v>
      </c>
      <c r="F20" s="14" t="str">
        <f t="shared" si="1"/>
        <v>CN_06_03_CO_IMG11_small</v>
      </c>
      <c r="G20" s="14" t="str">
        <f>IF(F20&lt;&gt;"",IF($G$4="Recurso",IF(LEFT($G$5,1)="M",VLOOKUP($G$5,'Definición técnica de imagenes'!$A$3:$G$17,5,FALSE),IF($G$5="F1",'Definición técnica de imagenes'!$E$15,'Definición técnica de imagenes'!$F$13)),'Definición técnica de imagenes'!$E$16),"")</f>
        <v>526 x 370 px</v>
      </c>
      <c r="H20" s="14" t="str">
        <f t="shared" si="2"/>
        <v>CN_06_03_CO_IMG11_zoom</v>
      </c>
      <c r="I20" s="14" t="str">
        <f>IF(OR(B20&lt;&gt;"",J20&lt;&gt;""),IF($G$4="Recurso",IF(LEFT($G$5,1)="M",IF(VLOOKUP($G$5,'Definición técnica de imagenes'!$A$3:$G$17,6,FALSE)=0,"",VLOOKUP($G$5,'Definición técnica de imagenes'!$A$3:$G$17,6,FALSE)),IF($G$5="F1","","")),'Definición técnica de imagenes'!$F$16),"")</f>
        <v>800 x 600 px</v>
      </c>
      <c r="J20" s="104" t="s">
        <v>181</v>
      </c>
      <c r="K20" s="21"/>
    </row>
    <row r="21" spans="1:11" s="12" customFormat="1" ht="40.5">
      <c r="A21" s="105" t="s">
        <v>182</v>
      </c>
      <c r="B21" s="105" t="s">
        <v>183</v>
      </c>
      <c r="C21" s="27" t="str">
        <f t="shared" si="0"/>
        <v>Cuaderno de Estudio</v>
      </c>
      <c r="D21" s="14" t="s">
        <v>150</v>
      </c>
      <c r="E21" s="14" t="s">
        <v>151</v>
      </c>
      <c r="F21" s="14" t="str">
        <f t="shared" si="1"/>
        <v>CN_06_03_CO_IMG12_small</v>
      </c>
      <c r="G21" s="14" t="str">
        <f>IF(F21&lt;&gt;"",IF($G$4="Recurso",IF(LEFT($G$5,1)="M",VLOOKUP($G$5,'Definición técnica de imagenes'!$A$3:$G$17,5,FALSE),IF($G$5="F1",'Definición técnica de imagenes'!$E$15,'Definición técnica de imagenes'!$F$13)),'Definición técnica de imagenes'!$E$16),"")</f>
        <v>526 x 370 px</v>
      </c>
      <c r="H21" s="14" t="str">
        <f t="shared" si="2"/>
        <v>CN_06_03_CO_IMG12_zoom</v>
      </c>
      <c r="I21" s="14" t="str">
        <f>IF(OR(B21&lt;&gt;"",J21&lt;&gt;""),IF($G$4="Recurso",IF(LEFT($G$5,1)="M",IF(VLOOKUP($G$5,'Definición técnica de imagenes'!$A$3:$G$17,6,FALSE)=0,"",VLOOKUP($G$5,'Definición técnica de imagenes'!$A$3:$G$17,6,FALSE)),IF($G$5="F1","","")),'Definición técnica de imagenes'!$F$16),"")</f>
        <v>800 x 600 px</v>
      </c>
      <c r="J21" s="106" t="s">
        <v>184</v>
      </c>
      <c r="K21" s="21"/>
    </row>
    <row r="22" spans="1:11" s="12" customFormat="1" ht="54">
      <c r="A22" s="105" t="s">
        <v>185</v>
      </c>
      <c r="B22" s="105" t="s">
        <v>186</v>
      </c>
      <c r="C22" s="27" t="str">
        <f t="shared" si="0"/>
        <v>Cuaderno de Estudio</v>
      </c>
      <c r="D22" s="14" t="s">
        <v>150</v>
      </c>
      <c r="E22" s="14" t="s">
        <v>155</v>
      </c>
      <c r="F22" s="14" t="str">
        <f t="shared" si="1"/>
        <v>CN_06_03_CO_IMG13_small</v>
      </c>
      <c r="G22" s="14" t="str">
        <f>IF(F22&lt;&gt;"",IF($G$4="Recurso",IF(LEFT($G$5,1)="M",VLOOKUP($G$5,'Definición técnica de imagenes'!$A$3:$G$17,5,FALSE),IF($G$5="F1",'Definición técnica de imagenes'!$E$15,'Definición técnica de imagenes'!$F$13)),'Definición técnica de imagenes'!$E$16),"")</f>
        <v>526 x 370 px</v>
      </c>
      <c r="H22" s="14" t="str">
        <f t="shared" si="2"/>
        <v>CN_06_03_CO_IMG13_zoom</v>
      </c>
      <c r="I22" s="14" t="str">
        <f>IF(OR(B22&lt;&gt;"",J22&lt;&gt;""),IF($G$4="Recurso",IF(LEFT($G$5,1)="M",IF(VLOOKUP($G$5,'Definición técnica de imagenes'!$A$3:$G$17,6,FALSE)=0,"",VLOOKUP($G$5,'Definición técnica de imagenes'!$A$3:$G$17,6,FALSE)),IF($G$5="F1","","")),'Definición técnica de imagenes'!$F$16),"")</f>
        <v>800 x 600 px</v>
      </c>
      <c r="J22" s="108" t="s">
        <v>187</v>
      </c>
      <c r="K22" s="20"/>
    </row>
    <row r="23" spans="1:11" s="12" customFormat="1" ht="135">
      <c r="A23" s="105" t="s">
        <v>188</v>
      </c>
      <c r="B23" s="103" t="s">
        <v>189</v>
      </c>
      <c r="C23" s="27" t="str">
        <f t="shared" si="0"/>
        <v>Cuaderno de Estudio</v>
      </c>
      <c r="D23" s="14" t="s">
        <v>150</v>
      </c>
      <c r="E23" s="14" t="s">
        <v>155</v>
      </c>
      <c r="F23" s="14" t="str">
        <f t="shared" si="1"/>
        <v>CN_06_03_CO_IMG14_small</v>
      </c>
      <c r="G23" s="14" t="str">
        <f>IF(F23&lt;&gt;"",IF($G$4="Recurso",IF(LEFT($G$5,1)="M",VLOOKUP($G$5,'Definición técnica de imagenes'!$A$3:$G$17,5,FALSE),IF($G$5="F1",'Definición técnica de imagenes'!$E$15,'Definición técnica de imagenes'!$F$13)),'Definición técnica de imagenes'!$E$16),"")</f>
        <v>526 x 370 px</v>
      </c>
      <c r="H23" s="14" t="str">
        <f t="shared" si="2"/>
        <v>CN_06_03_CO_IMG14_zoom</v>
      </c>
      <c r="I23" s="14" t="str">
        <f>IF(OR(B23&lt;&gt;"",J23&lt;&gt;""),IF($G$4="Recurso",IF(LEFT($G$5,1)="M",IF(VLOOKUP($G$5,'Definición técnica de imagenes'!$A$3:$G$17,6,FALSE)=0,"",VLOOKUP($G$5,'Definición técnica de imagenes'!$A$3:$G$17,6,FALSE)),IF($G$5="F1","","")),'Definición técnica de imagenes'!$F$16),"")</f>
        <v>800 x 600 px</v>
      </c>
      <c r="J23" s="104" t="s">
        <v>190</v>
      </c>
      <c r="K23" s="104" t="s">
        <v>191</v>
      </c>
    </row>
    <row r="24" spans="1:11" s="12" customFormat="1" ht="54">
      <c r="A24" s="105" t="s">
        <v>192</v>
      </c>
      <c r="B24" s="105" t="s">
        <v>193</v>
      </c>
      <c r="C24" s="27" t="str">
        <f t="shared" si="0"/>
        <v>Cuaderno de Estudio</v>
      </c>
      <c r="D24" s="14" t="s">
        <v>150</v>
      </c>
      <c r="E24" s="14" t="s">
        <v>155</v>
      </c>
      <c r="F24" s="14" t="str">
        <f t="shared" si="1"/>
        <v>CN_06_03_CO_IMG15_small</v>
      </c>
      <c r="G24" s="14" t="str">
        <f>IF(F24&lt;&gt;"",IF($G$4="Recurso",IF(LEFT($G$5,1)="M",VLOOKUP($G$5,'Definición técnica de imagenes'!$A$3:$G$17,5,FALSE),IF($G$5="F1",'Definición técnica de imagenes'!$E$15,'Definición técnica de imagenes'!$F$13)),'Definición técnica de imagenes'!$E$16),"")</f>
        <v>526 x 370 px</v>
      </c>
      <c r="H24" s="14" t="str">
        <f t="shared" si="2"/>
        <v>CN_06_03_CO_IMG15_zoom</v>
      </c>
      <c r="I24" s="14" t="str">
        <f>IF(OR(B24&lt;&gt;"",J24&lt;&gt;""),IF($G$4="Recurso",IF(LEFT($G$5,1)="M",IF(VLOOKUP($G$5,'Definición técnica de imagenes'!$A$3:$G$17,6,FALSE)=0,"",VLOOKUP($G$5,'Definición técnica de imagenes'!$A$3:$G$17,6,FALSE)),IF($G$5="F1","","")),'Definición técnica de imagenes'!$F$16),"")</f>
        <v>800 x 600 px</v>
      </c>
      <c r="J24" s="108" t="s">
        <v>194</v>
      </c>
      <c r="K24" s="15"/>
    </row>
    <row r="25" spans="1:11" s="12" customFormat="1" ht="67.5">
      <c r="A25" s="105" t="s">
        <v>195</v>
      </c>
      <c r="B25" s="105" t="s">
        <v>196</v>
      </c>
      <c r="C25" s="27" t="str">
        <f t="shared" si="0"/>
        <v>Cuaderno de Estudio</v>
      </c>
      <c r="D25" s="14" t="s">
        <v>150</v>
      </c>
      <c r="E25" s="14" t="s">
        <v>155</v>
      </c>
      <c r="F25" s="14" t="str">
        <f t="shared" si="1"/>
        <v>CN_06_03_CO_IMG16_small</v>
      </c>
      <c r="G25" s="14" t="str">
        <f>IF(F25&lt;&gt;"",IF($G$4="Recurso",IF(LEFT($G$5,1)="M",VLOOKUP($G$5,'Definición técnica de imagenes'!$A$3:$G$17,5,FALSE),IF($G$5="F1",'Definición técnica de imagenes'!$E$15,'Definición técnica de imagenes'!$F$13)),'Definición técnica de imagenes'!$E$16),"")</f>
        <v>526 x 370 px</v>
      </c>
      <c r="H25" s="14" t="str">
        <f t="shared" si="2"/>
        <v>CN_06_03_CO_IMG16_zoom</v>
      </c>
      <c r="I25" s="14" t="str">
        <f>IF(OR(B25&lt;&gt;"",J25&lt;&gt;""),IF($G$4="Recurso",IF(LEFT($G$5,1)="M",IF(VLOOKUP($G$5,'Definición técnica de imagenes'!$A$3:$G$17,6,FALSE)=0,"",VLOOKUP($G$5,'Definición técnica de imagenes'!$A$3:$G$17,6,FALSE)),IF($G$5="F1","","")),'Definición técnica de imagenes'!$F$16),"")</f>
        <v>800 x 600 px</v>
      </c>
      <c r="J25" s="108" t="s">
        <v>197</v>
      </c>
      <c r="K25" s="19"/>
    </row>
    <row r="26" spans="1:11" s="12" customFormat="1" ht="54">
      <c r="A26" s="105" t="s">
        <v>198</v>
      </c>
      <c r="B26" s="105" t="s">
        <v>199</v>
      </c>
      <c r="C26" s="27" t="str">
        <f t="shared" si="0"/>
        <v>Cuaderno de Estudio</v>
      </c>
      <c r="D26" s="14" t="s">
        <v>150</v>
      </c>
      <c r="E26" s="14" t="s">
        <v>155</v>
      </c>
      <c r="F26" s="14" t="str">
        <f t="shared" si="1"/>
        <v>CN_06_03_CO_IMG17_small</v>
      </c>
      <c r="G26" s="14" t="str">
        <f>IF(F26&lt;&gt;"",IF($G$4="Recurso",IF(LEFT($G$5,1)="M",VLOOKUP($G$5,'Definición técnica de imagenes'!$A$3:$G$17,5,FALSE),IF($G$5="F1",'Definición técnica de imagenes'!$E$15,'Definición técnica de imagenes'!$F$13)),'Definición técnica de imagenes'!$E$16),"")</f>
        <v>526 x 370 px</v>
      </c>
      <c r="H26" s="14" t="str">
        <f t="shared" si="2"/>
        <v>CN_06_03_CO_IMG17_zoom</v>
      </c>
      <c r="I26" s="14" t="str">
        <f>IF(OR(B26&lt;&gt;"",J26&lt;&gt;""),IF($G$4="Recurso",IF(LEFT($G$5,1)="M",IF(VLOOKUP($G$5,'Definición técnica de imagenes'!$A$3:$G$17,6,FALSE)=0,"",VLOOKUP($G$5,'Definición técnica de imagenes'!$A$3:$G$17,6,FALSE)),IF($G$5="F1","","")),'Definición técnica de imagenes'!$F$16),"")</f>
        <v>800 x 600 px</v>
      </c>
      <c r="J26" s="108" t="s">
        <v>200</v>
      </c>
      <c r="K26" s="19"/>
    </row>
    <row r="27" spans="1:11" s="12" customFormat="1" ht="54">
      <c r="A27" s="105" t="s">
        <v>201</v>
      </c>
      <c r="B27" s="105" t="s">
        <v>202</v>
      </c>
      <c r="C27" s="27" t="str">
        <f t="shared" si="0"/>
        <v>Cuaderno de Estudio</v>
      </c>
      <c r="D27" s="14" t="s">
        <v>150</v>
      </c>
      <c r="E27" s="14" t="s">
        <v>155</v>
      </c>
      <c r="F27" s="14" t="str">
        <f t="shared" si="1"/>
        <v>CN_06_03_CO_IMG18_small</v>
      </c>
      <c r="G27" s="14" t="str">
        <f>IF(F27&lt;&gt;"",IF($G$4="Recurso",IF(LEFT($G$5,1)="M",VLOOKUP($G$5,'Definición técnica de imagenes'!$A$3:$G$17,5,FALSE),IF($G$5="F1",'Definición técnica de imagenes'!$E$15,'Definición técnica de imagenes'!$F$13)),'Definición técnica de imagenes'!$E$16),"")</f>
        <v>526 x 370 px</v>
      </c>
      <c r="H27" s="14" t="str">
        <f t="shared" si="2"/>
        <v>CN_06_03_CO_IMG18_zoom</v>
      </c>
      <c r="I27" s="14" t="str">
        <f>IF(OR(B27&lt;&gt;"",J27&lt;&gt;""),IF($G$4="Recurso",IF(LEFT($G$5,1)="M",IF(VLOOKUP($G$5,'Definición técnica de imagenes'!$A$3:$G$17,6,FALSE)=0,"",VLOOKUP($G$5,'Definición técnica de imagenes'!$A$3:$G$17,6,FALSE)),IF($G$5="F1","","")),'Definición técnica de imagenes'!$F$16),"")</f>
        <v>800 x 600 px</v>
      </c>
      <c r="J27" s="104" t="s">
        <v>203</v>
      </c>
      <c r="K27" s="19"/>
    </row>
    <row r="28" spans="1:11" s="12" customFormat="1" ht="54">
      <c r="A28" s="105" t="s">
        <v>204</v>
      </c>
      <c r="B28" s="105" t="s">
        <v>205</v>
      </c>
      <c r="C28" s="27" t="str">
        <f t="shared" si="0"/>
        <v>Cuaderno de Estudio</v>
      </c>
      <c r="D28" s="14" t="s">
        <v>150</v>
      </c>
      <c r="E28" s="14" t="s">
        <v>155</v>
      </c>
      <c r="F28" s="14" t="str">
        <f t="shared" si="1"/>
        <v>CN_06_03_CO_IMG19_small</v>
      </c>
      <c r="G28" s="14" t="str">
        <f>IF(F28&lt;&gt;"",IF($G$4="Recurso",IF(LEFT($G$5,1)="M",VLOOKUP($G$5,'Definición técnica de imagenes'!$A$3:$G$17,5,FALSE),IF($G$5="F1",'Definición técnica de imagenes'!$E$15,'Definición técnica de imagenes'!$F$13)),'Definición técnica de imagenes'!$E$16),"")</f>
        <v>526 x 370 px</v>
      </c>
      <c r="H28" s="14" t="str">
        <f t="shared" si="2"/>
        <v>CN_06_03_CO_IMG19_zoom</v>
      </c>
      <c r="I28" s="14" t="str">
        <f>IF(OR(B28&lt;&gt;"",J28&lt;&gt;""),IF($G$4="Recurso",IF(LEFT($G$5,1)="M",IF(VLOOKUP($G$5,'Definición técnica de imagenes'!$A$3:$G$17,6,FALSE)=0,"",VLOOKUP($G$5,'Definición técnica de imagenes'!$A$3:$G$17,6,FALSE)),IF($G$5="F1","","")),'Definición técnica de imagenes'!$F$16),"")</f>
        <v>800 x 600 px</v>
      </c>
      <c r="J28" s="104" t="s">
        <v>206</v>
      </c>
      <c r="K28" s="104" t="s">
        <v>207</v>
      </c>
    </row>
    <row r="29" spans="1:11" s="12" customFormat="1" ht="40.5">
      <c r="A29" s="105" t="s">
        <v>208</v>
      </c>
      <c r="B29" s="105" t="s">
        <v>209</v>
      </c>
      <c r="C29" s="27" t="str">
        <f t="shared" si="0"/>
        <v>Cuaderno de Estudio</v>
      </c>
      <c r="D29" s="14" t="s">
        <v>150</v>
      </c>
      <c r="E29" s="14" t="s">
        <v>155</v>
      </c>
      <c r="F29" s="14" t="str">
        <f t="shared" si="1"/>
        <v>CN_06_03_CO_IMG20_small</v>
      </c>
      <c r="G29" s="14" t="str">
        <f>IF(F29&lt;&gt;"",IF($G$4="Recurso",IF(LEFT($G$5,1)="M",VLOOKUP($G$5,'Definición técnica de imagenes'!$A$3:$G$17,5,FALSE),IF($G$5="F1",'Definición técnica de imagenes'!$E$15,'Definición técnica de imagenes'!$F$13)),'Definición técnica de imagenes'!$E$16),"")</f>
        <v>526 x 370 px</v>
      </c>
      <c r="H29" s="14" t="str">
        <f t="shared" si="2"/>
        <v>CN_06_03_CO_IMG20_zoom</v>
      </c>
      <c r="I29" s="14" t="str">
        <f>IF(OR(B29&lt;&gt;"",J29&lt;&gt;""),IF($G$4="Recurso",IF(LEFT($G$5,1)="M",IF(VLOOKUP($G$5,'Definición técnica de imagenes'!$A$3:$G$17,6,FALSE)=0,"",VLOOKUP($G$5,'Definición técnica de imagenes'!$A$3:$G$17,6,FALSE)),IF($G$5="F1","","")),'Definición técnica de imagenes'!$F$16),"")</f>
        <v>800 x 600 px</v>
      </c>
      <c r="J29" s="104" t="s">
        <v>210</v>
      </c>
      <c r="K29" s="19"/>
    </row>
    <row r="30" spans="1:11" s="12" customFormat="1" ht="54">
      <c r="A30" s="105" t="s">
        <v>211</v>
      </c>
      <c r="B30" s="105" t="s">
        <v>212</v>
      </c>
      <c r="C30" s="27" t="str">
        <f t="shared" si="0"/>
        <v>Cuaderno de Estudio</v>
      </c>
      <c r="D30" s="14" t="s">
        <v>150</v>
      </c>
      <c r="E30" s="14" t="s">
        <v>155</v>
      </c>
      <c r="F30" s="14" t="str">
        <f t="shared" si="1"/>
        <v>CN_06_03_CO_IMG21_small</v>
      </c>
      <c r="G30" s="14" t="str">
        <f>IF(F30&lt;&gt;"",IF($G$4="Recurso",IF(LEFT($G$5,1)="M",VLOOKUP($G$5,'Definición técnica de imagenes'!$A$3:$G$17,5,FALSE),IF($G$5="F1",'Definición técnica de imagenes'!$E$15,'Definición técnica de imagenes'!$F$13)),'Definición técnica de imagenes'!$E$16),"")</f>
        <v>526 x 370 px</v>
      </c>
      <c r="H30" s="14" t="str">
        <f t="shared" si="2"/>
        <v>CN_06_03_CO_IMG21_zoom</v>
      </c>
      <c r="I30" s="14" t="str">
        <f>IF(OR(B30&lt;&gt;"",J30&lt;&gt;""),IF($G$4="Recurso",IF(LEFT($G$5,1)="M",IF(VLOOKUP($G$5,'Definición técnica de imagenes'!$A$3:$G$17,6,FALSE)=0,"",VLOOKUP($G$5,'Definición técnica de imagenes'!$A$3:$G$17,6,FALSE)),IF($G$5="F1","","")),'Definición técnica de imagenes'!$F$16),"")</f>
        <v>800 x 600 px</v>
      </c>
      <c r="J30" s="104" t="s">
        <v>213</v>
      </c>
      <c r="K30" s="19"/>
    </row>
    <row r="31" spans="1:11" s="12" customFormat="1" ht="27">
      <c r="A31" s="105" t="s">
        <v>214</v>
      </c>
      <c r="B31" s="105" t="s">
        <v>215</v>
      </c>
      <c r="C31" s="27" t="str">
        <f t="shared" si="0"/>
        <v>Cuaderno de Estudio</v>
      </c>
      <c r="D31" s="14" t="s">
        <v>150</v>
      </c>
      <c r="E31" s="14" t="s">
        <v>155</v>
      </c>
      <c r="F31" s="14" t="str">
        <f t="shared" si="1"/>
        <v>CN_06_03_CO_IMG22_small</v>
      </c>
      <c r="G31" s="14" t="str">
        <f>IF(F31&lt;&gt;"",IF($G$4="Recurso",IF(LEFT($G$5,1)="M",VLOOKUP($G$5,'Definición técnica de imagenes'!$A$3:$G$17,5,FALSE),IF($G$5="F1",'Definición técnica de imagenes'!$E$15,'Definición técnica de imagenes'!$F$13)),'Definición técnica de imagenes'!$E$16),"")</f>
        <v>526 x 370 px</v>
      </c>
      <c r="H31" s="14" t="str">
        <f t="shared" si="2"/>
        <v>CN_06_03_CO_IMG22_zoom</v>
      </c>
      <c r="I31" s="14" t="str">
        <f>IF(OR(B31&lt;&gt;"",J31&lt;&gt;""),IF($G$4="Recurso",IF(LEFT($G$5,1)="M",IF(VLOOKUP($G$5,'Definición técnica de imagenes'!$A$3:$G$17,6,FALSE)=0,"",VLOOKUP($G$5,'Definición técnica de imagenes'!$A$3:$G$17,6,FALSE)),IF($G$5="F1","","")),'Definición técnica de imagenes'!$F$16),"")</f>
        <v>800 x 600 px</v>
      </c>
      <c r="J31" s="104" t="s">
        <v>216</v>
      </c>
      <c r="K31" s="19"/>
    </row>
    <row r="32" spans="1:11" s="12" customFormat="1" ht="40.5">
      <c r="A32" s="105" t="s">
        <v>217</v>
      </c>
      <c r="B32" s="105" t="s">
        <v>218</v>
      </c>
      <c r="C32" s="27" t="str">
        <f t="shared" si="0"/>
        <v>Cuaderno de Estudio</v>
      </c>
      <c r="D32" s="14" t="s">
        <v>150</v>
      </c>
      <c r="E32" s="14" t="s">
        <v>155</v>
      </c>
      <c r="F32" s="14" t="str">
        <f t="shared" si="1"/>
        <v>CN_06_03_CO_IMG23_small</v>
      </c>
      <c r="G32" s="14" t="str">
        <f>IF(F32&lt;&gt;"",IF($G$4="Recurso",IF(LEFT($G$5,1)="M",VLOOKUP($G$5,'Definición técnica de imagenes'!$A$3:$G$17,5,FALSE),IF($G$5="F1",'Definición técnica de imagenes'!$E$15,'Definición técnica de imagenes'!$F$13)),'Definición técnica de imagenes'!$E$16),"")</f>
        <v>526 x 370 px</v>
      </c>
      <c r="H32" s="14" t="str">
        <f t="shared" si="2"/>
        <v>CN_06_03_CO_IMG23_zoom</v>
      </c>
      <c r="I32" s="14" t="str">
        <f>IF(OR(B32&lt;&gt;"",J32&lt;&gt;""),IF($G$4="Recurso",IF(LEFT($G$5,1)="M",IF(VLOOKUP($G$5,'Definición técnica de imagenes'!$A$3:$G$17,6,FALSE)=0,"",VLOOKUP($G$5,'Definición técnica de imagenes'!$A$3:$G$17,6,FALSE)),IF($G$5="F1","","")),'Definición técnica de imagenes'!$F$16),"")</f>
        <v>800 x 600 px</v>
      </c>
      <c r="J32" s="104" t="s">
        <v>219</v>
      </c>
      <c r="K32" s="19"/>
    </row>
    <row r="33" spans="1:11" s="12" customFormat="1">
      <c r="A33" s="105"/>
      <c r="B33" s="13"/>
      <c r="C33" s="27" t="str">
        <f t="shared" si="0"/>
        <v/>
      </c>
      <c r="D33" s="14"/>
      <c r="E33" s="14"/>
      <c r="F33" s="14" t="str">
        <f t="shared" si="1"/>
        <v/>
      </c>
      <c r="G33" s="14" t="str">
        <f>IF(F33&lt;&gt;"",IF($G$4="Recurso",IF(LEFT($G$5,1)="M",VLOOKUP($G$5,'Definición técnica de imagenes'!$A$3:$G$17,5,FALSE),IF($G$5="F1",'Definición técnica de imagenes'!$E$15,'Definición técnica de imagenes'!$F$13)),'Definición técnica de imagenes'!$E$16),"")</f>
        <v/>
      </c>
      <c r="H33" s="14" t="str">
        <f t="shared" si="2"/>
        <v/>
      </c>
      <c r="I33" s="14" t="str">
        <f>IF(OR(B33&lt;&gt;"",J33&lt;&gt;""),IF($G$4="Recurso",IF(LEFT($G$5,1)="M",IF(VLOOKUP($G$5,'Definición técnica de imagenes'!$A$3:$G$17,6,FALSE)=0,"",VLOOKUP($G$5,'Definición técnica de imagenes'!$A$3:$G$17,6,FALSE)),IF($G$5="F1","","")),'Definición técnica de imagenes'!$F$16),"")</f>
        <v/>
      </c>
      <c r="J33" s="19"/>
      <c r="K33" s="19"/>
    </row>
    <row r="34" spans="1:11" s="12" customFormat="1">
      <c r="A34" s="13" t="str">
        <f t="shared" ref="A20:A83" si="3">IF(OR(B34&lt;&gt;"",J34&lt;&gt;""),CONCATENATE(LEFT(A33,3),IF(MID(A33,4,2)+1&lt;10,CONCATENATE("0",MID(A33,4,2)+1),MID(A33,4,2)+1)),"")</f>
        <v/>
      </c>
      <c r="B34" s="13"/>
      <c r="C34" s="27" t="str">
        <f t="shared" si="0"/>
        <v/>
      </c>
      <c r="D34" s="14"/>
      <c r="E34" s="14"/>
      <c r="F34" s="14" t="str">
        <f t="shared" si="1"/>
        <v/>
      </c>
      <c r="G34" s="14" t="str">
        <f>IF(F34&lt;&gt;"",IF($G$4="Recurso",IF(LEFT($G$5,1)="M",VLOOKUP($G$5,'Definición técnica de imagenes'!$A$3:$G$17,5,FALSE),IF($G$5="F1",'Definición técnica de imagenes'!$E$15,'Definición técnica de imagenes'!$F$13)),'Definición técnica de imagenes'!$E$16),"")</f>
        <v/>
      </c>
      <c r="H34" s="14" t="str">
        <f t="shared" si="2"/>
        <v/>
      </c>
      <c r="I34" s="14" t="str">
        <f>IF(OR(B34&lt;&gt;"",J34&lt;&gt;""),IF($G$4="Recurso",IF(LEFT($G$5,1)="M",IF(VLOOKUP($G$5,'Definición técnica de imagenes'!$A$3:$G$17,6,FALSE)=0,"",VLOOKUP($G$5,'Definición técnica de imagenes'!$A$3:$G$17,6,FALSE)),IF($G$5="F1","","")),'Definición técnica de imagenes'!$F$16),"")</f>
        <v/>
      </c>
      <c r="J34" s="19"/>
      <c r="K34" s="19"/>
    </row>
    <row r="35" spans="1:11" s="12" customFormat="1">
      <c r="A35" s="13" t="str">
        <f t="shared" si="3"/>
        <v/>
      </c>
      <c r="B35" s="13"/>
      <c r="C35" s="27" t="str">
        <f t="shared" si="0"/>
        <v/>
      </c>
      <c r="D35" s="14"/>
      <c r="E35" s="14"/>
      <c r="F35" s="14" t="str">
        <f t="shared" si="1"/>
        <v/>
      </c>
      <c r="G35" s="14" t="str">
        <f>IF(F35&lt;&gt;"",IF($G$4="Recurso",IF(LEFT($G$5,1)="M",VLOOKUP($G$5,'Definición técnica de imagenes'!$A$3:$G$17,5,FALSE),IF($G$5="F1",'Definición técnica de imagenes'!$E$15,'Definición técnica de imagenes'!$F$13)),'Definición técnica de imagenes'!$E$16),"")</f>
        <v/>
      </c>
      <c r="H35" s="14" t="str">
        <f t="shared" si="2"/>
        <v/>
      </c>
      <c r="I35" s="14" t="str">
        <f>IF(OR(B35&lt;&gt;"",J35&lt;&gt;""),IF($G$4="Recurso",IF(LEFT($G$5,1)="M",IF(VLOOKUP($G$5,'Definición técnica de imagenes'!$A$3:$G$17,6,FALSE)=0,"",VLOOKUP($G$5,'Definición técnica de imagenes'!$A$3:$G$17,6,FALSE)),IF($G$5="F1","","")),'Definición técnica de imagenes'!$F$16),"")</f>
        <v/>
      </c>
      <c r="J35" s="14"/>
      <c r="K35" s="15"/>
    </row>
    <row r="36" spans="1:11" s="12" customFormat="1">
      <c r="A36" s="13" t="str">
        <f t="shared" si="3"/>
        <v/>
      </c>
      <c r="B36" s="13"/>
      <c r="C36" s="27" t="str">
        <f t="shared" si="0"/>
        <v/>
      </c>
      <c r="D36" s="14"/>
      <c r="E36" s="14"/>
      <c r="F36" s="14" t="str">
        <f t="shared" si="1"/>
        <v/>
      </c>
      <c r="G36" s="14" t="str">
        <f>IF(F36&lt;&gt;"",IF($G$4="Recurso",IF(LEFT($G$5,1)="M",VLOOKUP($G$5,'Definición técnica de imagenes'!$A$3:$G$17,5,FALSE),IF($G$5="F1",'Definición técnica de imagenes'!$E$15,'Definición técnica de imagenes'!$F$13)),'Definición técnica de imagenes'!$E$16),"")</f>
        <v/>
      </c>
      <c r="H36" s="14" t="str">
        <f t="shared" si="2"/>
        <v/>
      </c>
      <c r="I36" s="14" t="str">
        <f>IF(OR(B36&lt;&gt;"",J36&lt;&gt;""),IF($G$4="Recurso",IF(LEFT($G$5,1)="M",IF(VLOOKUP($G$5,'Definición técnica de imagenes'!$A$3:$G$17,6,FALSE)=0,"",VLOOKUP($G$5,'Definición técnica de imagenes'!$A$3:$G$17,6,FALSE)),IF($G$5="F1","","")),'Definición técnica de imagenes'!$F$16),"")</f>
        <v/>
      </c>
      <c r="J36" s="14"/>
      <c r="K36" s="15"/>
    </row>
    <row r="37" spans="1:11" s="12" customFormat="1">
      <c r="A37" s="13" t="str">
        <f t="shared" si="3"/>
        <v/>
      </c>
      <c r="B37" s="13"/>
      <c r="C37" s="27" t="str">
        <f t="shared" si="0"/>
        <v/>
      </c>
      <c r="D37" s="14"/>
      <c r="E37" s="14"/>
      <c r="F37" s="14" t="str">
        <f t="shared" si="1"/>
        <v/>
      </c>
      <c r="G37" s="14" t="str">
        <f>IF(F37&lt;&gt;"",IF($G$4="Recurso",IF(LEFT($G$5,1)="M",VLOOKUP($G$5,'Definición técnica de imagenes'!$A$3:$G$17,5,FALSE),IF($G$5="F1",'Definición técnica de imagenes'!$E$15,'Definición técnica de imagenes'!$F$13)),'Definición técnica de imagenes'!$E$16),"")</f>
        <v/>
      </c>
      <c r="H37" s="14" t="str">
        <f t="shared" si="2"/>
        <v/>
      </c>
      <c r="I37" s="14" t="str">
        <f>IF(OR(B37&lt;&gt;"",J37&lt;&gt;""),IF($G$4="Recurso",IF(LEFT($G$5,1)="M",IF(VLOOKUP($G$5,'Definición técnica de imagenes'!$A$3:$G$17,6,FALSE)=0,"",VLOOKUP($G$5,'Definición técnica de imagenes'!$A$3:$G$17,6,FALSE)),IF($G$5="F1","","")),'Definición técnica de imagenes'!$F$16),"")</f>
        <v/>
      </c>
      <c r="J37" s="22"/>
      <c r="K37" s="15"/>
    </row>
    <row r="38" spans="1:11" s="12" customFormat="1">
      <c r="A38" s="13" t="str">
        <f t="shared" si="3"/>
        <v/>
      </c>
      <c r="B38" s="13"/>
      <c r="C38" s="27" t="str">
        <f t="shared" si="0"/>
        <v/>
      </c>
      <c r="D38" s="14"/>
      <c r="E38" s="14"/>
      <c r="F38" s="14" t="str">
        <f t="shared" si="1"/>
        <v/>
      </c>
      <c r="G38" s="14" t="str">
        <f>IF(F38&lt;&gt;"",IF($G$4="Recurso",IF(LEFT($G$5,1)="M",VLOOKUP($G$5,'Definición técnica de imagenes'!$A$3:$G$17,5,FALSE),IF($G$5="F1",'Definición técnica de imagenes'!$E$15,'Definición técnica de imagenes'!$F$13)),'Definición técnica de imagenes'!$E$16),"")</f>
        <v/>
      </c>
      <c r="H38" s="14" t="str">
        <f t="shared" si="2"/>
        <v/>
      </c>
      <c r="I38" s="14" t="str">
        <f>IF(OR(B38&lt;&gt;"",J38&lt;&gt;""),IF($G$4="Recurso",IF(LEFT($G$5,1)="M",IF(VLOOKUP($G$5,'Definición técnica de imagenes'!$A$3:$G$17,6,FALSE)=0,"",VLOOKUP($G$5,'Definición técnica de imagenes'!$A$3:$G$17,6,FALSE)),IF($G$5="F1","","")),'Definición técnica de imagenes'!$F$16),"")</f>
        <v/>
      </c>
      <c r="J38" s="23"/>
      <c r="K38" s="15"/>
    </row>
    <row r="39" spans="1:11" s="12" customFormat="1">
      <c r="A39" s="13" t="str">
        <f t="shared" si="3"/>
        <v/>
      </c>
      <c r="B39" s="13"/>
      <c r="C39" s="27" t="str">
        <f t="shared" si="0"/>
        <v/>
      </c>
      <c r="D39" s="14"/>
      <c r="E39" s="14"/>
      <c r="F39" s="14" t="str">
        <f t="shared" si="1"/>
        <v/>
      </c>
      <c r="G39" s="14" t="str">
        <f>IF(F39&lt;&gt;"",IF($G$4="Recurso",IF(LEFT($G$5,1)="M",VLOOKUP($G$5,'Definición técnica de imagenes'!$A$3:$G$17,5,FALSE),IF($G$5="F1",'Definición técnica de imagenes'!$E$15,'Definición técnica de imagenes'!$F$13)),'Definición técnica de imagenes'!$E$16),"")</f>
        <v/>
      </c>
      <c r="H39" s="14" t="str">
        <f t="shared" si="2"/>
        <v/>
      </c>
      <c r="I39" s="14" t="str">
        <f>IF(OR(B39&lt;&gt;"",J39&lt;&gt;""),IF($G$4="Recurso",IF(LEFT($G$5,1)="M",IF(VLOOKUP($G$5,'Definición técnica de imagenes'!$A$3:$G$17,6,FALSE)=0,"",VLOOKUP($G$5,'Definición técnica de imagenes'!$A$3:$G$17,6,FALSE)),IF($G$5="F1","","")),'Definición técnica de imagenes'!$F$16),"")</f>
        <v/>
      </c>
      <c r="J39" s="14"/>
      <c r="K39" s="15"/>
    </row>
    <row r="40" spans="1:11" s="12" customFormat="1">
      <c r="A40" s="13" t="str">
        <f t="shared" si="3"/>
        <v/>
      </c>
      <c r="B40" s="13"/>
      <c r="C40" s="27" t="str">
        <f t="shared" si="0"/>
        <v/>
      </c>
      <c r="D40" s="14"/>
      <c r="E40" s="14"/>
      <c r="F40" s="14" t="str">
        <f t="shared" si="1"/>
        <v/>
      </c>
      <c r="G40" s="14" t="str">
        <f>IF(F40&lt;&gt;"",IF($G$4="Recurso",IF(LEFT($G$5,1)="M",VLOOKUP($G$5,'Definición técnica de imagenes'!$A$3:$G$17,5,FALSE),IF($G$5="F1",'Definición técnica de imagenes'!$E$15,'Definición técnica de imagenes'!$F$13)),'Definición técnica de imagenes'!$E$16),"")</f>
        <v/>
      </c>
      <c r="H40" s="14" t="str">
        <f t="shared" si="2"/>
        <v/>
      </c>
      <c r="I40" s="14" t="str">
        <f>IF(OR(B40&lt;&gt;"",J40&lt;&gt;""),IF($G$4="Recurso",IF(LEFT($G$5,1)="M",IF(VLOOKUP($G$5,'Definición técnica de imagenes'!$A$3:$G$17,6,FALSE)=0,"",VLOOKUP($G$5,'Definición técnica de imagenes'!$A$3:$G$17,6,FALSE)),IF($G$5="F1","","")),'Definición técnica de imagenes'!$F$16),"")</f>
        <v/>
      </c>
      <c r="J40" s="14"/>
      <c r="K40" s="15"/>
    </row>
    <row r="41" spans="1:11" s="12" customFormat="1">
      <c r="A41" s="13" t="str">
        <f t="shared" si="3"/>
        <v/>
      </c>
      <c r="B41" s="13"/>
      <c r="C41" s="27" t="str">
        <f t="shared" si="0"/>
        <v/>
      </c>
      <c r="D41" s="14"/>
      <c r="E41" s="14"/>
      <c r="F41" s="14" t="str">
        <f t="shared" si="1"/>
        <v/>
      </c>
      <c r="G41" s="14" t="str">
        <f>IF(F41&lt;&gt;"",IF($G$4="Recurso",IF(LEFT($G$5,1)="M",VLOOKUP($G$5,'Definición técnica de imagenes'!$A$3:$G$17,5,FALSE),IF($G$5="F1",'Definición técnica de imagenes'!$E$15,'Definición técnica de imagenes'!$F$13)),'Definición técnica de imagenes'!$E$16),"")</f>
        <v/>
      </c>
      <c r="H41" s="14" t="str">
        <f t="shared" si="2"/>
        <v/>
      </c>
      <c r="I41" s="14" t="str">
        <f>IF(OR(B41&lt;&gt;"",J41&lt;&gt;""),IF($G$4="Recurso",IF(LEFT($G$5,1)="M",IF(VLOOKUP($G$5,'Definición técnica de imagenes'!$A$3:$G$17,6,FALSE)=0,"",VLOOKUP($G$5,'Definición técnica de imagenes'!$A$3:$G$17,6,FALSE)),IF($G$5="F1","","")),'Definición técnica de imagenes'!$F$16),"")</f>
        <v/>
      </c>
      <c r="J41" s="14"/>
      <c r="K41" s="15"/>
    </row>
    <row r="42" spans="1:11" s="12" customFormat="1">
      <c r="A42" s="13" t="str">
        <f t="shared" si="3"/>
        <v/>
      </c>
      <c r="B42" s="13"/>
      <c r="C42" s="27" t="str">
        <f t="shared" si="0"/>
        <v/>
      </c>
      <c r="D42" s="14"/>
      <c r="E42" s="14"/>
      <c r="F42" s="14" t="str">
        <f t="shared" si="1"/>
        <v/>
      </c>
      <c r="G42" s="14" t="str">
        <f>IF(F42&lt;&gt;"",IF($G$4="Recurso",IF(LEFT($G$5,1)="M",VLOOKUP($G$5,'Definición técnica de imagenes'!$A$3:$G$17,5,FALSE),IF($G$5="F1",'Definición técnica de imagenes'!$E$15,'Definición técnica de imagenes'!$F$13)),'Definición técnica de imagenes'!$E$16),"")</f>
        <v/>
      </c>
      <c r="H42" s="14" t="str">
        <f t="shared" si="2"/>
        <v/>
      </c>
      <c r="I42" s="14" t="str">
        <f>IF(OR(B42&lt;&gt;"",J42&lt;&gt;""),IF($G$4="Recurso",IF(LEFT($G$5,1)="M",IF(VLOOKUP($G$5,'Definición técnica de imagenes'!$A$3:$G$17,6,FALSE)=0,"",VLOOKUP($G$5,'Definición técnica de imagenes'!$A$3:$G$17,6,FALSE)),IF($G$5="F1","","")),'Definición técnica de imagenes'!$F$16),"")</f>
        <v/>
      </c>
      <c r="J42" s="14"/>
      <c r="K42" s="15"/>
    </row>
    <row r="43" spans="1:11" s="12" customFormat="1">
      <c r="A43" s="13" t="str">
        <f t="shared" si="3"/>
        <v/>
      </c>
      <c r="B43" s="13"/>
      <c r="C43" s="27" t="str">
        <f t="shared" si="0"/>
        <v/>
      </c>
      <c r="D43" s="14"/>
      <c r="E43" s="14"/>
      <c r="F43" s="14" t="str">
        <f t="shared" si="1"/>
        <v/>
      </c>
      <c r="G43" s="14" t="str">
        <f>IF(F43&lt;&gt;"",IF($G$4="Recurso",IF(LEFT($G$5,1)="M",VLOOKUP($G$5,'Definición técnica de imagenes'!$A$3:$G$17,5,FALSE),IF($G$5="F1",'Definición técnica de imagenes'!$E$15,'Definición técnica de imagenes'!$F$13)),'Definición técnica de imagenes'!$E$16),"")</f>
        <v/>
      </c>
      <c r="H43" s="14" t="str">
        <f t="shared" si="2"/>
        <v/>
      </c>
      <c r="I43" s="14" t="str">
        <f>IF(OR(B43&lt;&gt;"",J43&lt;&gt;""),IF($G$4="Recurso",IF(LEFT($G$5,1)="M",IF(VLOOKUP($G$5,'Definición técnica de imagenes'!$A$3:$G$17,6,FALSE)=0,"",VLOOKUP($G$5,'Definición técnica de imagenes'!$A$3:$G$17,6,FALSE)),IF($G$5="F1","","")),'Definición técnica de imagenes'!$F$16),"")</f>
        <v/>
      </c>
      <c r="J43" s="14"/>
      <c r="K43" s="15"/>
    </row>
    <row r="44" spans="1:11" s="12" customFormat="1">
      <c r="A44" s="13" t="str">
        <f t="shared" si="3"/>
        <v/>
      </c>
      <c r="B44" s="13"/>
      <c r="C44" s="27" t="str">
        <f t="shared" si="0"/>
        <v/>
      </c>
      <c r="D44" s="14"/>
      <c r="E44" s="14"/>
      <c r="F44" s="14" t="str">
        <f t="shared" si="1"/>
        <v/>
      </c>
      <c r="G44" s="14" t="str">
        <f>IF(F44&lt;&gt;"",IF($G$4="Recurso",IF(LEFT($G$5,1)="M",VLOOKUP($G$5,'Definición técnica de imagenes'!$A$3:$G$17,5,FALSE),IF($G$5="F1",'Definición técnica de imagenes'!$E$15,'Definición técnica de imagenes'!$F$13)),'Definición técnica de imagenes'!$E$16),"")</f>
        <v/>
      </c>
      <c r="H44" s="14" t="str">
        <f t="shared" si="2"/>
        <v/>
      </c>
      <c r="I44" s="14" t="str">
        <f>IF(OR(B44&lt;&gt;"",J44&lt;&gt;""),IF($G$4="Recurso",IF(LEFT($G$5,1)="M",IF(VLOOKUP($G$5,'Definición técnica de imagenes'!$A$3:$G$17,6,FALSE)=0,"",VLOOKUP($G$5,'Definición técnica de imagenes'!$A$3:$G$17,6,FALSE)),IF($G$5="F1","","")),'Definición técnica de imagenes'!$F$16),"")</f>
        <v/>
      </c>
      <c r="J44" s="14"/>
      <c r="K44" s="15"/>
    </row>
    <row r="45" spans="1:11" s="12" customFormat="1">
      <c r="A45" s="13" t="str">
        <f t="shared" si="3"/>
        <v/>
      </c>
      <c r="B45" s="13"/>
      <c r="C45" s="27" t="str">
        <f t="shared" si="0"/>
        <v/>
      </c>
      <c r="D45" s="14"/>
      <c r="E45" s="14"/>
      <c r="F45" s="14" t="str">
        <f t="shared" si="1"/>
        <v/>
      </c>
      <c r="G45" s="14" t="str">
        <f>IF(F45&lt;&gt;"",IF($G$4="Recurso",IF(LEFT($G$5,1)="M",VLOOKUP($G$5,'Definición técnica de imagenes'!$A$3:$G$17,5,FALSE),IF($G$5="F1",'Definición técnica de imagenes'!$E$15,'Definición técnica de imagenes'!$F$13)),'Definición técnica de imagenes'!$E$16),"")</f>
        <v/>
      </c>
      <c r="H45" s="14" t="str">
        <f t="shared" si="2"/>
        <v/>
      </c>
      <c r="I45" s="14" t="str">
        <f>IF(OR(B45&lt;&gt;"",J45&lt;&gt;""),IF($G$4="Recurso",IF(LEFT($G$5,1)="M",IF(VLOOKUP($G$5,'Definición técnica de imagenes'!$A$3:$G$17,6,FALSE)=0,"",VLOOKUP($G$5,'Definición técnica de imagenes'!$A$3:$G$17,6,FALSE)),IF($G$5="F1","","")),'Definición técnica de imagenes'!$F$16),"")</f>
        <v/>
      </c>
      <c r="J45" s="14"/>
      <c r="K45" s="15"/>
    </row>
    <row r="46" spans="1:11" s="12" customFormat="1">
      <c r="A46" s="13" t="str">
        <f t="shared" si="3"/>
        <v/>
      </c>
      <c r="B46" s="13"/>
      <c r="C46" s="27" t="str">
        <f t="shared" si="0"/>
        <v/>
      </c>
      <c r="D46" s="14"/>
      <c r="E46" s="14"/>
      <c r="F46" s="14" t="str">
        <f t="shared" si="1"/>
        <v/>
      </c>
      <c r="G46" s="14" t="str">
        <f>IF(F46&lt;&gt;"",IF($G$4="Recurso",IF(LEFT($G$5,1)="M",VLOOKUP($G$5,'Definición técnica de imagenes'!$A$3:$G$17,5,FALSE),IF($G$5="F1",'Definición técnica de imagenes'!$E$15,'Definición técnica de imagenes'!$F$13)),'Definición técnica de imagenes'!$E$16),"")</f>
        <v/>
      </c>
      <c r="H46" s="14" t="str">
        <f t="shared" si="2"/>
        <v/>
      </c>
      <c r="I46" s="14" t="str">
        <f>IF(OR(B46&lt;&gt;"",J46&lt;&gt;""),IF($G$4="Recurso",IF(LEFT($G$5,1)="M",IF(VLOOKUP($G$5,'Definición técnica de imagenes'!$A$3:$G$17,6,FALSE)=0,"",VLOOKUP($G$5,'Definición técnica de imagenes'!$A$3:$G$17,6,FALSE)),IF($G$5="F1","","")),'Definición técnica de imagenes'!$F$16),"")</f>
        <v/>
      </c>
      <c r="J46" s="14"/>
      <c r="K46" s="15"/>
    </row>
    <row r="47" spans="1:11" s="12" customFormat="1">
      <c r="A47" s="13" t="str">
        <f t="shared" si="3"/>
        <v/>
      </c>
      <c r="B47" s="13"/>
      <c r="C47" s="27" t="str">
        <f t="shared" si="0"/>
        <v/>
      </c>
      <c r="D47" s="14"/>
      <c r="E47" s="14"/>
      <c r="F47" s="14" t="str">
        <f t="shared" si="1"/>
        <v/>
      </c>
      <c r="G47" s="14" t="str">
        <f>IF(F47&lt;&gt;"",IF($G$4="Recurso",IF(LEFT($G$5,1)="M",VLOOKUP($G$5,'Definición técnica de imagenes'!$A$3:$G$17,5,FALSE),IF($G$5="F1",'Definición técnica de imagenes'!$E$15,'Definición técnica de imagenes'!$F$13)),'Definición técnica de imagenes'!$E$16),"")</f>
        <v/>
      </c>
      <c r="H47" s="14" t="str">
        <f t="shared" si="2"/>
        <v/>
      </c>
      <c r="I47" s="14" t="str">
        <f>IF(OR(B47&lt;&gt;"",J47&lt;&gt;""),IF($G$4="Recurso",IF(LEFT($G$5,1)="M",IF(VLOOKUP($G$5,'Definición técnica de imagenes'!$A$3:$G$17,6,FALSE)=0,"",VLOOKUP($G$5,'Definición técnica de imagenes'!$A$3:$G$17,6,FALSE)),IF($G$5="F1","","")),'Definición técnica de imagenes'!$F$16),"")</f>
        <v/>
      </c>
      <c r="J47" s="14"/>
      <c r="K47" s="15"/>
    </row>
    <row r="48" spans="1:11" s="12" customFormat="1">
      <c r="A48" s="13" t="str">
        <f t="shared" si="3"/>
        <v/>
      </c>
      <c r="B48" s="13"/>
      <c r="C48" s="27" t="str">
        <f t="shared" si="0"/>
        <v/>
      </c>
      <c r="D48" s="14"/>
      <c r="E48" s="14"/>
      <c r="F48" s="14" t="str">
        <f t="shared" si="1"/>
        <v/>
      </c>
      <c r="G48" s="14" t="str">
        <f>IF(F48&lt;&gt;"",IF($G$4="Recurso",IF(LEFT($G$5,1)="M",VLOOKUP($G$5,'Definición técnica de imagenes'!$A$3:$G$17,5,FALSE),IF($G$5="F1",'Definición técnica de imagenes'!$E$15,'Definición técnica de imagenes'!$F$13)),'Definición técnica de imagenes'!$E$16),"")</f>
        <v/>
      </c>
      <c r="H48" s="14" t="str">
        <f t="shared" si="2"/>
        <v/>
      </c>
      <c r="I48" s="14" t="str">
        <f>IF(OR(B48&lt;&gt;"",J48&lt;&gt;""),IF($G$4="Recurso",IF(LEFT($G$5,1)="M",IF(VLOOKUP($G$5,'Definición técnica de imagenes'!$A$3:$G$17,6,FALSE)=0,"",VLOOKUP($G$5,'Definición técnica de imagenes'!$A$3:$G$17,6,FALSE)),IF($G$5="F1","","")),'Definición técnica de imagenes'!$F$16),"")</f>
        <v/>
      </c>
      <c r="J48" s="14"/>
      <c r="K48" s="15"/>
    </row>
    <row r="49" spans="1:11" s="12" customFormat="1">
      <c r="A49" s="13" t="str">
        <f t="shared" si="3"/>
        <v/>
      </c>
      <c r="B49" s="13"/>
      <c r="C49" s="27" t="str">
        <f t="shared" si="0"/>
        <v/>
      </c>
      <c r="D49" s="14"/>
      <c r="E49" s="14"/>
      <c r="F49" s="14" t="str">
        <f t="shared" si="1"/>
        <v/>
      </c>
      <c r="G49" s="14" t="str">
        <f>IF(F49&lt;&gt;"",IF($G$4="Recurso",IF(LEFT($G$5,1)="M",VLOOKUP($G$5,'Definición técnica de imagenes'!$A$3:$G$17,5,FALSE),IF($G$5="F1",'Definición técnica de imagenes'!$E$15,'Definición técnica de imagenes'!$F$13)),'Definición técnica de imagenes'!$E$16),"")</f>
        <v/>
      </c>
      <c r="H49" s="14" t="str">
        <f t="shared" si="2"/>
        <v/>
      </c>
      <c r="I49" s="14" t="str">
        <f>IF(OR(B49&lt;&gt;"",J49&lt;&gt;""),IF($G$4="Recurso",IF(LEFT($G$5,1)="M",IF(VLOOKUP($G$5,'Definición técnica de imagenes'!$A$3:$G$17,6,FALSE)=0,"",VLOOKUP($G$5,'Definición técnica de imagenes'!$A$3:$G$17,6,FALSE)),IF($G$5="F1","","")),'Definición técnica de imagenes'!$F$16),"")</f>
        <v/>
      </c>
      <c r="J49" s="14"/>
      <c r="K49" s="15"/>
    </row>
    <row r="50" spans="1:11" s="12" customFormat="1">
      <c r="A50" s="13" t="str">
        <f t="shared" si="3"/>
        <v/>
      </c>
      <c r="B50" s="13"/>
      <c r="C50" s="27" t="str">
        <f t="shared" si="0"/>
        <v/>
      </c>
      <c r="D50" s="14"/>
      <c r="E50" s="14"/>
      <c r="F50" s="14" t="str">
        <f t="shared" si="1"/>
        <v/>
      </c>
      <c r="G50" s="14" t="str">
        <f>IF(F50&lt;&gt;"",IF($G$4="Recurso",IF(LEFT($G$5,1)="M",VLOOKUP($G$5,'Definición técnica de imagenes'!$A$3:$G$17,5,FALSE),IF($G$5="F1",'Definición técnica de imagenes'!$E$15,'Definición técnica de imagenes'!$F$13)),'Definición técnica de imagenes'!$E$16),"")</f>
        <v/>
      </c>
      <c r="H50" s="14" t="str">
        <f t="shared" si="2"/>
        <v/>
      </c>
      <c r="I50" s="14" t="str">
        <f>IF(OR(B50&lt;&gt;"",J50&lt;&gt;""),IF($G$4="Recurso",IF(LEFT($G$5,1)="M",IF(VLOOKUP($G$5,'Definición técnica de imagenes'!$A$3:$G$17,6,FALSE)=0,"",VLOOKUP($G$5,'Definición técnica de imagenes'!$A$3:$G$17,6,FALSE)),IF($G$5="F1","","")),'Definición técnica de imagenes'!$F$16),"")</f>
        <v/>
      </c>
      <c r="J50" s="14"/>
      <c r="K50" s="15"/>
    </row>
    <row r="51" spans="1:11" s="12" customFormat="1">
      <c r="A51" s="13" t="str">
        <f t="shared" si="3"/>
        <v/>
      </c>
      <c r="B51" s="13"/>
      <c r="C51" s="27" t="str">
        <f t="shared" si="0"/>
        <v/>
      </c>
      <c r="D51" s="14"/>
      <c r="E51" s="14"/>
      <c r="F51" s="14" t="str">
        <f t="shared" si="1"/>
        <v/>
      </c>
      <c r="G51" s="14" t="str">
        <f>IF(F51&lt;&gt;"",IF($G$4="Recurso",IF(LEFT($G$5,1)="M",VLOOKUP($G$5,'Definición técnica de imagenes'!$A$3:$G$17,5,FALSE),IF($G$5="F1",'Definición técnica de imagenes'!$E$15,'Definición técnica de imagenes'!$F$13)),'Definición técnica de imagenes'!$E$16),"")</f>
        <v/>
      </c>
      <c r="H51" s="14" t="str">
        <f t="shared" si="2"/>
        <v/>
      </c>
      <c r="I51" s="14" t="str">
        <f>IF(OR(B51&lt;&gt;"",J51&lt;&gt;""),IF($G$4="Recurso",IF(LEFT($G$5,1)="M",IF(VLOOKUP($G$5,'Definición técnica de imagenes'!$A$3:$G$17,6,FALSE)=0,"",VLOOKUP($G$5,'Definición técnica de imagenes'!$A$3:$G$17,6,FALSE)),IF($G$5="F1","","")),'Definición técnica de imagenes'!$F$16),"")</f>
        <v/>
      </c>
      <c r="J51" s="14"/>
      <c r="K51" s="15"/>
    </row>
    <row r="52" spans="1:11" s="12" customFormat="1">
      <c r="A52" s="13" t="str">
        <f t="shared" si="3"/>
        <v/>
      </c>
      <c r="B52" s="13"/>
      <c r="C52" s="27" t="str">
        <f t="shared" si="0"/>
        <v/>
      </c>
      <c r="D52" s="14"/>
      <c r="E52" s="14"/>
      <c r="F52" s="14" t="str">
        <f t="shared" si="1"/>
        <v/>
      </c>
      <c r="G52" s="14" t="str">
        <f>IF(F52&lt;&gt;"",IF($G$4="Recurso",IF(LEFT($G$5,1)="M",VLOOKUP($G$5,'Definición técnica de imagenes'!$A$3:$G$17,5,FALSE),IF($G$5="F1",'Definición técnica de imagenes'!$E$15,'Definición técnica de imagenes'!$F$13)),'Definición técnica de imagenes'!$E$16),"")</f>
        <v/>
      </c>
      <c r="H52" s="14" t="str">
        <f t="shared" si="2"/>
        <v/>
      </c>
      <c r="I52" s="14" t="str">
        <f>IF(OR(B52&lt;&gt;"",J52&lt;&gt;""),IF($G$4="Recurso",IF(LEFT($G$5,1)="M",IF(VLOOKUP($G$5,'Definición técnica de imagenes'!$A$3:$G$17,6,FALSE)=0,"",VLOOKUP($G$5,'Definición técnica de imagenes'!$A$3:$G$17,6,FALSE)),IF($G$5="F1","","")),'Definición técnica de imagenes'!$F$16),"")</f>
        <v/>
      </c>
      <c r="J52" s="14"/>
      <c r="K52" s="15"/>
    </row>
    <row r="53" spans="1:11" s="12" customFormat="1">
      <c r="A53" s="13" t="str">
        <f t="shared" si="3"/>
        <v/>
      </c>
      <c r="B53" s="13"/>
      <c r="C53" s="27" t="str">
        <f t="shared" si="0"/>
        <v/>
      </c>
      <c r="D53" s="14"/>
      <c r="E53" s="14"/>
      <c r="F53" s="14" t="str">
        <f t="shared" si="1"/>
        <v/>
      </c>
      <c r="G53" s="14" t="str">
        <f>IF(F53&lt;&gt;"",IF($G$4="Recurso",IF(LEFT($G$5,1)="M",VLOOKUP($G$5,'Definición técnica de imagenes'!$A$3:$G$17,5,FALSE),IF($G$5="F1",'Definición técnica de imagenes'!$E$15,'Definición técnica de imagenes'!$F$13)),'Definición técnica de imagenes'!$E$16),"")</f>
        <v/>
      </c>
      <c r="H53" s="14" t="str">
        <f t="shared" si="2"/>
        <v/>
      </c>
      <c r="I53" s="14" t="str">
        <f>IF(OR(B53&lt;&gt;"",J53&lt;&gt;""),IF($G$4="Recurso",IF(LEFT($G$5,1)="M",IF(VLOOKUP($G$5,'Definición técnica de imagenes'!$A$3:$G$17,6,FALSE)=0,"",VLOOKUP($G$5,'Definición técnica de imagenes'!$A$3:$G$17,6,FALSE)),IF($G$5="F1","","")),'Definición técnica de imagenes'!$F$16),"")</f>
        <v/>
      </c>
      <c r="J53" s="14"/>
      <c r="K53" s="15"/>
    </row>
    <row r="54" spans="1:11" s="12" customFormat="1">
      <c r="A54" s="13" t="str">
        <f t="shared" si="3"/>
        <v/>
      </c>
      <c r="B54" s="13"/>
      <c r="C54" s="27" t="str">
        <f t="shared" si="0"/>
        <v/>
      </c>
      <c r="D54" s="14"/>
      <c r="E54" s="14"/>
      <c r="F54" s="14" t="str">
        <f t="shared" si="1"/>
        <v/>
      </c>
      <c r="G54" s="14" t="str">
        <f>IF(F54&lt;&gt;"",IF($G$4="Recurso",IF(LEFT($G$5,1)="M",VLOOKUP($G$5,'Definición técnica de imagenes'!$A$3:$G$17,5,FALSE),IF($G$5="F1",'Definición técnica de imagenes'!$E$15,'Definición técnica de imagenes'!$F$13)),'Definición técnica de imagenes'!$E$16),"")</f>
        <v/>
      </c>
      <c r="H54" s="14" t="str">
        <f t="shared" si="2"/>
        <v/>
      </c>
      <c r="I54" s="14" t="str">
        <f>IF(OR(B54&lt;&gt;"",J54&lt;&gt;""),IF($G$4="Recurso",IF(LEFT($G$5,1)="M",IF(VLOOKUP($G$5,'Definición técnica de imagenes'!$A$3:$G$17,6,FALSE)=0,"",VLOOKUP($G$5,'Definición técnica de imagenes'!$A$3:$G$17,6,FALSE)),IF($G$5="F1","","")),'Definición técnica de imagenes'!$F$16),"")</f>
        <v/>
      </c>
      <c r="J54" s="14"/>
      <c r="K54" s="15"/>
    </row>
    <row r="55" spans="1:11" s="12" customFormat="1">
      <c r="A55" s="13" t="str">
        <f t="shared" si="3"/>
        <v/>
      </c>
      <c r="B55" s="13"/>
      <c r="C55" s="27" t="str">
        <f t="shared" si="0"/>
        <v/>
      </c>
      <c r="D55" s="14"/>
      <c r="E55" s="14"/>
      <c r="F55" s="14" t="str">
        <f t="shared" si="1"/>
        <v/>
      </c>
      <c r="G55" s="14" t="str">
        <f>IF(F55&lt;&gt;"",IF($G$4="Recurso",IF(LEFT($G$5,1)="M",VLOOKUP($G$5,'Definición técnica de imagenes'!$A$3:$G$17,5,FALSE),IF($G$5="F1",'Definición técnica de imagenes'!$E$15,'Definición técnica de imagenes'!$F$13)),'Definición técnica de imagenes'!$E$16),"")</f>
        <v/>
      </c>
      <c r="H55" s="14" t="str">
        <f t="shared" si="2"/>
        <v/>
      </c>
      <c r="I55" s="14" t="str">
        <f>IF(OR(B55&lt;&gt;"",J55&lt;&gt;""),IF($G$4="Recurso",IF(LEFT($G$5,1)="M",IF(VLOOKUP($G$5,'Definición técnica de imagenes'!$A$3:$G$17,6,FALSE)=0,"",VLOOKUP($G$5,'Definición técnica de imagenes'!$A$3:$G$17,6,FALSE)),IF($G$5="F1","","")),'Definición técnica de imagenes'!$F$16),"")</f>
        <v/>
      </c>
      <c r="J55" s="14"/>
      <c r="K55" s="15"/>
    </row>
    <row r="56" spans="1:11" s="12" customFormat="1">
      <c r="A56" s="13" t="str">
        <f t="shared" si="3"/>
        <v/>
      </c>
      <c r="B56" s="13"/>
      <c r="C56" s="27" t="str">
        <f t="shared" si="0"/>
        <v/>
      </c>
      <c r="D56" s="14"/>
      <c r="E56" s="14"/>
      <c r="F56" s="14" t="str">
        <f t="shared" si="1"/>
        <v/>
      </c>
      <c r="G56" s="14" t="str">
        <f>IF(F56&lt;&gt;"",IF($G$4="Recurso",IF(LEFT($G$5,1)="M",VLOOKUP($G$5,'Definición técnica de imagenes'!$A$3:$G$17,5,FALSE),IF($G$5="F1",'Definición técnica de imagenes'!$E$15,'Definición técnica de imagenes'!$F$13)),'Definición técnica de imagenes'!$E$16),"")</f>
        <v/>
      </c>
      <c r="H56" s="14" t="str">
        <f t="shared" si="2"/>
        <v/>
      </c>
      <c r="I56" s="14" t="str">
        <f>IF(OR(B56&lt;&gt;"",J56&lt;&gt;""),IF($G$4="Recurso",IF(LEFT($G$5,1)="M",IF(VLOOKUP($G$5,'Definición técnica de imagenes'!$A$3:$G$17,6,FALSE)=0,"",VLOOKUP($G$5,'Definición técnica de imagenes'!$A$3:$G$17,6,FALSE)),IF($G$5="F1","","")),'Definición técnica de imagenes'!$F$16),"")</f>
        <v/>
      </c>
      <c r="J56" s="14"/>
      <c r="K56" s="15"/>
    </row>
    <row r="57" spans="1:11" s="12" customFormat="1">
      <c r="A57" s="13" t="str">
        <f t="shared" si="3"/>
        <v/>
      </c>
      <c r="B57" s="13"/>
      <c r="C57" s="27" t="str">
        <f t="shared" si="0"/>
        <v/>
      </c>
      <c r="D57" s="14"/>
      <c r="E57" s="14"/>
      <c r="F57" s="14" t="str">
        <f t="shared" si="1"/>
        <v/>
      </c>
      <c r="G57" s="14" t="str">
        <f>IF(F57&lt;&gt;"",IF($G$4="Recurso",IF(LEFT($G$5,1)="M",VLOOKUP($G$5,'Definición técnica de imagenes'!$A$3:$G$17,5,FALSE),IF($G$5="F1",'Definición técnica de imagenes'!$E$15,'Definición técnica de imagenes'!$F$13)),'Definición técnica de imagenes'!$E$16),"")</f>
        <v/>
      </c>
      <c r="H57" s="14" t="str">
        <f t="shared" si="2"/>
        <v/>
      </c>
      <c r="I57" s="14" t="str">
        <f>IF(OR(B57&lt;&gt;"",J57&lt;&gt;""),IF($G$4="Recurso",IF(LEFT($G$5,1)="M",IF(VLOOKUP($G$5,'Definición técnica de imagenes'!$A$3:$G$17,6,FALSE)=0,"",VLOOKUP($G$5,'Definición técnica de imagenes'!$A$3:$G$17,6,FALSE)),IF($G$5="F1","","")),'Definición técnica de imagenes'!$F$16),"")</f>
        <v/>
      </c>
      <c r="J57" s="14"/>
      <c r="K57" s="15"/>
    </row>
    <row r="58" spans="1:11" s="12" customFormat="1">
      <c r="A58" s="13" t="str">
        <f t="shared" si="3"/>
        <v/>
      </c>
      <c r="B58" s="13"/>
      <c r="C58" s="27" t="str">
        <f t="shared" si="0"/>
        <v/>
      </c>
      <c r="D58" s="14"/>
      <c r="E58" s="14"/>
      <c r="F58" s="14" t="str">
        <f t="shared" si="1"/>
        <v/>
      </c>
      <c r="G58" s="14" t="str">
        <f>IF(F58&lt;&gt;"",IF($G$4="Recurso",IF(LEFT($G$5,1)="M",VLOOKUP($G$5,'Definición técnica de imagenes'!$A$3:$G$17,5,FALSE),IF($G$5="F1",'Definición técnica de imagenes'!$E$15,'Definición técnica de imagenes'!$F$13)),'Definición técnica de imagenes'!$E$16),"")</f>
        <v/>
      </c>
      <c r="H58" s="14" t="str">
        <f t="shared" si="2"/>
        <v/>
      </c>
      <c r="I58" s="14" t="str">
        <f>IF(OR(B58&lt;&gt;"",J58&lt;&gt;""),IF($G$4="Recurso",IF(LEFT($G$5,1)="M",IF(VLOOKUP($G$5,'Definición técnica de imagenes'!$A$3:$G$17,6,FALSE)=0,"",VLOOKUP($G$5,'Definición técnica de imagenes'!$A$3:$G$17,6,FALSE)),IF($G$5="F1","","")),'Definición técnica de imagenes'!$F$16),"")</f>
        <v/>
      </c>
      <c r="J58" s="14"/>
      <c r="K58" s="15"/>
    </row>
    <row r="59" spans="1:11" s="12" customFormat="1">
      <c r="A59" s="13" t="str">
        <f t="shared" si="3"/>
        <v/>
      </c>
      <c r="B59" s="13"/>
      <c r="C59" s="27" t="str">
        <f t="shared" si="0"/>
        <v/>
      </c>
      <c r="D59" s="14"/>
      <c r="E59" s="14"/>
      <c r="F59" s="14" t="str">
        <f t="shared" si="1"/>
        <v/>
      </c>
      <c r="G59" s="14" t="str">
        <f>IF(F59&lt;&gt;"",IF($G$4="Recurso",IF(LEFT($G$5,1)="M",VLOOKUP($G$5,'Definición técnica de imagenes'!$A$3:$G$17,5,FALSE),IF($G$5="F1",'Definición técnica de imagenes'!$E$15,'Definición técnica de imagenes'!$F$13)),'Definición técnica de imagenes'!$E$16),"")</f>
        <v/>
      </c>
      <c r="H59" s="14" t="str">
        <f t="shared" si="2"/>
        <v/>
      </c>
      <c r="I59" s="14" t="str">
        <f>IF(OR(B59&lt;&gt;"",J59&lt;&gt;""),IF($G$4="Recurso",IF(LEFT($G$5,1)="M",IF(VLOOKUP($G$5,'Definición técnica de imagenes'!$A$3:$G$17,6,FALSE)=0,"",VLOOKUP($G$5,'Definición técnica de imagenes'!$A$3:$G$17,6,FALSE)),IF($G$5="F1","","")),'Definición técnica de imagenes'!$F$16),"")</f>
        <v/>
      </c>
      <c r="J59" s="14"/>
      <c r="K59" s="15"/>
    </row>
    <row r="60" spans="1:11" s="12" customFormat="1">
      <c r="A60" s="13" t="str">
        <f t="shared" si="3"/>
        <v/>
      </c>
      <c r="B60" s="13"/>
      <c r="C60" s="27" t="str">
        <f t="shared" si="0"/>
        <v/>
      </c>
      <c r="D60" s="14"/>
      <c r="E60" s="14"/>
      <c r="F60" s="14" t="str">
        <f t="shared" si="1"/>
        <v/>
      </c>
      <c r="G60" s="14" t="str">
        <f>IF(F60&lt;&gt;"",IF($G$4="Recurso",IF(LEFT($G$5,1)="M",VLOOKUP($G$5,'Definición técnica de imagenes'!$A$3:$G$17,5,FALSE),IF($G$5="F1",'Definición técnica de imagenes'!$E$15,'Definición técnica de imagenes'!$F$13)),'Definición técnica de imagenes'!$E$16),"")</f>
        <v/>
      </c>
      <c r="H60" s="14" t="str">
        <f t="shared" si="2"/>
        <v/>
      </c>
      <c r="I60" s="14" t="str">
        <f>IF(OR(B60&lt;&gt;"",J60&lt;&gt;""),IF($G$4="Recurso",IF(LEFT($G$5,1)="M",IF(VLOOKUP($G$5,'Definición técnica de imagenes'!$A$3:$G$17,6,FALSE)=0,"",VLOOKUP($G$5,'Definición técnica de imagenes'!$A$3:$G$17,6,FALSE)),IF($G$5="F1","","")),'Definición técnica de imagenes'!$F$16),"")</f>
        <v/>
      </c>
      <c r="J60" s="14"/>
      <c r="K60" s="15"/>
    </row>
    <row r="61" spans="1:11" s="12" customFormat="1">
      <c r="A61" s="13" t="str">
        <f t="shared" si="3"/>
        <v/>
      </c>
      <c r="B61" s="13"/>
      <c r="C61" s="27" t="str">
        <f t="shared" si="0"/>
        <v/>
      </c>
      <c r="D61" s="14"/>
      <c r="E61" s="14"/>
      <c r="F61" s="14" t="str">
        <f t="shared" si="1"/>
        <v/>
      </c>
      <c r="G61" s="14" t="str">
        <f>IF(F61&lt;&gt;"",IF($G$4="Recurso",IF(LEFT($G$5,1)="M",VLOOKUP($G$5,'Definición técnica de imagenes'!$A$3:$G$17,5,FALSE),IF($G$5="F1",'Definición técnica de imagenes'!$E$15,'Definición técnica de imagenes'!$F$13)),'Definición técnica de imagenes'!$E$16),"")</f>
        <v/>
      </c>
      <c r="H61" s="14" t="str">
        <f t="shared" si="2"/>
        <v/>
      </c>
      <c r="I61" s="14" t="str">
        <f>IF(OR(B61&lt;&gt;"",J61&lt;&gt;""),IF($G$4="Recurso",IF(LEFT($G$5,1)="M",IF(VLOOKUP($G$5,'Definición técnica de imagenes'!$A$3:$G$17,6,FALSE)=0,"",VLOOKUP($G$5,'Definición técnica de imagenes'!$A$3:$G$17,6,FALSE)),IF($G$5="F1","","")),'Definición técnica de imagenes'!$F$16),"")</f>
        <v/>
      </c>
      <c r="J61" s="14"/>
      <c r="K61" s="15"/>
    </row>
    <row r="62" spans="1:11" s="12" customFormat="1">
      <c r="A62" s="13" t="str">
        <f t="shared" si="3"/>
        <v/>
      </c>
      <c r="B62" s="13"/>
      <c r="C62" s="27" t="str">
        <f t="shared" si="0"/>
        <v/>
      </c>
      <c r="D62" s="14"/>
      <c r="E62" s="14"/>
      <c r="F62" s="14" t="str">
        <f t="shared" si="1"/>
        <v/>
      </c>
      <c r="G62" s="14" t="str">
        <f>IF(F62&lt;&gt;"",IF($G$4="Recurso",IF(LEFT($G$5,1)="M",VLOOKUP($G$5,'Definición técnica de imagenes'!$A$3:$G$17,5,FALSE),IF($G$5="F1",'Definición técnica de imagenes'!$E$15,'Definición técnica de imagenes'!$F$13)),'Definición técnica de imagenes'!$E$16),"")</f>
        <v/>
      </c>
      <c r="H62" s="14" t="str">
        <f t="shared" si="2"/>
        <v/>
      </c>
      <c r="I62" s="14" t="str">
        <f>IF(OR(B62&lt;&gt;"",J62&lt;&gt;""),IF($G$4="Recurso",IF(LEFT($G$5,1)="M",IF(VLOOKUP($G$5,'Definición técnica de imagenes'!$A$3:$G$17,6,FALSE)=0,"",VLOOKUP($G$5,'Definición técnica de imagenes'!$A$3:$G$17,6,FALSE)),IF($G$5="F1","","")),'Definición técnica de imagenes'!$F$16),"")</f>
        <v/>
      </c>
      <c r="J62" s="14"/>
      <c r="K62" s="15"/>
    </row>
    <row r="63" spans="1:11" s="12" customFormat="1">
      <c r="A63" s="13" t="str">
        <f t="shared" si="3"/>
        <v/>
      </c>
      <c r="B63" s="13"/>
      <c r="C63" s="27" t="str">
        <f t="shared" si="0"/>
        <v/>
      </c>
      <c r="D63" s="14"/>
      <c r="E63" s="14"/>
      <c r="F63" s="14" t="str">
        <f t="shared" si="1"/>
        <v/>
      </c>
      <c r="G63" s="14" t="str">
        <f>IF(F63&lt;&gt;"",IF($G$4="Recurso",IF(LEFT($G$5,1)="M",VLOOKUP($G$5,'Definición técnica de imagenes'!$A$3:$G$17,5,FALSE),IF($G$5="F1",'Definición técnica de imagenes'!$E$15,'Definición técnica de imagenes'!$F$13)),'Definición técnica de imagenes'!$E$16),"")</f>
        <v/>
      </c>
      <c r="H63" s="14" t="str">
        <f t="shared" si="2"/>
        <v/>
      </c>
      <c r="I63" s="14" t="str">
        <f>IF(OR(B63&lt;&gt;"",J63&lt;&gt;""),IF($G$4="Recurso",IF(LEFT($G$5,1)="M",IF(VLOOKUP($G$5,'Definición técnica de imagenes'!$A$3:$G$17,6,FALSE)=0,"",VLOOKUP($G$5,'Definición técnica de imagenes'!$A$3:$G$17,6,FALSE)),IF($G$5="F1","","")),'Definición técnica de imagenes'!$F$16),"")</f>
        <v/>
      </c>
      <c r="J63" s="14"/>
      <c r="K63" s="15"/>
    </row>
    <row r="64" spans="1:11" s="12" customFormat="1">
      <c r="A64" s="13" t="str">
        <f t="shared" si="3"/>
        <v/>
      </c>
      <c r="B64" s="13"/>
      <c r="C64" s="27" t="str">
        <f t="shared" si="0"/>
        <v/>
      </c>
      <c r="D64" s="14"/>
      <c r="E64" s="14"/>
      <c r="F64" s="14" t="str">
        <f t="shared" si="1"/>
        <v/>
      </c>
      <c r="G64" s="14" t="str">
        <f>IF(F64&lt;&gt;"",IF($G$4="Recurso",IF(LEFT($G$5,1)="M",VLOOKUP($G$5,'Definición técnica de imagenes'!$A$3:$G$17,5,FALSE),IF($G$5="F1",'Definición técnica de imagenes'!$E$15,'Definición técnica de imagenes'!$F$13)),'Definición técnica de imagenes'!$E$16),"")</f>
        <v/>
      </c>
      <c r="H64" s="14" t="str">
        <f t="shared" si="2"/>
        <v/>
      </c>
      <c r="I64" s="14" t="str">
        <f>IF(OR(B64&lt;&gt;"",J64&lt;&gt;""),IF($G$4="Recurso",IF(LEFT($G$5,1)="M",IF(VLOOKUP($G$5,'Definición técnica de imagenes'!$A$3:$G$17,6,FALSE)=0,"",VLOOKUP($G$5,'Definición técnica de imagenes'!$A$3:$G$17,6,FALSE)),IF($G$5="F1","","")),'Definición técnica de imagenes'!$F$16),"")</f>
        <v/>
      </c>
      <c r="J64" s="14"/>
      <c r="K64" s="15"/>
    </row>
    <row r="65" spans="1:11" s="12" customFormat="1">
      <c r="A65" s="13" t="str">
        <f t="shared" si="3"/>
        <v/>
      </c>
      <c r="B65" s="13"/>
      <c r="C65" s="27" t="str">
        <f t="shared" si="0"/>
        <v/>
      </c>
      <c r="D65" s="14"/>
      <c r="E65" s="14"/>
      <c r="F65" s="14" t="str">
        <f t="shared" si="1"/>
        <v/>
      </c>
      <c r="G65" s="14" t="str">
        <f>IF(F65&lt;&gt;"",IF($G$4="Recurso",IF(LEFT($G$5,1)="M",VLOOKUP($G$5,'Definición técnica de imagenes'!$A$3:$G$17,5,FALSE),IF($G$5="F1",'Definición técnica de imagenes'!$E$15,'Definición técnica de imagenes'!$F$13)),'Definición técnica de imagenes'!$E$16),"")</f>
        <v/>
      </c>
      <c r="H65" s="14" t="str">
        <f t="shared" si="2"/>
        <v/>
      </c>
      <c r="I65" s="14" t="str">
        <f>IF(OR(B65&lt;&gt;"",J65&lt;&gt;""),IF($G$4="Recurso",IF(LEFT($G$5,1)="M",IF(VLOOKUP($G$5,'Definición técnica de imagenes'!$A$3:$G$17,6,FALSE)=0,"",VLOOKUP($G$5,'Definición técnica de imagenes'!$A$3:$G$17,6,FALSE)),IF($G$5="F1","","")),'Definición técnica de imagenes'!$F$16),"")</f>
        <v/>
      </c>
      <c r="J65" s="14"/>
      <c r="K65" s="15"/>
    </row>
    <row r="66" spans="1:11" s="12" customFormat="1">
      <c r="A66" s="13" t="str">
        <f t="shared" si="3"/>
        <v/>
      </c>
      <c r="B66" s="13"/>
      <c r="C66" s="27" t="str">
        <f t="shared" si="0"/>
        <v/>
      </c>
      <c r="D66" s="14"/>
      <c r="E66" s="14"/>
      <c r="F66" s="14" t="str">
        <f t="shared" si="1"/>
        <v/>
      </c>
      <c r="G66" s="14" t="str">
        <f>IF(F66&lt;&gt;"",IF($G$4="Recurso",IF(LEFT($G$5,1)="M",VLOOKUP($G$5,'Definición técnica de imagenes'!$A$3:$G$17,5,FALSE),IF($G$5="F1",'Definición técnica de imagenes'!$E$15,'Definición técnica de imagenes'!$F$13)),'Definición técnica de imagenes'!$E$16),"")</f>
        <v/>
      </c>
      <c r="H66" s="14" t="str">
        <f t="shared" si="2"/>
        <v/>
      </c>
      <c r="I66" s="14" t="str">
        <f>IF(OR(B66&lt;&gt;"",J66&lt;&gt;""),IF($G$4="Recurso",IF(LEFT($G$5,1)="M",IF(VLOOKUP($G$5,'Definición técnica de imagenes'!$A$3:$G$17,6,FALSE)=0,"",VLOOKUP($G$5,'Definición técnica de imagenes'!$A$3:$G$17,6,FALSE)),IF($G$5="F1","","")),'Definición técnica de imagenes'!$F$16),"")</f>
        <v/>
      </c>
      <c r="J66" s="14"/>
      <c r="K66" s="15"/>
    </row>
    <row r="67" spans="1:11" s="12" customFormat="1">
      <c r="A67" s="13" t="str">
        <f t="shared" si="3"/>
        <v/>
      </c>
      <c r="B67" s="13"/>
      <c r="C67" s="27" t="str">
        <f t="shared" si="0"/>
        <v/>
      </c>
      <c r="D67" s="14"/>
      <c r="E67" s="14"/>
      <c r="F67" s="14" t="str">
        <f t="shared" si="1"/>
        <v/>
      </c>
      <c r="G67" s="14" t="str">
        <f>IF(F67&lt;&gt;"",IF($G$4="Recurso",IF(LEFT($G$5,1)="M",VLOOKUP($G$5,'Definición técnica de imagenes'!$A$3:$G$17,5,FALSE),IF($G$5="F1",'Definición técnica de imagenes'!$E$15,'Definición técnica de imagenes'!$F$13)),'Definición técnica de imagenes'!$E$16),"")</f>
        <v/>
      </c>
      <c r="H67" s="14" t="str">
        <f t="shared" si="2"/>
        <v/>
      </c>
      <c r="I67" s="14" t="str">
        <f>IF(OR(B67&lt;&gt;"",J67&lt;&gt;""),IF($G$4="Recurso",IF(LEFT($G$5,1)="M",IF(VLOOKUP($G$5,'Definición técnica de imagenes'!$A$3:$G$17,6,FALSE)=0,"",VLOOKUP($G$5,'Definición técnica de imagenes'!$A$3:$G$17,6,FALSE)),IF($G$5="F1","","")),'Definición técnica de imagenes'!$F$16),"")</f>
        <v/>
      </c>
      <c r="J67" s="14"/>
      <c r="K67" s="15"/>
    </row>
    <row r="68" spans="1:11" s="12" customFormat="1">
      <c r="A68" s="13" t="str">
        <f t="shared" si="3"/>
        <v/>
      </c>
      <c r="B68" s="13"/>
      <c r="C68" s="27" t="str">
        <f t="shared" si="0"/>
        <v/>
      </c>
      <c r="D68" s="14"/>
      <c r="E68" s="14"/>
      <c r="F68" s="14" t="str">
        <f t="shared" si="1"/>
        <v/>
      </c>
      <c r="G68" s="14" t="str">
        <f>IF(F68&lt;&gt;"",IF($G$4="Recurso",IF(LEFT($G$5,1)="M",VLOOKUP($G$5,'Definición técnica de imagenes'!$A$3:$G$17,5,FALSE),IF($G$5="F1",'Definición técnica de imagenes'!$E$15,'Definición técnica de imagenes'!$F$13)),'Definición técnica de imagenes'!$E$16),"")</f>
        <v/>
      </c>
      <c r="H68" s="14" t="str">
        <f t="shared" si="2"/>
        <v/>
      </c>
      <c r="I68" s="14" t="str">
        <f>IF(OR(B68&lt;&gt;"",J68&lt;&gt;""),IF($G$4="Recurso",IF(LEFT($G$5,1)="M",IF(VLOOKUP($G$5,'Definición técnica de imagenes'!$A$3:$G$17,6,FALSE)=0,"",VLOOKUP($G$5,'Definición técnica de imagenes'!$A$3:$G$17,6,FALSE)),IF($G$5="F1","","")),'Definición técnica de imagenes'!$F$16),"")</f>
        <v/>
      </c>
      <c r="J68" s="14"/>
      <c r="K68" s="15"/>
    </row>
    <row r="69" spans="1:11" s="12" customFormat="1">
      <c r="A69" s="13" t="str">
        <f t="shared" si="3"/>
        <v/>
      </c>
      <c r="B69" s="13"/>
      <c r="C69" s="27" t="str">
        <f t="shared" si="0"/>
        <v/>
      </c>
      <c r="D69" s="14"/>
      <c r="E69" s="14"/>
      <c r="F69" s="14" t="str">
        <f t="shared" si="1"/>
        <v/>
      </c>
      <c r="G69" s="14" t="str">
        <f>IF(F69&lt;&gt;"",IF($G$4="Recurso",IF(LEFT($G$5,1)="M",VLOOKUP($G$5,'Definición técnica de imagenes'!$A$3:$G$17,5,FALSE),IF($G$5="F1",'Definición técnica de imagenes'!$E$15,'Definición técnica de imagenes'!$F$13)),'Definición técnica de imagenes'!$E$16),"")</f>
        <v/>
      </c>
      <c r="H69" s="14" t="str">
        <f t="shared" si="2"/>
        <v/>
      </c>
      <c r="I69" s="14" t="str">
        <f>IF(OR(B69&lt;&gt;"",J69&lt;&gt;""),IF($G$4="Recurso",IF(LEFT($G$5,1)="M",IF(VLOOKUP($G$5,'Definición técnica de imagenes'!$A$3:$G$17,6,FALSE)=0,"",VLOOKUP($G$5,'Definición técnica de imagenes'!$A$3:$G$17,6,FALSE)),IF($G$5="F1","","")),'Definición técnica de imagenes'!$F$16),"")</f>
        <v/>
      </c>
      <c r="J69" s="14"/>
      <c r="K69" s="15"/>
    </row>
    <row r="70" spans="1:11" s="12" customFormat="1">
      <c r="A70" s="13" t="str">
        <f t="shared" si="3"/>
        <v/>
      </c>
      <c r="B70" s="13"/>
      <c r="C70" s="27" t="str">
        <f t="shared" si="0"/>
        <v/>
      </c>
      <c r="D70" s="14"/>
      <c r="E70" s="14"/>
      <c r="F70" s="14" t="str">
        <f t="shared" si="1"/>
        <v/>
      </c>
      <c r="G70" s="14" t="str">
        <f>IF(F70&lt;&gt;"",IF($G$4="Recurso",IF(LEFT($G$5,1)="M",VLOOKUP($G$5,'Definición técnica de imagenes'!$A$3:$G$17,5,FALSE),IF($G$5="F1",'Definición técnica de imagenes'!$E$15,'Definición técnica de imagenes'!$F$13)),'Definición técnica de imagenes'!$E$16),"")</f>
        <v/>
      </c>
      <c r="H70" s="14" t="str">
        <f t="shared" si="2"/>
        <v/>
      </c>
      <c r="I70" s="14" t="str">
        <f>IF(OR(B70&lt;&gt;"",J70&lt;&gt;""),IF($G$4="Recurso",IF(LEFT($G$5,1)="M",IF(VLOOKUP($G$5,'Definición técnica de imagenes'!$A$3:$G$17,6,FALSE)=0,"",VLOOKUP($G$5,'Definición técnica de imagenes'!$A$3:$G$17,6,FALSE)),IF($G$5="F1","","")),'Definición técnica de imagenes'!$F$16),"")</f>
        <v/>
      </c>
      <c r="J70" s="14"/>
      <c r="K70" s="15"/>
    </row>
    <row r="71" spans="1:11" s="12" customFormat="1">
      <c r="A71" s="13" t="str">
        <f t="shared" si="3"/>
        <v/>
      </c>
      <c r="B71" s="13"/>
      <c r="C71" s="27" t="str">
        <f t="shared" si="0"/>
        <v/>
      </c>
      <c r="D71" s="14"/>
      <c r="E71" s="14"/>
      <c r="F71" s="14" t="str">
        <f t="shared" si="1"/>
        <v/>
      </c>
      <c r="G71" s="14" t="str">
        <f>IF(F71&lt;&gt;"",IF($G$4="Recurso",IF(LEFT($G$5,1)="M",VLOOKUP($G$5,'Definición técnica de imagenes'!$A$3:$G$17,5,FALSE),IF($G$5="F1",'Definición técnica de imagenes'!$E$15,'Definición técnica de imagenes'!$F$13)),'Definición técnica de imagenes'!$E$16),"")</f>
        <v/>
      </c>
      <c r="H71" s="14" t="str">
        <f t="shared" si="2"/>
        <v/>
      </c>
      <c r="I71" s="14" t="str">
        <f>IF(OR(B71&lt;&gt;"",J71&lt;&gt;""),IF($G$4="Recurso",IF(LEFT($G$5,1)="M",IF(VLOOKUP($G$5,'Definición técnica de imagenes'!$A$3:$G$17,6,FALSE)=0,"",VLOOKUP($G$5,'Definición técnica de imagenes'!$A$3:$G$17,6,FALSE)),IF($G$5="F1","","")),'Definición técnica de imagenes'!$F$16),"")</f>
        <v/>
      </c>
      <c r="J71" s="14"/>
      <c r="K71" s="15"/>
    </row>
    <row r="72" spans="1:11" s="12" customFormat="1">
      <c r="A72" s="13" t="str">
        <f t="shared" si="3"/>
        <v/>
      </c>
      <c r="B72" s="13"/>
      <c r="C72" s="27" t="str">
        <f t="shared" si="0"/>
        <v/>
      </c>
      <c r="D72" s="14"/>
      <c r="E72" s="14"/>
      <c r="F72" s="14" t="str">
        <f t="shared" si="1"/>
        <v/>
      </c>
      <c r="G72" s="14" t="str">
        <f>IF(F72&lt;&gt;"",IF($G$4="Recurso",IF(LEFT($G$5,1)="M",VLOOKUP($G$5,'Definición técnica de imagenes'!$A$3:$G$17,5,FALSE),IF($G$5="F1",'Definición técnica de imagenes'!$E$15,'Definición técnica de imagenes'!$F$13)),'Definición técnica de imagenes'!$E$16),"")</f>
        <v/>
      </c>
      <c r="H72" s="14" t="str">
        <f t="shared" si="2"/>
        <v/>
      </c>
      <c r="I72" s="14" t="str">
        <f>IF(OR(B72&lt;&gt;"",J72&lt;&gt;""),IF($G$4="Recurso",IF(LEFT($G$5,1)="M",IF(VLOOKUP($G$5,'Definición técnica de imagenes'!$A$3:$G$17,6,FALSE)=0,"",VLOOKUP($G$5,'Definición técnica de imagenes'!$A$3:$G$17,6,FALSE)),IF($G$5="F1","","")),'Definición técnica de imagenes'!$F$16),"")</f>
        <v/>
      </c>
      <c r="J72" s="14"/>
      <c r="K72" s="15"/>
    </row>
    <row r="73" spans="1:11" s="12" customFormat="1">
      <c r="A73" s="13" t="str">
        <f t="shared" si="3"/>
        <v/>
      </c>
      <c r="B73" s="13"/>
      <c r="C73" s="27" t="str">
        <f t="shared" si="0"/>
        <v/>
      </c>
      <c r="D73" s="14"/>
      <c r="E73" s="14"/>
      <c r="F73" s="14" t="str">
        <f t="shared" si="1"/>
        <v/>
      </c>
      <c r="G73" s="14" t="str">
        <f>IF(F73&lt;&gt;"",IF($G$4="Recurso",IF(LEFT($G$5,1)="M",VLOOKUP($G$5,'Definición técnica de imagenes'!$A$3:$G$17,5,FALSE),IF($G$5="F1",'Definición técnica de imagenes'!$E$15,'Definición técnica de imagenes'!$F$13)),'Definición técnica de imagenes'!$E$16),"")</f>
        <v/>
      </c>
      <c r="H73" s="14" t="str">
        <f t="shared" si="2"/>
        <v/>
      </c>
      <c r="I73" s="14" t="str">
        <f>IF(OR(B73&lt;&gt;"",J73&lt;&gt;""),IF($G$4="Recurso",IF(LEFT($G$5,1)="M",IF(VLOOKUP($G$5,'Definición técnica de imagenes'!$A$3:$G$17,6,FALSE)=0,"",VLOOKUP($G$5,'Definición técnica de imagenes'!$A$3:$G$17,6,FALSE)),IF($G$5="F1","","")),'Definición técnica de imagenes'!$F$16),"")</f>
        <v/>
      </c>
      <c r="J73" s="14"/>
      <c r="K73" s="15"/>
    </row>
    <row r="74" spans="1:11" s="12" customFormat="1">
      <c r="A74" s="13" t="str">
        <f t="shared" si="3"/>
        <v/>
      </c>
      <c r="B74" s="13"/>
      <c r="C74" s="27" t="str">
        <f t="shared" si="0"/>
        <v/>
      </c>
      <c r="D74" s="14"/>
      <c r="E74" s="14"/>
      <c r="F74" s="14" t="str">
        <f t="shared" si="1"/>
        <v/>
      </c>
      <c r="G74" s="14" t="str">
        <f>IF(F74&lt;&gt;"",IF($G$4="Recurso",IF(LEFT($G$5,1)="M",VLOOKUP($G$5,'Definición técnica de imagenes'!$A$3:$G$17,5,FALSE),IF($G$5="F1",'Definición técnica de imagenes'!$E$15,'Definición técnica de imagenes'!$F$13)),'Definición técnica de imagenes'!$E$16),"")</f>
        <v/>
      </c>
      <c r="H74" s="14" t="str">
        <f t="shared" si="2"/>
        <v/>
      </c>
      <c r="I74" s="14" t="str">
        <f>IF(OR(B74&lt;&gt;"",J74&lt;&gt;""),IF($G$4="Recurso",IF(LEFT($G$5,1)="M",IF(VLOOKUP($G$5,'Definición técnica de imagenes'!$A$3:$G$17,6,FALSE)=0,"",VLOOKUP($G$5,'Definición técnica de imagenes'!$A$3:$G$17,6,FALSE)),IF($G$5="F1","","")),'Definición técnica de imagenes'!$F$16),"")</f>
        <v/>
      </c>
      <c r="J74" s="14"/>
      <c r="K74" s="15"/>
    </row>
    <row r="75" spans="1:11" s="12" customFormat="1">
      <c r="A75" s="13" t="str">
        <f t="shared" si="3"/>
        <v/>
      </c>
      <c r="B75" s="13"/>
      <c r="C75" s="27" t="str">
        <f t="shared" ref="C75:C108" si="4">IF(OR(B75&lt;&gt;"",J75&lt;&gt;""),IF($G$4="Recurso",CONCATENATE($G$4," ",$G$5),$G$4),"")</f>
        <v/>
      </c>
      <c r="D75" s="14"/>
      <c r="E75" s="14"/>
      <c r="F75" s="14" t="str">
        <f t="shared" ref="F75:F108" si="5">IF(OR(B75&lt;&gt;"",J75&lt;&gt;""),CONCATENATE($C$7,"_",$A75,IF($G$4="Cuaderno de Estudio","_small",CONCATENATE(IF(I75="","","n"),IF(LEFT($G$5,1)="F",".jpg",".png")))),"")</f>
        <v/>
      </c>
      <c r="G75" s="14" t="str">
        <f>IF(F75&lt;&gt;"",IF($G$4="Recurso",IF(LEFT($G$5,1)="M",VLOOKUP($G$5,'Definición técnica de imagenes'!$A$3:$G$17,5,FALSE),IF($G$5="F1",'Definición técnica de imagenes'!$E$15,'Definición técnica de imagenes'!$F$13)),'Definición técnica de imagenes'!$E$16),"")</f>
        <v/>
      </c>
      <c r="H75" s="14" t="str">
        <f t="shared" ref="H75:H108" si="6">IF(AND(I75&lt;&gt;"",I75&lt;&gt;0),IF(OR(B75&lt;&gt;"",J75&lt;&gt;""),CONCATENATE($C$7,"_",$A75,IF($G$4="Cuaderno de Estudio","_zoom",CONCATENATE("a",IF(LEFT($G$5,1)="F",".jpg",".png")))),""),"")</f>
        <v/>
      </c>
      <c r="I75" s="14" t="str">
        <f>IF(OR(B75&lt;&gt;"",J75&lt;&gt;""),IF($G$4="Recurso",IF(LEFT($G$5,1)="M",IF(VLOOKUP($G$5,'Definición técnica de imagenes'!$A$3:$G$17,6,FALSE)=0,"",VLOOKUP($G$5,'Definición técnica de imagenes'!$A$3:$G$17,6,FALSE)),IF($G$5="F1","","")),'Definición técnica de imagenes'!$F$16),"")</f>
        <v/>
      </c>
      <c r="J75" s="14"/>
      <c r="K75" s="15"/>
    </row>
    <row r="76" spans="1:11" s="12" customFormat="1">
      <c r="A76" s="13" t="str">
        <f t="shared" si="3"/>
        <v/>
      </c>
      <c r="B76" s="13"/>
      <c r="C76" s="27" t="str">
        <f t="shared" si="4"/>
        <v/>
      </c>
      <c r="D76" s="14"/>
      <c r="E76" s="14"/>
      <c r="F76" s="14" t="str">
        <f t="shared" si="5"/>
        <v/>
      </c>
      <c r="G76" s="14" t="str">
        <f>IF(F76&lt;&gt;"",IF($G$4="Recurso",IF(LEFT($G$5,1)="M",VLOOKUP($G$5,'Definición técnica de imagenes'!$A$3:$G$17,5,FALSE),IF($G$5="F1",'Definición técnica de imagenes'!$E$15,'Definición técnica de imagenes'!$F$13)),'Definición técnica de imagenes'!$E$16),"")</f>
        <v/>
      </c>
      <c r="H76" s="14" t="str">
        <f t="shared" si="6"/>
        <v/>
      </c>
      <c r="I76" s="14" t="str">
        <f>IF(OR(B76&lt;&gt;"",J76&lt;&gt;""),IF($G$4="Recurso",IF(LEFT($G$5,1)="M",IF(VLOOKUP($G$5,'Definición técnica de imagenes'!$A$3:$G$17,6,FALSE)=0,"",VLOOKUP($G$5,'Definición técnica de imagenes'!$A$3:$G$17,6,FALSE)),IF($G$5="F1","","")),'Definición técnica de imagenes'!$F$16),"")</f>
        <v/>
      </c>
      <c r="J76" s="14"/>
      <c r="K76" s="15"/>
    </row>
    <row r="77" spans="1:11" s="12" customFormat="1">
      <c r="A77" s="13" t="str">
        <f t="shared" si="3"/>
        <v/>
      </c>
      <c r="B77" s="13"/>
      <c r="C77" s="27" t="str">
        <f t="shared" si="4"/>
        <v/>
      </c>
      <c r="D77" s="14"/>
      <c r="E77" s="14"/>
      <c r="F77" s="14" t="str">
        <f t="shared" si="5"/>
        <v/>
      </c>
      <c r="G77" s="14" t="str">
        <f>IF(F77&lt;&gt;"",IF($G$4="Recurso",IF(LEFT($G$5,1)="M",VLOOKUP($G$5,'Definición técnica de imagenes'!$A$3:$G$17,5,FALSE),IF($G$5="F1",'Definición técnica de imagenes'!$E$15,'Definición técnica de imagenes'!$F$13)),'Definición técnica de imagenes'!$E$16),"")</f>
        <v/>
      </c>
      <c r="H77" s="14" t="str">
        <f t="shared" si="6"/>
        <v/>
      </c>
      <c r="I77" s="14" t="str">
        <f>IF(OR(B77&lt;&gt;"",J77&lt;&gt;""),IF($G$4="Recurso",IF(LEFT($G$5,1)="M",IF(VLOOKUP($G$5,'Definición técnica de imagenes'!$A$3:$G$17,6,FALSE)=0,"",VLOOKUP($G$5,'Definición técnica de imagenes'!$A$3:$G$17,6,FALSE)),IF($G$5="F1","","")),'Definición técnica de imagenes'!$F$16),"")</f>
        <v/>
      </c>
      <c r="J77" s="14"/>
      <c r="K77" s="15"/>
    </row>
    <row r="78" spans="1:11" s="12" customFormat="1">
      <c r="A78" s="13" t="str">
        <f t="shared" si="3"/>
        <v/>
      </c>
      <c r="B78" s="13"/>
      <c r="C78" s="27" t="str">
        <f t="shared" si="4"/>
        <v/>
      </c>
      <c r="D78" s="14"/>
      <c r="E78" s="14"/>
      <c r="F78" s="14" t="str">
        <f t="shared" si="5"/>
        <v/>
      </c>
      <c r="G78" s="14" t="str">
        <f>IF(F78&lt;&gt;"",IF($G$4="Recurso",IF(LEFT($G$5,1)="M",VLOOKUP($G$5,'Definición técnica de imagenes'!$A$3:$G$17,5,FALSE),IF($G$5="F1",'Definición técnica de imagenes'!$E$15,'Definición técnica de imagenes'!$F$13)),'Definición técnica de imagenes'!$E$16),"")</f>
        <v/>
      </c>
      <c r="H78" s="14" t="str">
        <f t="shared" si="6"/>
        <v/>
      </c>
      <c r="I78" s="14" t="str">
        <f>IF(OR(B78&lt;&gt;"",J78&lt;&gt;""),IF($G$4="Recurso",IF(LEFT($G$5,1)="M",IF(VLOOKUP($G$5,'Definición técnica de imagenes'!$A$3:$G$17,6,FALSE)=0,"",VLOOKUP($G$5,'Definición técnica de imagenes'!$A$3:$G$17,6,FALSE)),IF($G$5="F1","","")),'Definición técnica de imagenes'!$F$16),"")</f>
        <v/>
      </c>
      <c r="J78" s="14"/>
      <c r="K78" s="15"/>
    </row>
    <row r="79" spans="1:11" s="12" customFormat="1">
      <c r="A79" s="13" t="str">
        <f t="shared" si="3"/>
        <v/>
      </c>
      <c r="B79" s="13"/>
      <c r="C79" s="27" t="str">
        <f t="shared" si="4"/>
        <v/>
      </c>
      <c r="D79" s="14"/>
      <c r="E79" s="14"/>
      <c r="F79" s="14" t="str">
        <f t="shared" si="5"/>
        <v/>
      </c>
      <c r="G79" s="14" t="str">
        <f>IF(F79&lt;&gt;"",IF($G$4="Recurso",IF(LEFT($G$5,1)="M",VLOOKUP($G$5,'Definición técnica de imagenes'!$A$3:$G$17,5,FALSE),IF($G$5="F1",'Definición técnica de imagenes'!$E$15,'Definición técnica de imagenes'!$F$13)),'Definición técnica de imagenes'!$E$16),"")</f>
        <v/>
      </c>
      <c r="H79" s="14" t="str">
        <f t="shared" si="6"/>
        <v/>
      </c>
      <c r="I79" s="14" t="str">
        <f>IF(OR(B79&lt;&gt;"",J79&lt;&gt;""),IF($G$4="Recurso",IF(LEFT($G$5,1)="M",IF(VLOOKUP($G$5,'Definición técnica de imagenes'!$A$3:$G$17,6,FALSE)=0,"",VLOOKUP($G$5,'Definición técnica de imagenes'!$A$3:$G$17,6,FALSE)),IF($G$5="F1","","")),'Definición técnica de imagenes'!$F$16),"")</f>
        <v/>
      </c>
      <c r="J79" s="14"/>
      <c r="K79" s="15"/>
    </row>
    <row r="80" spans="1:11" s="12" customFormat="1">
      <c r="A80" s="13" t="str">
        <f t="shared" si="3"/>
        <v/>
      </c>
      <c r="B80" s="13"/>
      <c r="C80" s="27" t="str">
        <f t="shared" si="4"/>
        <v/>
      </c>
      <c r="D80" s="14"/>
      <c r="E80" s="14"/>
      <c r="F80" s="14" t="str">
        <f t="shared" si="5"/>
        <v/>
      </c>
      <c r="G80" s="14" t="str">
        <f>IF(F80&lt;&gt;"",IF($G$4="Recurso",IF(LEFT($G$5,1)="M",VLOOKUP($G$5,'Definición técnica de imagenes'!$A$3:$G$17,5,FALSE),IF($G$5="F1",'Definición técnica de imagenes'!$E$15,'Definición técnica de imagenes'!$F$13)),'Definición técnica de imagenes'!$E$16),"")</f>
        <v/>
      </c>
      <c r="H80" s="14" t="str">
        <f t="shared" si="6"/>
        <v/>
      </c>
      <c r="I80" s="14" t="str">
        <f>IF(OR(B80&lt;&gt;"",J80&lt;&gt;""),IF($G$4="Recurso",IF(LEFT($G$5,1)="M",IF(VLOOKUP($G$5,'Definición técnica de imagenes'!$A$3:$G$17,6,FALSE)=0,"",VLOOKUP($G$5,'Definición técnica de imagenes'!$A$3:$G$17,6,FALSE)),IF($G$5="F1","","")),'Definición técnica de imagenes'!$F$16),"")</f>
        <v/>
      </c>
      <c r="J80" s="14"/>
      <c r="K80" s="15"/>
    </row>
    <row r="81" spans="1:11" s="12" customFormat="1">
      <c r="A81" s="13" t="str">
        <f t="shared" si="3"/>
        <v/>
      </c>
      <c r="B81" s="13"/>
      <c r="C81" s="27" t="str">
        <f t="shared" si="4"/>
        <v/>
      </c>
      <c r="D81" s="14"/>
      <c r="E81" s="14"/>
      <c r="F81" s="14" t="str">
        <f t="shared" si="5"/>
        <v/>
      </c>
      <c r="G81" s="14" t="str">
        <f>IF(F81&lt;&gt;"",IF($G$4="Recurso",IF(LEFT($G$5,1)="M",VLOOKUP($G$5,'Definición técnica de imagenes'!$A$3:$G$17,5,FALSE),IF($G$5="F1",'Definición técnica de imagenes'!$E$15,'Definición técnica de imagenes'!$F$13)),'Definición técnica de imagenes'!$E$16),"")</f>
        <v/>
      </c>
      <c r="H81" s="14" t="str">
        <f t="shared" si="6"/>
        <v/>
      </c>
      <c r="I81" s="14" t="str">
        <f>IF(OR(B81&lt;&gt;"",J81&lt;&gt;""),IF($G$4="Recurso",IF(LEFT($G$5,1)="M",IF(VLOOKUP($G$5,'Definición técnica de imagenes'!$A$3:$G$17,6,FALSE)=0,"",VLOOKUP($G$5,'Definición técnica de imagenes'!$A$3:$G$17,6,FALSE)),IF($G$5="F1","","")),'Definición técnica de imagenes'!$F$16),"")</f>
        <v/>
      </c>
      <c r="J81" s="14"/>
      <c r="K81" s="15"/>
    </row>
    <row r="82" spans="1:11" s="12" customFormat="1">
      <c r="A82" s="13" t="str">
        <f t="shared" si="3"/>
        <v/>
      </c>
      <c r="B82" s="13"/>
      <c r="C82" s="27" t="str">
        <f t="shared" si="4"/>
        <v/>
      </c>
      <c r="D82" s="14"/>
      <c r="E82" s="14"/>
      <c r="F82" s="14" t="str">
        <f t="shared" si="5"/>
        <v/>
      </c>
      <c r="G82" s="14" t="str">
        <f>IF(F82&lt;&gt;"",IF($G$4="Recurso",IF(LEFT($G$5,1)="M",VLOOKUP($G$5,'Definición técnica de imagenes'!$A$3:$G$17,5,FALSE),IF($G$5="F1",'Definición técnica de imagenes'!$E$15,'Definición técnica de imagenes'!$F$13)),'Definición técnica de imagenes'!$E$16),"")</f>
        <v/>
      </c>
      <c r="H82" s="14" t="str">
        <f t="shared" si="6"/>
        <v/>
      </c>
      <c r="I82" s="14" t="str">
        <f>IF(OR(B82&lt;&gt;"",J82&lt;&gt;""),IF($G$4="Recurso",IF(LEFT($G$5,1)="M",IF(VLOOKUP($G$5,'Definición técnica de imagenes'!$A$3:$G$17,6,FALSE)=0,"",VLOOKUP($G$5,'Definición técnica de imagenes'!$A$3:$G$17,6,FALSE)),IF($G$5="F1","","")),'Definición técnica de imagenes'!$F$16),"")</f>
        <v/>
      </c>
      <c r="J82" s="14"/>
      <c r="K82" s="15"/>
    </row>
    <row r="83" spans="1:11" s="12" customFormat="1">
      <c r="A83" s="13" t="str">
        <f t="shared" si="3"/>
        <v/>
      </c>
      <c r="B83" s="13"/>
      <c r="C83" s="27" t="str">
        <f t="shared" si="4"/>
        <v/>
      </c>
      <c r="D83" s="14"/>
      <c r="E83" s="14"/>
      <c r="F83" s="14" t="str">
        <f t="shared" si="5"/>
        <v/>
      </c>
      <c r="G83" s="14" t="str">
        <f>IF(F83&lt;&gt;"",IF($G$4="Recurso",IF(LEFT($G$5,1)="M",VLOOKUP($G$5,'Definición técnica de imagenes'!$A$3:$G$17,5,FALSE),IF($G$5="F1",'Definición técnica de imagenes'!$E$15,'Definición técnica de imagenes'!$F$13)),'Definición técnica de imagenes'!$E$16),"")</f>
        <v/>
      </c>
      <c r="H83" s="14" t="str">
        <f t="shared" si="6"/>
        <v/>
      </c>
      <c r="I83" s="14" t="str">
        <f>IF(OR(B83&lt;&gt;"",J83&lt;&gt;""),IF($G$4="Recurso",IF(LEFT($G$5,1)="M",IF(VLOOKUP($G$5,'Definición técnica de imagenes'!$A$3:$G$17,6,FALSE)=0,"",VLOOKUP($G$5,'Definición técnica de imagenes'!$A$3:$G$17,6,FALSE)),IF($G$5="F1","","")),'Definición técnica de imagenes'!$F$16),"")</f>
        <v/>
      </c>
      <c r="J83" s="14"/>
      <c r="K83" s="15"/>
    </row>
    <row r="84" spans="1:11" s="12" customFormat="1">
      <c r="A84" s="13" t="str">
        <f t="shared" ref="A84:A108" si="7">IF(OR(B84&lt;&gt;"",J84&lt;&gt;""),CONCATENATE(LEFT(A83,3),IF(MID(A83,4,2)+1&lt;10,CONCATENATE("0",MID(A83,4,2)+1),MID(A83,4,2)+1)),"")</f>
        <v/>
      </c>
      <c r="B84" s="13"/>
      <c r="C84" s="27" t="str">
        <f t="shared" si="4"/>
        <v/>
      </c>
      <c r="D84" s="14"/>
      <c r="E84" s="14"/>
      <c r="F84" s="14" t="str">
        <f t="shared" si="5"/>
        <v/>
      </c>
      <c r="G84" s="14" t="str">
        <f>IF(F84&lt;&gt;"",IF($G$4="Recurso",IF(LEFT($G$5,1)="M",VLOOKUP($G$5,'Definición técnica de imagenes'!$A$3:$G$17,5,FALSE),IF($G$5="F1",'Definición técnica de imagenes'!$E$15,'Definición técnica de imagenes'!$F$13)),'Definición técnica de imagenes'!$E$16),"")</f>
        <v/>
      </c>
      <c r="H84" s="14" t="str">
        <f t="shared" si="6"/>
        <v/>
      </c>
      <c r="I84" s="14" t="str">
        <f>IF(OR(B84&lt;&gt;"",J84&lt;&gt;""),IF($G$4="Recurso",IF(LEFT($G$5,1)="M",IF(VLOOKUP($G$5,'Definición técnica de imagenes'!$A$3:$G$17,6,FALSE)=0,"",VLOOKUP($G$5,'Definición técnica de imagenes'!$A$3:$G$17,6,FALSE)),IF($G$5="F1","","")),'Definición técnica de imagenes'!$F$16),"")</f>
        <v/>
      </c>
      <c r="J84" s="14"/>
      <c r="K84" s="15"/>
    </row>
    <row r="85" spans="1:11" s="12" customFormat="1">
      <c r="A85" s="13" t="str">
        <f t="shared" si="7"/>
        <v/>
      </c>
      <c r="B85" s="13"/>
      <c r="C85" s="27" t="str">
        <f t="shared" si="4"/>
        <v/>
      </c>
      <c r="D85" s="14"/>
      <c r="E85" s="14"/>
      <c r="F85" s="14" t="str">
        <f t="shared" si="5"/>
        <v/>
      </c>
      <c r="G85" s="14" t="str">
        <f>IF(F85&lt;&gt;"",IF($G$4="Recurso",IF(LEFT($G$5,1)="M",VLOOKUP($G$5,'Definición técnica de imagenes'!$A$3:$G$17,5,FALSE),IF($G$5="F1",'Definición técnica de imagenes'!$E$15,'Definición técnica de imagenes'!$F$13)),'Definición técnica de imagenes'!$E$16),"")</f>
        <v/>
      </c>
      <c r="H85" s="14" t="str">
        <f t="shared" si="6"/>
        <v/>
      </c>
      <c r="I85" s="14" t="str">
        <f>IF(OR(B85&lt;&gt;"",J85&lt;&gt;""),IF($G$4="Recurso",IF(LEFT($G$5,1)="M",IF(VLOOKUP($G$5,'Definición técnica de imagenes'!$A$3:$G$17,6,FALSE)=0,"",VLOOKUP($G$5,'Definición técnica de imagenes'!$A$3:$G$17,6,FALSE)),IF($G$5="F1","","")),'Definición técnica de imagenes'!$F$16),"")</f>
        <v/>
      </c>
      <c r="J85" s="14"/>
      <c r="K85" s="15"/>
    </row>
    <row r="86" spans="1:11" s="12" customFormat="1">
      <c r="A86" s="13" t="str">
        <f t="shared" si="7"/>
        <v/>
      </c>
      <c r="B86" s="13"/>
      <c r="C86" s="27" t="str">
        <f t="shared" si="4"/>
        <v/>
      </c>
      <c r="D86" s="14"/>
      <c r="E86" s="14"/>
      <c r="F86" s="14" t="str">
        <f t="shared" si="5"/>
        <v/>
      </c>
      <c r="G86" s="14" t="str">
        <f>IF(F86&lt;&gt;"",IF($G$4="Recurso",IF(LEFT($G$5,1)="M",VLOOKUP($G$5,'Definición técnica de imagenes'!$A$3:$G$17,5,FALSE),IF($G$5="F1",'Definición técnica de imagenes'!$E$15,'Definición técnica de imagenes'!$F$13)),'Definición técnica de imagenes'!$E$16),"")</f>
        <v/>
      </c>
      <c r="H86" s="14" t="str">
        <f t="shared" si="6"/>
        <v/>
      </c>
      <c r="I86" s="14" t="str">
        <f>IF(OR(B86&lt;&gt;"",J86&lt;&gt;""),IF($G$4="Recurso",IF(LEFT($G$5,1)="M",IF(VLOOKUP($G$5,'Definición técnica de imagenes'!$A$3:$G$17,6,FALSE)=0,"",VLOOKUP($G$5,'Definición técnica de imagenes'!$A$3:$G$17,6,FALSE)),IF($G$5="F1","","")),'Definición técnica de imagenes'!$F$16),"")</f>
        <v/>
      </c>
      <c r="J86" s="14"/>
      <c r="K86" s="15"/>
    </row>
    <row r="87" spans="1:11" s="12" customFormat="1">
      <c r="A87" s="13" t="str">
        <f t="shared" si="7"/>
        <v/>
      </c>
      <c r="B87" s="13"/>
      <c r="C87" s="27" t="str">
        <f t="shared" si="4"/>
        <v/>
      </c>
      <c r="D87" s="14"/>
      <c r="E87" s="14"/>
      <c r="F87" s="14" t="str">
        <f t="shared" si="5"/>
        <v/>
      </c>
      <c r="G87" s="14" t="str">
        <f>IF(F87&lt;&gt;"",IF($G$4="Recurso",IF(LEFT($G$5,1)="M",VLOOKUP($G$5,'Definición técnica de imagenes'!$A$3:$G$17,5,FALSE),IF($G$5="F1",'Definición técnica de imagenes'!$E$15,'Definición técnica de imagenes'!$F$13)),'Definición técnica de imagenes'!$E$16),"")</f>
        <v/>
      </c>
      <c r="H87" s="14" t="str">
        <f t="shared" si="6"/>
        <v/>
      </c>
      <c r="I87" s="14" t="str">
        <f>IF(OR(B87&lt;&gt;"",J87&lt;&gt;""),IF($G$4="Recurso",IF(LEFT($G$5,1)="M",IF(VLOOKUP($G$5,'Definición técnica de imagenes'!$A$3:$G$17,6,FALSE)=0,"",VLOOKUP($G$5,'Definición técnica de imagenes'!$A$3:$G$17,6,FALSE)),IF($G$5="F1","","")),'Definición técnica de imagenes'!$F$16),"")</f>
        <v/>
      </c>
      <c r="J87" s="14"/>
      <c r="K87" s="15"/>
    </row>
    <row r="88" spans="1:11" s="12" customFormat="1">
      <c r="A88" s="13" t="str">
        <f t="shared" si="7"/>
        <v/>
      </c>
      <c r="B88" s="13"/>
      <c r="C88" s="27" t="str">
        <f t="shared" si="4"/>
        <v/>
      </c>
      <c r="D88" s="14"/>
      <c r="E88" s="14"/>
      <c r="F88" s="14" t="str">
        <f t="shared" si="5"/>
        <v/>
      </c>
      <c r="G88" s="14" t="str">
        <f>IF(F88&lt;&gt;"",IF($G$4="Recurso",IF(LEFT($G$5,1)="M",VLOOKUP($G$5,'Definición técnica de imagenes'!$A$3:$G$17,5,FALSE),IF($G$5="F1",'Definición técnica de imagenes'!$E$15,'Definición técnica de imagenes'!$F$13)),'Definición técnica de imagenes'!$E$16),"")</f>
        <v/>
      </c>
      <c r="H88" s="14" t="str">
        <f t="shared" si="6"/>
        <v/>
      </c>
      <c r="I88" s="14" t="str">
        <f>IF(OR(B88&lt;&gt;"",J88&lt;&gt;""),IF($G$4="Recurso",IF(LEFT($G$5,1)="M",IF(VLOOKUP($G$5,'Definición técnica de imagenes'!$A$3:$G$17,6,FALSE)=0,"",VLOOKUP($G$5,'Definición técnica de imagenes'!$A$3:$G$17,6,FALSE)),IF($G$5="F1","","")),'Definición técnica de imagenes'!$F$16),"")</f>
        <v/>
      </c>
      <c r="J88" s="14"/>
      <c r="K88" s="15"/>
    </row>
    <row r="89" spans="1:11" s="12" customFormat="1">
      <c r="A89" s="13" t="str">
        <f t="shared" si="7"/>
        <v/>
      </c>
      <c r="B89" s="13"/>
      <c r="C89" s="27" t="str">
        <f t="shared" si="4"/>
        <v/>
      </c>
      <c r="D89" s="14"/>
      <c r="E89" s="14"/>
      <c r="F89" s="14" t="str">
        <f t="shared" si="5"/>
        <v/>
      </c>
      <c r="G89" s="14" t="str">
        <f>IF(F89&lt;&gt;"",IF($G$4="Recurso",IF(LEFT($G$5,1)="M",VLOOKUP($G$5,'Definición técnica de imagenes'!$A$3:$G$17,5,FALSE),IF($G$5="F1",'Definición técnica de imagenes'!$E$15,'Definición técnica de imagenes'!$F$13)),'Definición técnica de imagenes'!$E$16),"")</f>
        <v/>
      </c>
      <c r="H89" s="14" t="str">
        <f t="shared" si="6"/>
        <v/>
      </c>
      <c r="I89" s="14" t="str">
        <f>IF(OR(B89&lt;&gt;"",J89&lt;&gt;""),IF($G$4="Recurso",IF(LEFT($G$5,1)="M",IF(VLOOKUP($G$5,'Definición técnica de imagenes'!$A$3:$G$17,6,FALSE)=0,"",VLOOKUP($G$5,'Definición técnica de imagenes'!$A$3:$G$17,6,FALSE)),IF($G$5="F1","","")),'Definición técnica de imagenes'!$F$16),"")</f>
        <v/>
      </c>
      <c r="J89" s="14"/>
      <c r="K89" s="15"/>
    </row>
    <row r="90" spans="1:11" s="12" customFormat="1">
      <c r="A90" s="13" t="str">
        <f t="shared" si="7"/>
        <v/>
      </c>
      <c r="B90" s="13"/>
      <c r="C90" s="27" t="str">
        <f t="shared" si="4"/>
        <v/>
      </c>
      <c r="D90" s="14"/>
      <c r="E90" s="14"/>
      <c r="F90" s="14" t="str">
        <f t="shared" si="5"/>
        <v/>
      </c>
      <c r="G90" s="14" t="str">
        <f>IF(F90&lt;&gt;"",IF($G$4="Recurso",IF(LEFT($G$5,1)="M",VLOOKUP($G$5,'Definición técnica de imagenes'!$A$3:$G$17,5,FALSE),IF($G$5="F1",'Definición técnica de imagenes'!$E$15,'Definición técnica de imagenes'!$F$13)),'Definición técnica de imagenes'!$E$16),"")</f>
        <v/>
      </c>
      <c r="H90" s="14" t="str">
        <f t="shared" si="6"/>
        <v/>
      </c>
      <c r="I90" s="14" t="str">
        <f>IF(OR(B90&lt;&gt;"",J90&lt;&gt;""),IF($G$4="Recurso",IF(LEFT($G$5,1)="M",IF(VLOOKUP($G$5,'Definición técnica de imagenes'!$A$3:$G$17,6,FALSE)=0,"",VLOOKUP($G$5,'Definición técnica de imagenes'!$A$3:$G$17,6,FALSE)),IF($G$5="F1","","")),'Definición técnica de imagenes'!$F$16),"")</f>
        <v/>
      </c>
      <c r="J90" s="14"/>
      <c r="K90" s="15"/>
    </row>
    <row r="91" spans="1:11" s="12" customFormat="1">
      <c r="A91" s="13" t="str">
        <f t="shared" si="7"/>
        <v/>
      </c>
      <c r="B91" s="13"/>
      <c r="C91" s="27" t="str">
        <f t="shared" si="4"/>
        <v/>
      </c>
      <c r="D91" s="14"/>
      <c r="E91" s="14"/>
      <c r="F91" s="14" t="str">
        <f t="shared" si="5"/>
        <v/>
      </c>
      <c r="G91" s="14" t="str">
        <f>IF(F91&lt;&gt;"",IF($G$4="Recurso",IF(LEFT($G$5,1)="M",VLOOKUP($G$5,'Definición técnica de imagenes'!$A$3:$G$17,5,FALSE),IF($G$5="F1",'Definición técnica de imagenes'!$E$15,'Definición técnica de imagenes'!$F$13)),'Definición técnica de imagenes'!$E$16),"")</f>
        <v/>
      </c>
      <c r="H91" s="14" t="str">
        <f t="shared" si="6"/>
        <v/>
      </c>
      <c r="I91" s="14" t="str">
        <f>IF(OR(B91&lt;&gt;"",J91&lt;&gt;""),IF($G$4="Recurso",IF(LEFT($G$5,1)="M",IF(VLOOKUP($G$5,'Definición técnica de imagenes'!$A$3:$G$17,6,FALSE)=0,"",VLOOKUP($G$5,'Definición técnica de imagenes'!$A$3:$G$17,6,FALSE)),IF($G$5="F1","","")),'Definición técnica de imagenes'!$F$16),"")</f>
        <v/>
      </c>
      <c r="J91" s="14"/>
      <c r="K91" s="15"/>
    </row>
    <row r="92" spans="1:11" s="12" customFormat="1">
      <c r="A92" s="13" t="str">
        <f t="shared" si="7"/>
        <v/>
      </c>
      <c r="B92" s="13"/>
      <c r="C92" s="27" t="str">
        <f t="shared" si="4"/>
        <v/>
      </c>
      <c r="D92" s="14"/>
      <c r="E92" s="14"/>
      <c r="F92" s="14" t="str">
        <f t="shared" si="5"/>
        <v/>
      </c>
      <c r="G92" s="14" t="str">
        <f>IF(F92&lt;&gt;"",IF($G$4="Recurso",IF(LEFT($G$5,1)="M",VLOOKUP($G$5,'Definición técnica de imagenes'!$A$3:$G$17,5,FALSE),IF($G$5="F1",'Definición técnica de imagenes'!$E$15,'Definición técnica de imagenes'!$F$13)),'Definición técnica de imagenes'!$E$16),"")</f>
        <v/>
      </c>
      <c r="H92" s="14" t="str">
        <f t="shared" si="6"/>
        <v/>
      </c>
      <c r="I92" s="14" t="str">
        <f>IF(OR(B92&lt;&gt;"",J92&lt;&gt;""),IF($G$4="Recurso",IF(LEFT($G$5,1)="M",IF(VLOOKUP($G$5,'Definición técnica de imagenes'!$A$3:$G$17,6,FALSE)=0,"",VLOOKUP($G$5,'Definición técnica de imagenes'!$A$3:$G$17,6,FALSE)),IF($G$5="F1","","")),'Definición técnica de imagenes'!$F$16),"")</f>
        <v/>
      </c>
      <c r="J92" s="14"/>
      <c r="K92" s="15"/>
    </row>
    <row r="93" spans="1:11" s="12" customFormat="1">
      <c r="A93" s="13" t="str">
        <f t="shared" si="7"/>
        <v/>
      </c>
      <c r="B93" s="13"/>
      <c r="C93" s="27" t="str">
        <f t="shared" si="4"/>
        <v/>
      </c>
      <c r="D93" s="14"/>
      <c r="E93" s="14"/>
      <c r="F93" s="14" t="str">
        <f t="shared" si="5"/>
        <v/>
      </c>
      <c r="G93" s="14" t="str">
        <f>IF(F93&lt;&gt;"",IF($G$4="Recurso",IF(LEFT($G$5,1)="M",VLOOKUP($G$5,'Definición técnica de imagenes'!$A$3:$G$17,5,FALSE),IF($G$5="F1",'Definición técnica de imagenes'!$E$15,'Definición técnica de imagenes'!$F$13)),'Definición técnica de imagenes'!$E$16),"")</f>
        <v/>
      </c>
      <c r="H93" s="14" t="str">
        <f t="shared" si="6"/>
        <v/>
      </c>
      <c r="I93" s="14" t="str">
        <f>IF(OR(B93&lt;&gt;"",J93&lt;&gt;""),IF($G$4="Recurso",IF(LEFT($G$5,1)="M",IF(VLOOKUP($G$5,'Definición técnica de imagenes'!$A$3:$G$17,6,FALSE)=0,"",VLOOKUP($G$5,'Definición técnica de imagenes'!$A$3:$G$17,6,FALSE)),IF($G$5="F1","","")),'Definición técnica de imagenes'!$F$16),"")</f>
        <v/>
      </c>
      <c r="J93" s="14"/>
      <c r="K93" s="15"/>
    </row>
    <row r="94" spans="1:11" s="12" customFormat="1">
      <c r="A94" s="13" t="str">
        <f t="shared" si="7"/>
        <v/>
      </c>
      <c r="B94" s="13"/>
      <c r="C94" s="27" t="str">
        <f t="shared" si="4"/>
        <v/>
      </c>
      <c r="D94" s="14"/>
      <c r="E94" s="14"/>
      <c r="F94" s="14" t="str">
        <f t="shared" si="5"/>
        <v/>
      </c>
      <c r="G94" s="14" t="str">
        <f>IF(F94&lt;&gt;"",IF($G$4="Recurso",IF(LEFT($G$5,1)="M",VLOOKUP($G$5,'Definición técnica de imagenes'!$A$3:$G$17,5,FALSE),IF($G$5="F1",'Definición técnica de imagenes'!$E$15,'Definición técnica de imagenes'!$F$13)),'Definición técnica de imagenes'!$E$16),"")</f>
        <v/>
      </c>
      <c r="H94" s="14" t="str">
        <f t="shared" si="6"/>
        <v/>
      </c>
      <c r="I94" s="14" t="str">
        <f>IF(OR(B94&lt;&gt;"",J94&lt;&gt;""),IF($G$4="Recurso",IF(LEFT($G$5,1)="M",IF(VLOOKUP($G$5,'Definición técnica de imagenes'!$A$3:$G$17,6,FALSE)=0,"",VLOOKUP($G$5,'Definición técnica de imagenes'!$A$3:$G$17,6,FALSE)),IF($G$5="F1","","")),'Definición técnica de imagenes'!$F$16),"")</f>
        <v/>
      </c>
      <c r="J94" s="14"/>
      <c r="K94" s="15"/>
    </row>
    <row r="95" spans="1:11" s="12" customFormat="1">
      <c r="A95" s="13" t="str">
        <f t="shared" si="7"/>
        <v/>
      </c>
      <c r="B95" s="13"/>
      <c r="C95" s="27" t="str">
        <f t="shared" si="4"/>
        <v/>
      </c>
      <c r="D95" s="14"/>
      <c r="E95" s="14"/>
      <c r="F95" s="14" t="str">
        <f t="shared" si="5"/>
        <v/>
      </c>
      <c r="G95" s="14" t="str">
        <f>IF(F95&lt;&gt;"",IF($G$4="Recurso",IF(LEFT($G$5,1)="M",VLOOKUP($G$5,'Definición técnica de imagenes'!$A$3:$G$17,5,FALSE),IF($G$5="F1",'Definición técnica de imagenes'!$E$15,'Definición técnica de imagenes'!$F$13)),'Definición técnica de imagenes'!$E$16),"")</f>
        <v/>
      </c>
      <c r="H95" s="14" t="str">
        <f t="shared" si="6"/>
        <v/>
      </c>
      <c r="I95" s="14" t="str">
        <f>IF(OR(B95&lt;&gt;"",J95&lt;&gt;""),IF($G$4="Recurso",IF(LEFT($G$5,1)="M",IF(VLOOKUP($G$5,'Definición técnica de imagenes'!$A$3:$G$17,6,FALSE)=0,"",VLOOKUP($G$5,'Definición técnica de imagenes'!$A$3:$G$17,6,FALSE)),IF($G$5="F1","","")),'Definición técnica de imagenes'!$F$16),"")</f>
        <v/>
      </c>
      <c r="J95" s="14"/>
      <c r="K95" s="15"/>
    </row>
    <row r="96" spans="1:11" s="12" customFormat="1">
      <c r="A96" s="13" t="str">
        <f t="shared" si="7"/>
        <v/>
      </c>
      <c r="B96" s="13"/>
      <c r="C96" s="27" t="str">
        <f t="shared" si="4"/>
        <v/>
      </c>
      <c r="D96" s="14"/>
      <c r="E96" s="14"/>
      <c r="F96" s="14" t="str">
        <f t="shared" si="5"/>
        <v/>
      </c>
      <c r="G96" s="14" t="str">
        <f>IF(F96&lt;&gt;"",IF($G$4="Recurso",IF(LEFT($G$5,1)="M",VLOOKUP($G$5,'Definición técnica de imagenes'!$A$3:$G$17,5,FALSE),IF($G$5="F1",'Definición técnica de imagenes'!$E$15,'Definición técnica de imagenes'!$F$13)),'Definición técnica de imagenes'!$E$16),"")</f>
        <v/>
      </c>
      <c r="H96" s="14" t="str">
        <f t="shared" si="6"/>
        <v/>
      </c>
      <c r="I96" s="14" t="str">
        <f>IF(OR(B96&lt;&gt;"",J96&lt;&gt;""),IF($G$4="Recurso",IF(LEFT($G$5,1)="M",IF(VLOOKUP($G$5,'Definición técnica de imagenes'!$A$3:$G$17,6,FALSE)=0,"",VLOOKUP($G$5,'Definición técnica de imagenes'!$A$3:$G$17,6,FALSE)),IF($G$5="F1","","")),'Definición técnica de imagenes'!$F$16),"")</f>
        <v/>
      </c>
      <c r="J96" s="14"/>
      <c r="K96" s="15"/>
    </row>
    <row r="97" spans="1:11" s="12" customFormat="1">
      <c r="A97" s="13" t="str">
        <f t="shared" si="7"/>
        <v/>
      </c>
      <c r="B97" s="13"/>
      <c r="C97" s="27" t="str">
        <f t="shared" si="4"/>
        <v/>
      </c>
      <c r="D97" s="14"/>
      <c r="E97" s="14"/>
      <c r="F97" s="14" t="str">
        <f t="shared" si="5"/>
        <v/>
      </c>
      <c r="G97" s="14" t="str">
        <f>IF(F97&lt;&gt;"",IF($G$4="Recurso",IF(LEFT($G$5,1)="M",VLOOKUP($G$5,'Definición técnica de imagenes'!$A$3:$G$17,5,FALSE),IF($G$5="F1",'Definición técnica de imagenes'!$E$15,'Definición técnica de imagenes'!$F$13)),'Definición técnica de imagenes'!$E$16),"")</f>
        <v/>
      </c>
      <c r="H97" s="14" t="str">
        <f t="shared" si="6"/>
        <v/>
      </c>
      <c r="I97" s="14" t="str">
        <f>IF(OR(B97&lt;&gt;"",J97&lt;&gt;""),IF($G$4="Recurso",IF(LEFT($G$5,1)="M",IF(VLOOKUP($G$5,'Definición técnica de imagenes'!$A$3:$G$17,6,FALSE)=0,"",VLOOKUP($G$5,'Definición técnica de imagenes'!$A$3:$G$17,6,FALSE)),IF($G$5="F1","","")),'Definición técnica de imagenes'!$F$16),"")</f>
        <v/>
      </c>
      <c r="J97" s="14"/>
      <c r="K97" s="15"/>
    </row>
    <row r="98" spans="1:11" s="12" customFormat="1">
      <c r="A98" s="13" t="str">
        <f t="shared" si="7"/>
        <v/>
      </c>
      <c r="B98" s="13"/>
      <c r="C98" s="27" t="str">
        <f t="shared" si="4"/>
        <v/>
      </c>
      <c r="D98" s="14"/>
      <c r="E98" s="14"/>
      <c r="F98" s="14" t="str">
        <f t="shared" si="5"/>
        <v/>
      </c>
      <c r="G98" s="14" t="str">
        <f>IF(F98&lt;&gt;"",IF($G$4="Recurso",IF(LEFT($G$5,1)="M",VLOOKUP($G$5,'Definición técnica de imagenes'!$A$3:$G$17,5,FALSE),IF($G$5="F1",'Definición técnica de imagenes'!$E$15,'Definición técnica de imagenes'!$F$13)),'Definición técnica de imagenes'!$E$16),"")</f>
        <v/>
      </c>
      <c r="H98" s="14" t="str">
        <f t="shared" si="6"/>
        <v/>
      </c>
      <c r="I98" s="14" t="str">
        <f>IF(OR(B98&lt;&gt;"",J98&lt;&gt;""),IF($G$4="Recurso",IF(LEFT($G$5,1)="M",IF(VLOOKUP($G$5,'Definición técnica de imagenes'!$A$3:$G$17,6,FALSE)=0,"",VLOOKUP($G$5,'Definición técnica de imagenes'!$A$3:$G$17,6,FALSE)),IF($G$5="F1","","")),'Definición técnica de imagenes'!$F$16),"")</f>
        <v/>
      </c>
      <c r="J98" s="14"/>
      <c r="K98" s="15"/>
    </row>
    <row r="99" spans="1:11" s="12" customFormat="1">
      <c r="A99" s="13" t="str">
        <f t="shared" si="7"/>
        <v/>
      </c>
      <c r="B99" s="13"/>
      <c r="C99" s="27" t="str">
        <f t="shared" si="4"/>
        <v/>
      </c>
      <c r="D99" s="14"/>
      <c r="E99" s="14"/>
      <c r="F99" s="14" t="str">
        <f t="shared" si="5"/>
        <v/>
      </c>
      <c r="G99" s="14" t="str">
        <f>IF(F99&lt;&gt;"",IF($G$4="Recurso",IF(LEFT($G$5,1)="M",VLOOKUP($G$5,'Definición técnica de imagenes'!$A$3:$G$17,5,FALSE),IF($G$5="F1",'Definición técnica de imagenes'!$E$15,'Definición técnica de imagenes'!$F$13)),'Definición técnica de imagenes'!$E$16),"")</f>
        <v/>
      </c>
      <c r="H99" s="14" t="str">
        <f t="shared" si="6"/>
        <v/>
      </c>
      <c r="I99" s="14" t="str">
        <f>IF(OR(B99&lt;&gt;"",J99&lt;&gt;""),IF($G$4="Recurso",IF(LEFT($G$5,1)="M",IF(VLOOKUP($G$5,'Definición técnica de imagenes'!$A$3:$G$17,6,FALSE)=0,"",VLOOKUP($G$5,'Definición técnica de imagenes'!$A$3:$G$17,6,FALSE)),IF($G$5="F1","","")),'Definición técnica de imagenes'!$F$16),"")</f>
        <v/>
      </c>
      <c r="J99" s="14"/>
      <c r="K99" s="15"/>
    </row>
    <row r="100" spans="1:11" s="12" customFormat="1">
      <c r="A100" s="13" t="str">
        <f t="shared" si="7"/>
        <v/>
      </c>
      <c r="B100" s="13"/>
      <c r="C100" s="27" t="str">
        <f t="shared" si="4"/>
        <v/>
      </c>
      <c r="D100" s="14"/>
      <c r="E100" s="14"/>
      <c r="F100" s="14" t="str">
        <f t="shared" si="5"/>
        <v/>
      </c>
      <c r="G100" s="14" t="str">
        <f>IF(F100&lt;&gt;"",IF($G$4="Recurso",IF(LEFT($G$5,1)="M",VLOOKUP($G$5,'Definición técnica de imagenes'!$A$3:$G$17,5,FALSE),IF($G$5="F1",'Definición técnica de imagenes'!$E$15,'Definición técnica de imagenes'!$F$13)),'Definición técnica de imagenes'!$E$16),"")</f>
        <v/>
      </c>
      <c r="H100" s="14" t="str">
        <f t="shared" si="6"/>
        <v/>
      </c>
      <c r="I100" s="14" t="str">
        <f>IF(OR(B100&lt;&gt;"",J100&lt;&gt;""),IF($G$4="Recurso",IF(LEFT($G$5,1)="M",IF(VLOOKUP($G$5,'Definición técnica de imagenes'!$A$3:$G$17,6,FALSE)=0,"",VLOOKUP($G$5,'Definición técnica de imagenes'!$A$3:$G$17,6,FALSE)),IF($G$5="F1","","")),'Definición técnica de imagenes'!$F$16),"")</f>
        <v/>
      </c>
      <c r="J100" s="14"/>
      <c r="K100" s="15"/>
    </row>
    <row r="101" spans="1:11" s="12" customFormat="1">
      <c r="A101" s="13" t="str">
        <f t="shared" si="7"/>
        <v/>
      </c>
      <c r="B101" s="13"/>
      <c r="C101" s="27" t="str">
        <f t="shared" si="4"/>
        <v/>
      </c>
      <c r="D101" s="14"/>
      <c r="E101" s="14"/>
      <c r="F101" s="14" t="str">
        <f t="shared" si="5"/>
        <v/>
      </c>
      <c r="G101" s="14" t="str">
        <f>IF(F101&lt;&gt;"",IF($G$4="Recurso",IF(LEFT($G$5,1)="M",VLOOKUP($G$5,'Definición técnica de imagenes'!$A$3:$G$17,5,FALSE),IF($G$5="F1",'Definición técnica de imagenes'!$E$15,'Definición técnica de imagenes'!$F$13)),'Definición técnica de imagenes'!$E$16),"")</f>
        <v/>
      </c>
      <c r="H101" s="14" t="str">
        <f t="shared" si="6"/>
        <v/>
      </c>
      <c r="I101" s="14" t="str">
        <f>IF(OR(B101&lt;&gt;"",J101&lt;&gt;""),IF($G$4="Recurso",IF(LEFT($G$5,1)="M",IF(VLOOKUP($G$5,'Definición técnica de imagenes'!$A$3:$G$17,6,FALSE)=0,"",VLOOKUP($G$5,'Definición técnica de imagenes'!$A$3:$G$17,6,FALSE)),IF($G$5="F1","","")),'Definición técnica de imagenes'!$F$16),"")</f>
        <v/>
      </c>
      <c r="J101" s="14"/>
      <c r="K101" s="15"/>
    </row>
    <row r="102" spans="1:11" s="12" customFormat="1">
      <c r="A102" s="13" t="str">
        <f t="shared" si="7"/>
        <v/>
      </c>
      <c r="B102" s="13"/>
      <c r="C102" s="27" t="str">
        <f t="shared" si="4"/>
        <v/>
      </c>
      <c r="D102" s="14"/>
      <c r="E102" s="14"/>
      <c r="F102" s="14" t="str">
        <f t="shared" si="5"/>
        <v/>
      </c>
      <c r="G102" s="14" t="str">
        <f>IF(F102&lt;&gt;"",IF($G$4="Recurso",IF(LEFT($G$5,1)="M",VLOOKUP($G$5,'Definición técnica de imagenes'!$A$3:$G$17,5,FALSE),IF($G$5="F1",'Definición técnica de imagenes'!$E$15,'Definición técnica de imagenes'!$F$13)),'Definición técnica de imagenes'!$E$16),"")</f>
        <v/>
      </c>
      <c r="H102" s="14" t="str">
        <f t="shared" si="6"/>
        <v/>
      </c>
      <c r="I102" s="14" t="str">
        <f>IF(OR(B102&lt;&gt;"",J102&lt;&gt;""),IF($G$4="Recurso",IF(LEFT($G$5,1)="M",IF(VLOOKUP($G$5,'Definición técnica de imagenes'!$A$3:$G$17,6,FALSE)=0,"",VLOOKUP($G$5,'Definición técnica de imagenes'!$A$3:$G$17,6,FALSE)),IF($G$5="F1","","")),'Definición técnica de imagenes'!$F$16),"")</f>
        <v/>
      </c>
      <c r="J102" s="14"/>
      <c r="K102" s="15"/>
    </row>
    <row r="103" spans="1:11" s="12" customFormat="1">
      <c r="A103" s="13" t="str">
        <f t="shared" si="7"/>
        <v/>
      </c>
      <c r="B103" s="13"/>
      <c r="C103" s="27" t="str">
        <f t="shared" si="4"/>
        <v/>
      </c>
      <c r="D103" s="14"/>
      <c r="E103" s="14"/>
      <c r="F103" s="14" t="str">
        <f t="shared" si="5"/>
        <v/>
      </c>
      <c r="G103" s="14" t="str">
        <f>IF(F103&lt;&gt;"",IF($G$4="Recurso",IF(LEFT($G$5,1)="M",VLOOKUP($G$5,'Definición técnica de imagenes'!$A$3:$G$17,5,FALSE),IF($G$5="F1",'Definición técnica de imagenes'!$E$15,'Definición técnica de imagenes'!$F$13)),'Definición técnica de imagenes'!$E$16),"")</f>
        <v/>
      </c>
      <c r="H103" s="14" t="str">
        <f t="shared" si="6"/>
        <v/>
      </c>
      <c r="I103" s="14" t="str">
        <f>IF(OR(B103&lt;&gt;"",J103&lt;&gt;""),IF($G$4="Recurso",IF(LEFT($G$5,1)="M",IF(VLOOKUP($G$5,'Definición técnica de imagenes'!$A$3:$G$17,6,FALSE)=0,"",VLOOKUP($G$5,'Definición técnica de imagenes'!$A$3:$G$17,6,FALSE)),IF($G$5="F1","","")),'Definición técnica de imagenes'!$F$16),"")</f>
        <v/>
      </c>
      <c r="J103" s="14"/>
      <c r="K103" s="15"/>
    </row>
    <row r="104" spans="1:11" s="12" customFormat="1">
      <c r="A104" s="13" t="str">
        <f t="shared" si="7"/>
        <v/>
      </c>
      <c r="B104" s="13"/>
      <c r="C104" s="27" t="str">
        <f t="shared" si="4"/>
        <v/>
      </c>
      <c r="D104" s="14"/>
      <c r="E104" s="14"/>
      <c r="F104" s="14" t="str">
        <f t="shared" si="5"/>
        <v/>
      </c>
      <c r="G104" s="14" t="str">
        <f>IF(F104&lt;&gt;"",IF($G$4="Recurso",IF(LEFT($G$5,1)="M",VLOOKUP($G$5,'Definición técnica de imagenes'!$A$3:$G$17,5,FALSE),IF($G$5="F1",'Definición técnica de imagenes'!$E$15,'Definición técnica de imagenes'!$F$13)),'Definición técnica de imagenes'!$E$16),"")</f>
        <v/>
      </c>
      <c r="H104" s="14" t="str">
        <f t="shared" si="6"/>
        <v/>
      </c>
      <c r="I104" s="14" t="str">
        <f>IF(OR(B104&lt;&gt;"",J104&lt;&gt;""),IF($G$4="Recurso",IF(LEFT($G$5,1)="M",IF(VLOOKUP($G$5,'Definición técnica de imagenes'!$A$3:$G$17,6,FALSE)=0,"",VLOOKUP($G$5,'Definición técnica de imagenes'!$A$3:$G$17,6,FALSE)),IF($G$5="F1","","")),'Definición técnica de imagenes'!$F$16),"")</f>
        <v/>
      </c>
      <c r="J104" s="14"/>
      <c r="K104" s="15"/>
    </row>
    <row r="105" spans="1:11" s="12" customFormat="1">
      <c r="A105" s="13" t="str">
        <f t="shared" si="7"/>
        <v/>
      </c>
      <c r="B105" s="13"/>
      <c r="C105" s="27" t="str">
        <f t="shared" si="4"/>
        <v/>
      </c>
      <c r="D105" s="14"/>
      <c r="E105" s="14"/>
      <c r="F105" s="14" t="str">
        <f t="shared" si="5"/>
        <v/>
      </c>
      <c r="G105" s="14" t="str">
        <f>IF(F105&lt;&gt;"",IF($G$4="Recurso",IF(LEFT($G$5,1)="M",VLOOKUP($G$5,'Definición técnica de imagenes'!$A$3:$G$17,5,FALSE),IF($G$5="F1",'Definición técnica de imagenes'!$E$15,'Definición técnica de imagenes'!$F$13)),'Definición técnica de imagenes'!$E$16),"")</f>
        <v/>
      </c>
      <c r="H105" s="14" t="str">
        <f t="shared" si="6"/>
        <v/>
      </c>
      <c r="I105" s="14" t="str">
        <f>IF(OR(B105&lt;&gt;"",J105&lt;&gt;""),IF($G$4="Recurso",IF(LEFT($G$5,1)="M",IF(VLOOKUP($G$5,'Definición técnica de imagenes'!$A$3:$G$17,6,FALSE)=0,"",VLOOKUP($G$5,'Definición técnica de imagenes'!$A$3:$G$17,6,FALSE)),IF($G$5="F1","","")),'Definición técnica de imagenes'!$F$16),"")</f>
        <v/>
      </c>
      <c r="J105" s="14"/>
      <c r="K105" s="15"/>
    </row>
    <row r="106" spans="1:11" s="12" customFormat="1">
      <c r="A106" s="13" t="str">
        <f t="shared" si="7"/>
        <v/>
      </c>
      <c r="B106" s="13"/>
      <c r="C106" s="27" t="str">
        <f t="shared" si="4"/>
        <v/>
      </c>
      <c r="D106" s="14"/>
      <c r="E106" s="14"/>
      <c r="F106" s="14" t="str">
        <f t="shared" si="5"/>
        <v/>
      </c>
      <c r="G106" s="14" t="str">
        <f>IF(F106&lt;&gt;"",IF($G$4="Recurso",IF(LEFT($G$5,1)="M",VLOOKUP($G$5,'Definición técnica de imagenes'!$A$3:$G$17,5,FALSE),IF($G$5="F1",'Definición técnica de imagenes'!$E$15,'Definición técnica de imagenes'!$F$13)),'Definición técnica de imagenes'!$E$16),"")</f>
        <v/>
      </c>
      <c r="H106" s="14" t="str">
        <f t="shared" si="6"/>
        <v/>
      </c>
      <c r="I106" s="14" t="str">
        <f>IF(OR(B106&lt;&gt;"",J106&lt;&gt;""),IF($G$4="Recurso",IF(LEFT($G$5,1)="M",IF(VLOOKUP($G$5,'Definición técnica de imagenes'!$A$3:$G$17,6,FALSE)=0,"",VLOOKUP($G$5,'Definición técnica de imagenes'!$A$3:$G$17,6,FALSE)),IF($G$5="F1","","")),'Definición técnica de imagenes'!$F$16),"")</f>
        <v/>
      </c>
      <c r="J106" s="14"/>
      <c r="K106" s="15"/>
    </row>
    <row r="107" spans="1:11" s="12" customFormat="1">
      <c r="A107" s="13" t="str">
        <f t="shared" si="7"/>
        <v/>
      </c>
      <c r="B107" s="13"/>
      <c r="C107" s="27" t="str">
        <f t="shared" si="4"/>
        <v/>
      </c>
      <c r="D107" s="14"/>
      <c r="E107" s="14"/>
      <c r="F107" s="14" t="str">
        <f t="shared" si="5"/>
        <v/>
      </c>
      <c r="G107" s="14" t="str">
        <f>IF(F107&lt;&gt;"",IF($G$4="Recurso",IF(LEFT($G$5,1)="M",VLOOKUP($G$5,'Definición técnica de imagenes'!$A$3:$G$17,5,FALSE),IF($G$5="F1",'Definición técnica de imagenes'!$E$15,'Definición técnica de imagenes'!$F$13)),'Definición técnica de imagenes'!$E$16),"")</f>
        <v/>
      </c>
      <c r="H107" s="14" t="str">
        <f t="shared" si="6"/>
        <v/>
      </c>
      <c r="I107" s="14" t="str">
        <f>IF(OR(B107&lt;&gt;"",J107&lt;&gt;""),IF($G$4="Recurso",IF(LEFT($G$5,1)="M",IF(VLOOKUP($G$5,'Definición técnica de imagenes'!$A$3:$G$17,6,FALSE)=0,"",VLOOKUP($G$5,'Definición técnica de imagenes'!$A$3:$G$17,6,FALSE)),IF($G$5="F1","","")),'Definición técnica de imagenes'!$F$16),"")</f>
        <v/>
      </c>
      <c r="J107" s="14"/>
      <c r="K107" s="15"/>
    </row>
    <row r="108" spans="1:11" s="12" customFormat="1">
      <c r="A108" s="13" t="str">
        <f t="shared" si="7"/>
        <v/>
      </c>
      <c r="B108" s="13"/>
      <c r="C108" s="27" t="str">
        <f t="shared" si="4"/>
        <v/>
      </c>
      <c r="D108" s="14"/>
      <c r="E108" s="14"/>
      <c r="F108" s="14" t="str">
        <f t="shared" si="5"/>
        <v/>
      </c>
      <c r="G108" s="14" t="str">
        <f>IF(F108&lt;&gt;"",IF($G$4="Recurso",IF(LEFT($G$5,1)="M",VLOOKUP($G$5,'Definición técnica de imagenes'!$A$3:$G$17,5,FALSE),IF($G$5="F1",'Definición técnica de imagenes'!$E$15,'Definición técnica de imagenes'!$F$13)),'Definición técnica de imagenes'!$E$16),"")</f>
        <v/>
      </c>
      <c r="H108" s="14" t="str">
        <f t="shared" si="6"/>
        <v/>
      </c>
      <c r="I108" s="14" t="str">
        <f>IF(OR(B108&lt;&gt;"",J108&lt;&gt;""),IF($G$4="Recurso",IF(LEFT($G$5,1)="M",IF(VLOOKUP($G$5,'Definición técnica de imagenes'!$A$3:$G$17,6,FALSE)=0,"",VLOOKUP($G$5,'Definición técnica de imagenes'!$A$3:$G$17,6,FALSE)),IF($G$5="F1","","")),'Definición técnica de imagenes'!$F$16),"")</f>
        <v/>
      </c>
      <c r="J108" s="14"/>
      <c r="K108" s="15"/>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list" allowBlank="1" showInputMessage="1" showErrorMessage="1" sqref="E10:E108">
      <formula1>"Vertical,Horizontal"</formula1>
    </dataValidation>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s>
  <hyperlinks>
    <hyperlink ref="B11" r:id="rId1"/>
    <hyperlink ref="B23" r:id="rId2" display="http://www.pv.fagro.edu.uy/fitopato/FOTO%20GALERIA/Citrus_azul/imagepages/image4.html; "/>
  </hyperlinks>
  <pageMargins left="0.75" right="0.75" top="1" bottom="1" header="0.5" footer="0.5"/>
  <pageSetup orientation="portrait" horizontalDpi="4294967292" verticalDpi="4294967292" r:id="rId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sheetPr codeName="Hoja2"/>
  <dimension ref="A1:K45"/>
  <sheetViews>
    <sheetView workbookViewId="0">
      <selection activeCell="A9" sqref="A9"/>
    </sheetView>
  </sheetViews>
  <sheetFormatPr baseColWidth="10" defaultRowHeight="15.75"/>
  <cols>
    <col min="1" max="1" width="72.25" style="30" customWidth="1"/>
    <col min="2" max="2" width="11" style="30"/>
    <col min="3" max="3" width="13.875" style="30" customWidth="1"/>
    <col min="4" max="4" width="11.375" style="30" customWidth="1"/>
    <col min="5" max="7" width="11" style="30"/>
    <col min="8" max="11" width="11" style="30" hidden="1" customWidth="1"/>
    <col min="12" max="16384" width="11" style="30"/>
  </cols>
  <sheetData>
    <row r="1" spans="1:11" ht="16.5" thickBot="1">
      <c r="A1" s="87" t="s">
        <v>38</v>
      </c>
      <c r="B1" s="88"/>
      <c r="C1" s="88"/>
      <c r="D1" s="88"/>
      <c r="E1" s="88"/>
      <c r="F1" s="89"/>
    </row>
    <row r="2" spans="1:11">
      <c r="A2" s="38" t="s">
        <v>42</v>
      </c>
      <c r="B2" s="39"/>
      <c r="C2" s="90" t="s">
        <v>13</v>
      </c>
      <c r="D2" s="91"/>
      <c r="E2" s="92"/>
      <c r="F2" s="40"/>
    </row>
    <row r="3" spans="1:11" ht="63">
      <c r="A3" s="41" t="s">
        <v>43</v>
      </c>
      <c r="B3" s="39"/>
      <c r="C3" s="96" t="s">
        <v>14</v>
      </c>
      <c r="D3" s="97"/>
      <c r="E3" s="98"/>
      <c r="F3" s="40"/>
      <c r="H3" s="30" t="s">
        <v>18</v>
      </c>
      <c r="I3" s="30" t="s">
        <v>19</v>
      </c>
      <c r="J3" s="30" t="s">
        <v>20</v>
      </c>
      <c r="K3" s="30" t="s">
        <v>52</v>
      </c>
    </row>
    <row r="4" spans="1:11" ht="31.5">
      <c r="A4" s="38" t="s">
        <v>44</v>
      </c>
      <c r="B4" s="39"/>
      <c r="C4" s="34" t="s">
        <v>15</v>
      </c>
      <c r="D4" s="33" t="s">
        <v>16</v>
      </c>
      <c r="E4" s="37" t="s">
        <v>17</v>
      </c>
      <c r="F4" s="40"/>
      <c r="H4" s="30" t="s">
        <v>21</v>
      </c>
      <c r="I4" s="30" t="s">
        <v>25</v>
      </c>
      <c r="J4" s="30">
        <v>1</v>
      </c>
      <c r="K4" s="30">
        <v>1</v>
      </c>
    </row>
    <row r="5" spans="1:11" ht="79.5" thickBot="1">
      <c r="A5" s="41" t="s">
        <v>45</v>
      </c>
      <c r="B5" s="39"/>
      <c r="C5" s="36" t="s">
        <v>35</v>
      </c>
      <c r="D5" s="99" t="str">
        <f>CONCATENATE(H21,"_",I21,"_",J21,"_CO")</f>
        <v>LE_07_04_CO</v>
      </c>
      <c r="E5" s="100"/>
      <c r="F5" s="40"/>
      <c r="H5" s="30" t="s">
        <v>22</v>
      </c>
      <c r="I5" s="30" t="s">
        <v>26</v>
      </c>
      <c r="J5" s="30">
        <v>2</v>
      </c>
      <c r="K5" s="30">
        <v>2</v>
      </c>
    </row>
    <row r="6" spans="1:11" ht="32.25" thickBot="1">
      <c r="A6" s="38" t="s">
        <v>10</v>
      </c>
      <c r="B6" s="39"/>
      <c r="C6" s="39"/>
      <c r="D6" s="39"/>
      <c r="E6" s="39"/>
      <c r="F6" s="40"/>
      <c r="H6" s="30" t="s">
        <v>23</v>
      </c>
      <c r="I6" s="30" t="s">
        <v>27</v>
      </c>
      <c r="J6" s="30">
        <v>3</v>
      </c>
      <c r="K6" s="30">
        <v>3</v>
      </c>
    </row>
    <row r="7" spans="1:11" ht="48" thickBot="1">
      <c r="A7" s="41" t="s">
        <v>11</v>
      </c>
      <c r="B7" s="39"/>
      <c r="C7" s="70" t="s">
        <v>127</v>
      </c>
      <c r="D7" s="85" t="str">
        <f>CONCATENATE("SolicitudGrafica_",D5,".xls")</f>
        <v>SolicitudGrafica_LE_07_04_CO.xls</v>
      </c>
      <c r="E7" s="85"/>
      <c r="F7" s="86"/>
      <c r="H7" s="30" t="s">
        <v>24</v>
      </c>
      <c r="I7" s="30" t="s">
        <v>28</v>
      </c>
      <c r="J7" s="30">
        <v>4</v>
      </c>
      <c r="K7" s="30">
        <v>4</v>
      </c>
    </row>
    <row r="8" spans="1:11" ht="47.25">
      <c r="A8" s="41" t="s">
        <v>53</v>
      </c>
      <c r="B8" s="39"/>
      <c r="C8" s="39"/>
      <c r="D8" s="39"/>
      <c r="E8" s="39"/>
      <c r="F8" s="40"/>
      <c r="I8" s="30" t="s">
        <v>29</v>
      </c>
      <c r="J8" s="30">
        <v>5</v>
      </c>
      <c r="K8" s="30">
        <v>5</v>
      </c>
    </row>
    <row r="9" spans="1:11" ht="47.25">
      <c r="A9" s="41" t="s">
        <v>12</v>
      </c>
      <c r="B9" s="39"/>
      <c r="C9" s="39"/>
      <c r="D9" s="39"/>
      <c r="E9" s="39"/>
      <c r="F9" s="40"/>
      <c r="I9" s="30" t="s">
        <v>30</v>
      </c>
      <c r="J9" s="30">
        <v>6</v>
      </c>
      <c r="K9" s="30">
        <v>6</v>
      </c>
    </row>
    <row r="10" spans="1:11" ht="32.25" thickBot="1">
      <c r="A10" s="42" t="s">
        <v>36</v>
      </c>
      <c r="B10" s="43"/>
      <c r="C10" s="43"/>
      <c r="D10" s="43"/>
      <c r="E10" s="43"/>
      <c r="F10" s="44"/>
      <c r="I10" s="30" t="s">
        <v>31</v>
      </c>
      <c r="J10" s="30">
        <v>7</v>
      </c>
      <c r="K10" s="30">
        <v>7</v>
      </c>
    </row>
    <row r="11" spans="1:11">
      <c r="I11" s="30" t="s">
        <v>32</v>
      </c>
      <c r="J11" s="30">
        <v>8</v>
      </c>
      <c r="K11" s="30">
        <v>8</v>
      </c>
    </row>
    <row r="12" spans="1:11" ht="16.5" thickBot="1">
      <c r="I12" s="30" t="s">
        <v>37</v>
      </c>
      <c r="J12" s="30">
        <v>9</v>
      </c>
      <c r="K12" s="30">
        <v>9</v>
      </c>
    </row>
    <row r="13" spans="1:11">
      <c r="A13" s="87" t="s">
        <v>41</v>
      </c>
      <c r="B13" s="88"/>
      <c r="C13" s="88"/>
      <c r="D13" s="88"/>
      <c r="E13" s="88"/>
      <c r="F13" s="89"/>
      <c r="I13" s="30" t="s">
        <v>33</v>
      </c>
      <c r="J13" s="30">
        <v>10</v>
      </c>
      <c r="K13" s="30">
        <v>10</v>
      </c>
    </row>
    <row r="14" spans="1:11" ht="16.5" thickBot="1">
      <c r="A14" s="41"/>
      <c r="B14" s="39"/>
      <c r="C14" s="39"/>
      <c r="D14" s="39"/>
      <c r="E14" s="39"/>
      <c r="F14" s="40"/>
      <c r="I14" s="30" t="s">
        <v>34</v>
      </c>
      <c r="J14" s="30">
        <v>11</v>
      </c>
      <c r="K14" s="30">
        <v>11</v>
      </c>
    </row>
    <row r="15" spans="1:11">
      <c r="A15" s="38" t="s">
        <v>46</v>
      </c>
      <c r="B15" s="39"/>
      <c r="C15" s="90" t="s">
        <v>49</v>
      </c>
      <c r="D15" s="91"/>
      <c r="E15" s="91"/>
      <c r="F15" s="92"/>
      <c r="J15" s="30">
        <v>12</v>
      </c>
      <c r="K15" s="30">
        <v>12</v>
      </c>
    </row>
    <row r="16" spans="1:11" ht="67.150000000000006" customHeight="1">
      <c r="A16" s="41" t="s">
        <v>47</v>
      </c>
      <c r="B16" s="39"/>
      <c r="C16" s="34" t="s">
        <v>15</v>
      </c>
      <c r="D16" s="33" t="s">
        <v>16</v>
      </c>
      <c r="E16" s="33" t="s">
        <v>17</v>
      </c>
      <c r="F16" s="35" t="s">
        <v>50</v>
      </c>
      <c r="J16" s="30">
        <v>13</v>
      </c>
      <c r="K16" s="30">
        <v>13</v>
      </c>
    </row>
    <row r="17" spans="1:11" ht="32.1" customHeight="1" thickBot="1">
      <c r="A17" s="38" t="s">
        <v>44</v>
      </c>
      <c r="B17" s="39"/>
      <c r="C17" s="36" t="s">
        <v>35</v>
      </c>
      <c r="D17" s="93" t="str">
        <f>CONCATENATE(H21,"_",I21,"_",J21,"_",K45)</f>
        <v>LE_07_04_REC10</v>
      </c>
      <c r="E17" s="94"/>
      <c r="F17" s="95"/>
      <c r="J17" s="30">
        <v>14</v>
      </c>
      <c r="K17" s="30">
        <v>14</v>
      </c>
    </row>
    <row r="18" spans="1:11" ht="79.5" thickBot="1">
      <c r="A18" s="41" t="s">
        <v>48</v>
      </c>
      <c r="B18" s="39"/>
      <c r="C18" s="70" t="s">
        <v>128</v>
      </c>
      <c r="D18" s="85" t="str">
        <f>CONCATENATE("SolicitudGrafica_",D17,".xls")</f>
        <v>SolicitudGrafica_LE_07_04_REC10.xls</v>
      </c>
      <c r="E18" s="85"/>
      <c r="F18" s="86"/>
      <c r="J18" s="30">
        <v>15</v>
      </c>
      <c r="K18" s="30">
        <v>15</v>
      </c>
    </row>
    <row r="19" spans="1:11">
      <c r="A19" s="38" t="s">
        <v>10</v>
      </c>
      <c r="B19" s="39"/>
      <c r="C19" s="39"/>
      <c r="D19" s="39"/>
      <c r="E19" s="39"/>
      <c r="F19" s="40"/>
      <c r="H19" s="30">
        <v>3</v>
      </c>
      <c r="J19" s="30">
        <v>16</v>
      </c>
      <c r="K19" s="30">
        <v>16</v>
      </c>
    </row>
    <row r="20" spans="1:11" ht="63.75" thickBot="1">
      <c r="A20" s="42" t="s">
        <v>51</v>
      </c>
      <c r="B20" s="43"/>
      <c r="C20" s="43"/>
      <c r="D20" s="43"/>
      <c r="E20" s="43"/>
      <c r="F20" s="44"/>
      <c r="H20" s="30">
        <v>4</v>
      </c>
      <c r="I20" s="30">
        <v>5</v>
      </c>
      <c r="J20" s="30">
        <v>4</v>
      </c>
      <c r="K20" s="30">
        <v>17</v>
      </c>
    </row>
    <row r="21" spans="1:11">
      <c r="H21" s="30" t="str">
        <f>IF(INDEX(H4:H7,H20)=H4,"MA",IF(INDEX(H4:H7,H20)=H5,"CN",IF(INDEX(H4:H7,H20)=H6,"CS",IF(INDEX(H4:H7,H20)=H7,"LE"))))</f>
        <v>LE</v>
      </c>
      <c r="I21" s="30" t="str">
        <f>CONCATENATE(IF((I20+2)&lt;10,"0",""),I20+2)</f>
        <v>07</v>
      </c>
      <c r="J21" s="30" t="str">
        <f>CONCATENATE(IF(J20&lt;10,"0",""),J20)</f>
        <v>04</v>
      </c>
      <c r="K21" s="30">
        <v>18</v>
      </c>
    </row>
    <row r="22" spans="1:11">
      <c r="K22" s="30">
        <v>19</v>
      </c>
    </row>
    <row r="23" spans="1:11">
      <c r="K23" s="30">
        <v>20</v>
      </c>
    </row>
    <row r="24" spans="1:11">
      <c r="K24" s="30">
        <v>21</v>
      </c>
    </row>
    <row r="25" spans="1:11">
      <c r="K25" s="30">
        <v>22</v>
      </c>
    </row>
    <row r="26" spans="1:11">
      <c r="K26" s="30">
        <v>23</v>
      </c>
    </row>
    <row r="27" spans="1:11">
      <c r="K27" s="30">
        <v>24</v>
      </c>
    </row>
    <row r="28" spans="1:11">
      <c r="K28" s="30">
        <v>25</v>
      </c>
    </row>
    <row r="29" spans="1:11">
      <c r="K29" s="30">
        <v>26</v>
      </c>
    </row>
    <row r="30" spans="1:11">
      <c r="K30" s="30">
        <v>27</v>
      </c>
    </row>
    <row r="31" spans="1:11">
      <c r="K31" s="30">
        <v>28</v>
      </c>
    </row>
    <row r="32" spans="1:11">
      <c r="K32" s="30">
        <v>29</v>
      </c>
    </row>
    <row r="33" spans="11:11">
      <c r="K33" s="30">
        <v>30</v>
      </c>
    </row>
    <row r="34" spans="11:11">
      <c r="K34" s="30">
        <v>31</v>
      </c>
    </row>
    <row r="35" spans="11:11">
      <c r="K35" s="30">
        <v>32</v>
      </c>
    </row>
    <row r="36" spans="11:11">
      <c r="K36" s="30">
        <v>33</v>
      </c>
    </row>
    <row r="37" spans="11:11">
      <c r="K37" s="30">
        <v>34</v>
      </c>
    </row>
    <row r="38" spans="11:11">
      <c r="K38" s="30">
        <v>35</v>
      </c>
    </row>
    <row r="39" spans="11:11">
      <c r="K39" s="30">
        <v>36</v>
      </c>
    </row>
    <row r="40" spans="11:11">
      <c r="K40" s="30">
        <v>37</v>
      </c>
    </row>
    <row r="41" spans="11:11">
      <c r="K41" s="30">
        <v>38</v>
      </c>
    </row>
    <row r="42" spans="11:11">
      <c r="K42" s="30">
        <v>39</v>
      </c>
    </row>
    <row r="43" spans="11:11">
      <c r="K43" s="30">
        <v>40</v>
      </c>
    </row>
    <row r="44" spans="11:11">
      <c r="K44" s="30">
        <v>1</v>
      </c>
    </row>
    <row r="45" spans="11:11">
      <c r="K45" s="30"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dimension ref="A1:K26"/>
  <sheetViews>
    <sheetView showGridLines="0" zoomScale="125" zoomScaleNormal="125" zoomScalePageLayoutView="125" workbookViewId="0">
      <pane ySplit="2" topLeftCell="A3" activePane="bottomLeft" state="frozen"/>
      <selection pane="bottomLeft" activeCell="A26" sqref="A26"/>
    </sheetView>
  </sheetViews>
  <sheetFormatPr baseColWidth="10" defaultColWidth="10.875" defaultRowHeight="15.75"/>
  <cols>
    <col min="1" max="1" width="21" style="30" customWidth="1"/>
    <col min="2" max="2" width="22.25" style="30" customWidth="1"/>
    <col min="3" max="3" width="17.375" style="30" customWidth="1"/>
    <col min="4" max="4" width="10.875" style="30"/>
    <col min="5" max="5" width="11.75" style="30" customWidth="1"/>
    <col min="6" max="6" width="12.75" style="30" customWidth="1"/>
    <col min="7" max="7" width="11" style="30" customWidth="1"/>
    <col min="8" max="8" width="24.5" style="30" customWidth="1"/>
    <col min="9" max="9" width="22.25" style="30" customWidth="1"/>
    <col min="10" max="10" width="20.75" style="30" customWidth="1"/>
    <col min="11" max="11" width="44.5" style="30" customWidth="1"/>
    <col min="12" max="16384" width="10.875" style="30"/>
  </cols>
  <sheetData>
    <row r="1" spans="1:11">
      <c r="A1" s="101" t="s">
        <v>56</v>
      </c>
      <c r="B1" s="101" t="s">
        <v>63</v>
      </c>
      <c r="C1" s="101" t="s">
        <v>64</v>
      </c>
      <c r="D1" s="101" t="s">
        <v>5</v>
      </c>
      <c r="E1" s="101" t="s">
        <v>65</v>
      </c>
      <c r="F1" s="101" t="s">
        <v>66</v>
      </c>
      <c r="G1" s="101" t="s">
        <v>67</v>
      </c>
      <c r="H1" s="102" t="s">
        <v>68</v>
      </c>
      <c r="I1" s="102"/>
      <c r="J1" s="102"/>
    </row>
    <row r="2" spans="1:11">
      <c r="A2" s="101"/>
      <c r="B2" s="101"/>
      <c r="C2" s="101"/>
      <c r="D2" s="101"/>
      <c r="E2" s="101"/>
      <c r="F2" s="101"/>
      <c r="G2" s="101"/>
      <c r="H2" s="49" t="s">
        <v>65</v>
      </c>
      <c r="I2" s="49" t="s">
        <v>66</v>
      </c>
      <c r="J2" s="49" t="s">
        <v>67</v>
      </c>
    </row>
    <row r="3" spans="1:11" s="51" customFormat="1">
      <c r="A3" s="50" t="s">
        <v>69</v>
      </c>
      <c r="B3" s="50" t="s">
        <v>70</v>
      </c>
      <c r="C3" s="50" t="s">
        <v>71</v>
      </c>
      <c r="D3" s="50" t="s">
        <v>72</v>
      </c>
      <c r="E3" s="50" t="s">
        <v>73</v>
      </c>
      <c r="F3" s="50"/>
      <c r="G3" s="50"/>
      <c r="H3" s="50" t="s">
        <v>130</v>
      </c>
      <c r="I3" s="50"/>
      <c r="J3" s="50"/>
    </row>
    <row r="4" spans="1:11" s="51" customFormat="1">
      <c r="A4" s="52" t="s">
        <v>57</v>
      </c>
      <c r="B4" s="52" t="s">
        <v>74</v>
      </c>
      <c r="C4" s="52" t="s">
        <v>71</v>
      </c>
      <c r="D4" s="52" t="s">
        <v>72</v>
      </c>
      <c r="E4" s="52" t="s">
        <v>75</v>
      </c>
      <c r="F4" s="52" t="s">
        <v>76</v>
      </c>
      <c r="G4" s="52"/>
      <c r="H4" s="52" t="s">
        <v>131</v>
      </c>
      <c r="I4" s="52" t="s">
        <v>133</v>
      </c>
      <c r="J4" s="52"/>
    </row>
    <row r="5" spans="1:11" s="51" customFormat="1">
      <c r="A5" s="53" t="s">
        <v>77</v>
      </c>
      <c r="B5" s="52" t="s">
        <v>78</v>
      </c>
      <c r="C5" s="52" t="s">
        <v>71</v>
      </c>
      <c r="D5" s="52" t="s">
        <v>72</v>
      </c>
      <c r="E5" s="52" t="s">
        <v>75</v>
      </c>
      <c r="F5" s="52" t="s">
        <v>76</v>
      </c>
      <c r="G5" s="54"/>
      <c r="H5" s="52" t="s">
        <v>131</v>
      </c>
      <c r="I5" s="52" t="s">
        <v>133</v>
      </c>
      <c r="J5" s="54"/>
    </row>
    <row r="6" spans="1:11" s="51" customFormat="1">
      <c r="A6" s="52" t="s">
        <v>58</v>
      </c>
      <c r="B6" s="52" t="s">
        <v>79</v>
      </c>
      <c r="C6" s="52" t="s">
        <v>71</v>
      </c>
      <c r="D6" s="52" t="s">
        <v>72</v>
      </c>
      <c r="E6" s="52" t="s">
        <v>75</v>
      </c>
      <c r="F6" s="52" t="s">
        <v>76</v>
      </c>
      <c r="G6" s="52" t="s">
        <v>73</v>
      </c>
      <c r="H6" s="52" t="s">
        <v>131</v>
      </c>
      <c r="I6" s="52" t="s">
        <v>133</v>
      </c>
      <c r="J6" s="52" t="s">
        <v>134</v>
      </c>
    </row>
    <row r="7" spans="1:11" s="51" customFormat="1" ht="25.5">
      <c r="A7" s="52" t="s">
        <v>80</v>
      </c>
      <c r="B7" s="52" t="s">
        <v>81</v>
      </c>
      <c r="C7" s="52" t="s">
        <v>71</v>
      </c>
      <c r="D7" s="52" t="s">
        <v>72</v>
      </c>
      <c r="E7" s="52" t="s">
        <v>75</v>
      </c>
      <c r="F7" s="52" t="s">
        <v>76</v>
      </c>
      <c r="G7" s="52"/>
      <c r="H7" s="52" t="s">
        <v>131</v>
      </c>
      <c r="I7" s="52" t="s">
        <v>133</v>
      </c>
      <c r="J7" s="52"/>
    </row>
    <row r="8" spans="1:11" s="51" customFormat="1" ht="25.5">
      <c r="A8" s="52" t="s">
        <v>82</v>
      </c>
      <c r="B8" s="52" t="s">
        <v>83</v>
      </c>
      <c r="C8" s="52" t="s">
        <v>71</v>
      </c>
      <c r="D8" s="52" t="s">
        <v>72</v>
      </c>
      <c r="E8" s="52" t="s">
        <v>75</v>
      </c>
      <c r="F8" s="52" t="s">
        <v>76</v>
      </c>
      <c r="G8" s="52"/>
      <c r="H8" s="52" t="s">
        <v>131</v>
      </c>
      <c r="I8" s="52" t="s">
        <v>133</v>
      </c>
      <c r="J8" s="52"/>
    </row>
    <row r="9" spans="1:11" s="51" customFormat="1">
      <c r="A9" s="52" t="s">
        <v>84</v>
      </c>
      <c r="B9" s="52" t="s">
        <v>85</v>
      </c>
      <c r="C9" s="52" t="s">
        <v>71</v>
      </c>
      <c r="D9" s="52" t="s">
        <v>72</v>
      </c>
      <c r="E9" s="52" t="s">
        <v>75</v>
      </c>
      <c r="F9" s="52" t="s">
        <v>76</v>
      </c>
      <c r="G9" s="52"/>
      <c r="H9" s="52" t="s">
        <v>131</v>
      </c>
      <c r="I9" s="52" t="s">
        <v>133</v>
      </c>
      <c r="J9" s="52"/>
    </row>
    <row r="10" spans="1:11" s="51" customFormat="1">
      <c r="A10" s="52" t="s">
        <v>86</v>
      </c>
      <c r="B10" s="52" t="s">
        <v>87</v>
      </c>
      <c r="C10" s="52" t="s">
        <v>71</v>
      </c>
      <c r="D10" s="52" t="s">
        <v>72</v>
      </c>
      <c r="E10" s="52" t="s">
        <v>88</v>
      </c>
      <c r="F10" s="52"/>
      <c r="G10" s="52"/>
      <c r="H10" s="52" t="s">
        <v>130</v>
      </c>
      <c r="I10" s="52" t="s">
        <v>133</v>
      </c>
      <c r="J10" s="52"/>
    </row>
    <row r="11" spans="1:11" s="51" customFormat="1" ht="25.5">
      <c r="A11" s="52" t="s">
        <v>89</v>
      </c>
      <c r="B11" s="52" t="s">
        <v>90</v>
      </c>
      <c r="C11" s="52" t="s">
        <v>71</v>
      </c>
      <c r="D11" s="52" t="s">
        <v>72</v>
      </c>
      <c r="E11" s="52" t="s">
        <v>75</v>
      </c>
      <c r="F11" s="52" t="s">
        <v>76</v>
      </c>
      <c r="G11" s="52"/>
      <c r="H11" s="52" t="s">
        <v>131</v>
      </c>
      <c r="I11" s="52" t="s">
        <v>133</v>
      </c>
      <c r="J11" s="52"/>
    </row>
    <row r="12" spans="1:11" s="51" customFormat="1">
      <c r="A12" s="52" t="s">
        <v>91</v>
      </c>
      <c r="B12" s="52" t="s">
        <v>92</v>
      </c>
      <c r="C12" s="52" t="s">
        <v>71</v>
      </c>
      <c r="D12" s="52" t="s">
        <v>72</v>
      </c>
      <c r="E12" s="52" t="s">
        <v>75</v>
      </c>
      <c r="F12" s="52" t="s">
        <v>76</v>
      </c>
      <c r="G12" s="52"/>
      <c r="H12" s="52" t="s">
        <v>131</v>
      </c>
      <c r="I12" s="52" t="s">
        <v>133</v>
      </c>
      <c r="J12" s="52"/>
    </row>
    <row r="13" spans="1:11" ht="63">
      <c r="A13" s="55" t="s">
        <v>93</v>
      </c>
      <c r="B13" s="55" t="s">
        <v>94</v>
      </c>
      <c r="C13" s="52" t="s">
        <v>71</v>
      </c>
      <c r="D13" s="56" t="s">
        <v>95</v>
      </c>
      <c r="E13" s="56"/>
      <c r="F13" s="57" t="s">
        <v>125</v>
      </c>
      <c r="G13" s="55"/>
      <c r="H13" s="52"/>
      <c r="I13" s="52" t="s">
        <v>130</v>
      </c>
      <c r="J13" s="55"/>
      <c r="K13" s="30" t="s">
        <v>96</v>
      </c>
    </row>
    <row r="14" spans="1:11">
      <c r="A14" s="55" t="s">
        <v>97</v>
      </c>
      <c r="B14" s="55" t="s">
        <v>98</v>
      </c>
      <c r="C14" s="52" t="s">
        <v>71</v>
      </c>
      <c r="D14" s="56" t="s">
        <v>72</v>
      </c>
      <c r="E14" s="56"/>
      <c r="F14" s="57" t="s">
        <v>126</v>
      </c>
      <c r="G14" s="55"/>
      <c r="H14" s="52"/>
      <c r="I14" s="52" t="s">
        <v>130</v>
      </c>
      <c r="J14" s="55"/>
    </row>
    <row r="15" spans="1:11" ht="31.5">
      <c r="A15" s="55" t="s">
        <v>99</v>
      </c>
      <c r="B15" s="55" t="s">
        <v>100</v>
      </c>
      <c r="C15" s="52" t="s">
        <v>101</v>
      </c>
      <c r="D15" s="55" t="s">
        <v>95</v>
      </c>
      <c r="E15" s="55" t="s">
        <v>124</v>
      </c>
      <c r="F15" s="55"/>
      <c r="G15" s="55"/>
      <c r="H15" s="52" t="s">
        <v>130</v>
      </c>
      <c r="I15" s="55"/>
      <c r="J15" s="55"/>
      <c r="K15" s="30" t="s">
        <v>102</v>
      </c>
    </row>
    <row r="16" spans="1:11" ht="94.5">
      <c r="A16" s="57" t="s">
        <v>103</v>
      </c>
      <c r="B16" s="57"/>
      <c r="C16" s="53" t="s">
        <v>101</v>
      </c>
      <c r="D16" s="57" t="s">
        <v>104</v>
      </c>
      <c r="E16" s="56" t="s">
        <v>122</v>
      </c>
      <c r="F16" s="56" t="s">
        <v>123</v>
      </c>
      <c r="G16" s="56"/>
      <c r="H16" s="57" t="s">
        <v>132</v>
      </c>
      <c r="I16" s="57" t="s">
        <v>135</v>
      </c>
      <c r="J16" s="56"/>
      <c r="K16" s="58" t="s">
        <v>105</v>
      </c>
    </row>
    <row r="17" spans="1:11" ht="25.5">
      <c r="A17" s="52" t="s">
        <v>106</v>
      </c>
      <c r="B17" s="52"/>
      <c r="C17" s="52" t="s">
        <v>71</v>
      </c>
      <c r="D17" s="52" t="s">
        <v>72</v>
      </c>
      <c r="E17" s="52" t="s">
        <v>107</v>
      </c>
      <c r="F17" s="52" t="s">
        <v>108</v>
      </c>
      <c r="G17" s="52"/>
      <c r="H17" s="59" t="s">
        <v>109</v>
      </c>
      <c r="I17" s="59" t="s">
        <v>110</v>
      </c>
      <c r="J17" s="52"/>
      <c r="K17" s="60" t="s">
        <v>111</v>
      </c>
    </row>
    <row r="20" spans="1:11">
      <c r="A20" s="61" t="s">
        <v>112</v>
      </c>
    </row>
    <row r="21" spans="1:11">
      <c r="A21" s="62" t="s">
        <v>113</v>
      </c>
      <c r="B21" s="63" t="s">
        <v>136</v>
      </c>
      <c r="C21" s="64" t="s">
        <v>22</v>
      </c>
      <c r="D21" s="63"/>
      <c r="E21" s="63"/>
    </row>
    <row r="22" spans="1:11">
      <c r="A22" s="65" t="s">
        <v>114</v>
      </c>
      <c r="B22" s="71" t="s">
        <v>137</v>
      </c>
      <c r="C22" s="67" t="s">
        <v>138</v>
      </c>
      <c r="D22" s="66"/>
      <c r="E22" s="66"/>
    </row>
    <row r="23" spans="1:11">
      <c r="A23" s="65" t="s">
        <v>115</v>
      </c>
      <c r="B23" s="71" t="s">
        <v>139</v>
      </c>
      <c r="C23" s="67" t="s">
        <v>140</v>
      </c>
      <c r="D23" s="66"/>
      <c r="E23" s="66"/>
    </row>
    <row r="24" spans="1:11" ht="31.5">
      <c r="A24" s="65" t="s">
        <v>116</v>
      </c>
      <c r="B24" s="66" t="s">
        <v>141</v>
      </c>
      <c r="C24" s="67" t="s">
        <v>144</v>
      </c>
      <c r="D24" s="66"/>
      <c r="E24" s="66"/>
    </row>
    <row r="25" spans="1:11">
      <c r="A25" s="65" t="s">
        <v>117</v>
      </c>
      <c r="B25" s="66" t="s">
        <v>142</v>
      </c>
      <c r="C25" s="67" t="s">
        <v>143</v>
      </c>
      <c r="D25" s="66"/>
      <c r="E25" s="66"/>
    </row>
    <row r="26" spans="1:11" ht="63">
      <c r="A26" s="65" t="s">
        <v>118</v>
      </c>
      <c r="B26" s="66" t="s">
        <v>119</v>
      </c>
      <c r="C26" s="67" t="s">
        <v>120</v>
      </c>
      <c r="D26" s="66"/>
      <c r="E26" s="66"/>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camipama</cp:lastModifiedBy>
  <dcterms:created xsi:type="dcterms:W3CDTF">2014-07-01T23:43:25Z</dcterms:created>
  <dcterms:modified xsi:type="dcterms:W3CDTF">2015-03-18T04:34:44Z</dcterms:modified>
</cp:coreProperties>
</file>