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hp\Dropbox\ASEGURESE\PLANETA\QUIMICA\"/>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A12" i="1"/>
  <c r="A13" i="1"/>
  <c r="C13" i="1"/>
  <c r="F13"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10" i="1"/>
  <c r="H11" i="1"/>
  <c r="H12"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10" i="1"/>
  <c r="H21" i="2"/>
  <c r="I21" i="2"/>
  <c r="J21" i="2"/>
  <c r="K45" i="2"/>
  <c r="D17" i="2"/>
  <c r="D18" i="2"/>
  <c r="D5" i="2"/>
  <c r="D7" i="2"/>
  <c r="F11" i="1"/>
  <c r="G11" i="1"/>
  <c r="F12" i="1"/>
  <c r="G12"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10" i="1"/>
  <c r="C11" i="1"/>
  <c r="C12" i="1"/>
  <c r="C14" i="1"/>
  <c r="C15" i="1"/>
  <c r="C16" i="1"/>
  <c r="C17" i="1"/>
  <c r="C18" i="1"/>
  <c r="C19" i="1"/>
  <c r="C10" i="1"/>
  <c r="F5" i="1"/>
  <c r="G10" i="1"/>
</calcChain>
</file>

<file path=xl/sharedStrings.xml><?xml version="1.0" encoding="utf-8"?>
<sst xmlns="http://schemas.openxmlformats.org/spreadsheetml/2006/main" count="259" uniqueCount="171">
  <si>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</si>
  <si>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</si>
  <si>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</si>
  <si>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</si>
  <si>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</si>
  <si>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</si>
  <si>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</si>
  <si>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</si>
  <si>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</si>
  <si>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</si>
  <si>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</si>
  <si>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</si>
  <si>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</si>
  <si>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</si>
  <si>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</si>
  <si>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</si>
  <si>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</si>
  <si>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</si>
  <si>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</si>
  <si>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</si>
  <si>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</si>
  <si>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</si>
  <si>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</si>
  <si>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</si>
  <si>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</si>
  <si>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</si>
  <si>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</si>
  <si>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</si>
  <si>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</si>
  <si>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</si>
  <si>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</si>
  <si>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</si>
  <si>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</si>
  <si>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</si>
  <si>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</si>
  <si>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</si>
  <si>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</si>
  <si>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</si>
  <si>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</si>
  <si>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</si>
  <si>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</si>
  <si>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</si>
  <si>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</si>
  <si>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</si>
  <si>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</si>
  <si>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</si>
  <si>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</si>
  <si>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</si>
  <si>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</si>
  <si>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</si>
  <si>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</si>
  <si>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</si>
  <si>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</si>
  <si>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</si>
  <si>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</si>
  <si>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</si>
  <si>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</si>
  <si>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</si>
  <si>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</si>
  <si>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</si>
  <si>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</si>
  <si>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</si>
  <si>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</si>
  <si>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</si>
  <si>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</si>
  <si>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</si>
  <si>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</si>
  <si>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</si>
  <si>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</si>
  <si>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</si>
  <si>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</si>
  <si>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</si>
  <si>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</si>
  <si>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</si>
  <si>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</si>
  <si>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</si>
  <si>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</si>
  <si>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</si>
  <si>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</si>
  <si>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</si>
  <si>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</si>
  <si>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</si>
  <si>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</si>
  <si>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</si>
  <si>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</si>
  <si>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</si>
  <si>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</si>
  <si>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</si>
  <si>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</si>
  <si>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</si>
  <si>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</si>
  <si>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</si>
  <si>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</si>
  <si>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</si>
  <si>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</si>
  <si>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</si>
  <si>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</si>
  <si>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</si>
  <si>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</si>
  <si>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</si>
  <si>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</si>
  <si>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</si>
  <si>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</si>
  <si>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</si>
  <si>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</si>
  <si>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</si>
  <si>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</si>
  <si>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</si>
  <si>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</si>
  <si>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</si>
  <si>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</si>
  <si>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</si>
  <si>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</si>
  <si>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</si>
  <si>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</si>
  <si>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</si>
  <si>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</si>
  <si>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</si>
  <si>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</si>
  <si>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</si>
  <si>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</si>
  <si>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</si>
  <si>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</si>
  <si>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</si>
  <si>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</si>
  <si>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</si>
  <si>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</si>
  <si>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</si>
  <si>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</si>
  <si>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</si>
  <si>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</si>
  <si>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</si>
  <si>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</si>
  <si>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</si>
  <si>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</si>
  <si>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</si>
  <si>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</si>
  <si>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</si>
  <si>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</si>
  <si>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</si>
  <si>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</si>
  <si>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</si>
  <si>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</si>
  <si>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</si>
  <si>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</si>
  <si>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</si>
  <si>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</si>
  <si>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</si>
  <si>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Ilustración</t>
  </si>
  <si>
    <t>IMG10</t>
  </si>
  <si>
    <t>Diana Pequetita García Rodríguez</t>
  </si>
  <si>
    <t xml:space="preserve">Imagen para construir. </t>
  </si>
  <si>
    <t xml:space="preserve">1 ESO/Ciencias naturales /La materia y su características / los componentes de la materia.  </t>
  </si>
  <si>
    <t>Fotos de materia</t>
  </si>
  <si>
    <t>foto de anzana</t>
  </si>
  <si>
    <t xml:space="preserve">1 ESO/Ciencias naturales /La materia: propiedades/ La densidad   </t>
  </si>
  <si>
    <t>imagen de dos cuerpos en el agua</t>
  </si>
  <si>
    <t xml:space="preserve">5ºESO/Ciencias de la naturaleza /La materia y sus propiedades/ Las propiedades específicas </t>
  </si>
  <si>
    <t>foto de paraguas</t>
  </si>
  <si>
    <t>plastilina</t>
  </si>
  <si>
    <t>aurora polar</t>
  </si>
  <si>
    <t xml:space="preserve">1 ESO/Ciencias naturales /La materia :características / los estados de la materia/los cambios de estado   </t>
  </si>
  <si>
    <t>cambios de estado de la materia</t>
  </si>
  <si>
    <t>sin desrcipción</t>
  </si>
  <si>
    <t>tabla periódica</t>
  </si>
  <si>
    <t xml:space="preserve">1 ESO/Ciencias naturales /La materia: características / las sustancias /Las técnicas de separación de mezclas.     </t>
  </si>
  <si>
    <t>aparato de destilación</t>
  </si>
  <si>
    <t>CN_06_09_CO</t>
  </si>
  <si>
    <t>La materia y sus propiedades</t>
  </si>
  <si>
    <t>1 ESO/science /Matter : characteristics / the states of matter</t>
  </si>
  <si>
    <t xml:space="preserve">1 ESO/science /Matter: characteristics/ substances /pure substances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</si>
</sst>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11"/>
      <color theme="1"/>
      <name val="Arial"/>
      <family val="2"/>
    </font>
    <font>
      <sz val="11"/>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horizontal="left" vertical="center" indent="4"/>
    </xf>
    <xf numFmtId="0" fontId="12" fillId="0" borderId="5" xfId="0" applyFont="1" applyBorder="1" applyAlignment="1">
      <alignment wrapText="1"/>
    </xf>
    <xf numFmtId="0" fontId="21" fillId="0" borderId="5" xfId="0" applyFont="1" applyBorder="1" applyAlignment="1">
      <alignment wrapText="1"/>
    </xf>
    <xf numFmtId="1" fontId="7" fillId="0" borderId="5" xfId="0" applyNumberFormat="1" applyFont="1" applyFill="1" applyBorder="1" applyAlignment="1">
      <alignment vertical="center" wrapText="1"/>
    </xf>
    <xf numFmtId="0" fontId="23" fillId="0" borderId="5" xfId="0" applyFont="1" applyBorder="1" applyAlignment="1">
      <alignment horizontal="center" vertical="center"/>
    </xf>
    <xf numFmtId="0" fontId="22" fillId="0" borderId="5" xfId="0" applyFont="1" applyBorder="1" applyAlignment="1">
      <alignment horizontal="center" wrapText="1"/>
    </xf>
    <xf numFmtId="0" fontId="7" fillId="0" borderId="5" xfId="0" applyFont="1" applyFill="1" applyBorder="1" applyAlignment="1">
      <alignment vertical="center" wrapText="1"/>
    </xf>
    <xf numFmtId="0" fontId="20" fillId="0" borderId="0" xfId="0" applyFont="1" applyAlignment="1">
      <alignment vertical="center"/>
    </xf>
    <xf numFmtId="0" fontId="20" fillId="0" borderId="5" xfId="0" applyFont="1" applyBorder="1" applyAlignment="1">
      <alignment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0" fillId="0" borderId="0" xfId="0" applyAlignment="1">
      <alignment wrapText="1"/>
    </xf>
    <xf numFmtId="0" fontId="12" fillId="0" borderId="5" xfId="0" applyFont="1" applyBorder="1" applyAlignment="1">
      <alignment horizontal="left" vertical="center" wrapText="1"/>
    </xf>
    <xf numFmtId="0" fontId="4" fillId="0" borderId="0" xfId="51" applyAlignment="1">
      <alignment vertical="center" wrapText="1"/>
    </xf>
    <xf numFmtId="0" fontId="20" fillId="0" borderId="36" xfId="0" applyFont="1" applyBorder="1" applyAlignment="1">
      <alignment horizontal="center" vertical="center"/>
    </xf>
    <xf numFmtId="0" fontId="21" fillId="0" borderId="37" xfId="0" applyFont="1" applyBorder="1" applyAlignment="1">
      <alignment wrapText="1"/>
    </xf>
    <xf numFmtId="0" fontId="20" fillId="0" borderId="5" xfId="0" applyFont="1" applyBorder="1" applyAlignment="1">
      <alignment vertical="center" wrapText="1"/>
    </xf>
    <xf numFmtId="0" fontId="22" fillId="0" borderId="5" xfId="0" applyFont="1" applyBorder="1" applyAlignment="1">
      <alignment vertical="center" wrapText="1"/>
    </xf>
    <xf numFmtId="0" fontId="22" fillId="0" borderId="0" xfId="0" applyFont="1" applyAlignment="1">
      <alignment vertical="center" wrapText="1"/>
    </xf>
    <xf numFmtId="0" fontId="20" fillId="0" borderId="0" xfId="0" applyFont="1" applyAlignment="1">
      <alignment horizontal="center" vertical="center" wrapText="1"/>
    </xf>
    <xf numFmtId="0" fontId="0" fillId="0" borderId="5" xfId="0" applyBorder="1"/>
    <xf numFmtId="0" fontId="4" fillId="0" borderId="5" xfId="51" applyBorder="1" applyAlignment="1">
      <alignment vertical="center" wrapText="1"/>
    </xf>
    <xf numFmtId="0" fontId="4" fillId="0" borderId="5" xfId="51" applyBorder="1" applyAlignment="1">
      <alignment horizontal="left" vertical="center" wrapText="1"/>
    </xf>
    <xf numFmtId="0" fontId="6" fillId="0" borderId="5" xfId="0" applyFont="1" applyBorder="1" applyAlignment="1">
      <alignment horizontal="lef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1751920</xdr:colOff>
      <xdr:row>10</xdr:row>
      <xdr:rowOff>170089</xdr:rowOff>
    </xdr:from>
    <xdr:to>
      <xdr:col>10</xdr:col>
      <xdr:colOff>3588884</xdr:colOff>
      <xdr:row>10</xdr:row>
      <xdr:rowOff>2160135</xdr:rowOff>
    </xdr:to>
    <xdr:pic>
      <xdr:nvPicPr>
        <xdr:cNvPr id="13" name="12 Imagen" descr="http://thumb9.shutterstock.com/display_pic_with_logo/557506/128629082/stock-photo-green-apple-isolated-128629082.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00" y="3197678"/>
          <a:ext cx="1836964" cy="1990046"/>
        </a:xfrm>
        <a:prstGeom prst="rect">
          <a:avLst/>
        </a:prstGeom>
        <a:noFill/>
        <a:ln>
          <a:noFill/>
        </a:ln>
      </xdr:spPr>
    </xdr:pic>
    <xdr:clientData/>
  </xdr:twoCellAnchor>
  <xdr:twoCellAnchor editAs="oneCell">
    <xdr:from>
      <xdr:col>10</xdr:col>
      <xdr:colOff>1853973</xdr:colOff>
      <xdr:row>11</xdr:row>
      <xdr:rowOff>544285</xdr:rowOff>
    </xdr:from>
    <xdr:to>
      <xdr:col>10</xdr:col>
      <xdr:colOff>3764053</xdr:colOff>
      <xdr:row>11</xdr:row>
      <xdr:rowOff>1847305</xdr:rowOff>
    </xdr:to>
    <xdr:pic>
      <xdr:nvPicPr>
        <xdr:cNvPr id="16" name="15 Imagen"/>
        <xdr:cNvPicPr/>
      </xdr:nvPicPr>
      <xdr:blipFill rotWithShape="1">
        <a:blip xmlns:r="http://schemas.openxmlformats.org/officeDocument/2006/relationships" r:embed="rId2"/>
        <a:srcRect l="42362" t="14597" r="19620" b="52985"/>
        <a:stretch/>
      </xdr:blipFill>
      <xdr:spPr bwMode="auto">
        <a:xfrm>
          <a:off x="18199553" y="5987142"/>
          <a:ext cx="1910080" cy="13030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1939018</xdr:colOff>
      <xdr:row>12</xdr:row>
      <xdr:rowOff>442232</xdr:rowOff>
    </xdr:from>
    <xdr:to>
      <xdr:col>10</xdr:col>
      <xdr:colOff>3699238</xdr:colOff>
      <xdr:row>12</xdr:row>
      <xdr:rowOff>1682387</xdr:rowOff>
    </xdr:to>
    <xdr:pic>
      <xdr:nvPicPr>
        <xdr:cNvPr id="19" name="18 Imagen" descr="http://profesores.aulaplaneta.com/DNNPlayerPackages/Package12474/InfoGuion/cuadernoestudio/images_xml/MN_3C_18_img1_small.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284598" y="8453437"/>
          <a:ext cx="1760220" cy="1240155"/>
        </a:xfrm>
        <a:prstGeom prst="rect">
          <a:avLst/>
        </a:prstGeom>
        <a:noFill/>
        <a:ln>
          <a:noFill/>
        </a:ln>
      </xdr:spPr>
    </xdr:pic>
    <xdr:clientData/>
  </xdr:twoCellAnchor>
  <xdr:twoCellAnchor editAs="oneCell">
    <xdr:from>
      <xdr:col>10</xdr:col>
      <xdr:colOff>1700893</xdr:colOff>
      <xdr:row>13</xdr:row>
      <xdr:rowOff>255134</xdr:rowOff>
    </xdr:from>
    <xdr:to>
      <xdr:col>10</xdr:col>
      <xdr:colOff>3792002</xdr:colOff>
      <xdr:row>13</xdr:row>
      <xdr:rowOff>1742687</xdr:rowOff>
    </xdr:to>
    <xdr:pic>
      <xdr:nvPicPr>
        <xdr:cNvPr id="3" name="2 Imagen"/>
        <xdr:cNvPicPr>
          <a:picLocks noChangeAspect="1"/>
        </xdr:cNvPicPr>
      </xdr:nvPicPr>
      <xdr:blipFill>
        <a:blip xmlns:r="http://schemas.openxmlformats.org/officeDocument/2006/relationships" r:embed="rId4"/>
        <a:stretch>
          <a:fillRect/>
        </a:stretch>
      </xdr:blipFill>
      <xdr:spPr>
        <a:xfrm>
          <a:off x="18046473" y="10460491"/>
          <a:ext cx="2091109" cy="1487553"/>
        </a:xfrm>
        <a:prstGeom prst="rect">
          <a:avLst/>
        </a:prstGeom>
      </xdr:spPr>
    </xdr:pic>
    <xdr:clientData/>
  </xdr:twoCellAnchor>
  <xdr:twoCellAnchor editAs="oneCell">
    <xdr:from>
      <xdr:col>10</xdr:col>
      <xdr:colOff>714375</xdr:colOff>
      <xdr:row>15</xdr:row>
      <xdr:rowOff>782411</xdr:rowOff>
    </xdr:from>
    <xdr:to>
      <xdr:col>10</xdr:col>
      <xdr:colOff>4725891</xdr:colOff>
      <xdr:row>15</xdr:row>
      <xdr:rowOff>2440667</xdr:rowOff>
    </xdr:to>
    <xdr:pic>
      <xdr:nvPicPr>
        <xdr:cNvPr id="4" name="3 Imagen"/>
        <xdr:cNvPicPr>
          <a:picLocks noChangeAspect="1"/>
        </xdr:cNvPicPr>
      </xdr:nvPicPr>
      <xdr:blipFill>
        <a:blip xmlns:r="http://schemas.openxmlformats.org/officeDocument/2006/relationships" r:embed="rId5"/>
        <a:stretch>
          <a:fillRect/>
        </a:stretch>
      </xdr:blipFill>
      <xdr:spPr>
        <a:xfrm>
          <a:off x="17059955" y="14661697"/>
          <a:ext cx="4011516" cy="1658256"/>
        </a:xfrm>
        <a:prstGeom prst="rect">
          <a:avLst/>
        </a:prstGeom>
      </xdr:spPr>
    </xdr:pic>
    <xdr:clientData/>
  </xdr:twoCellAnchor>
  <xdr:twoCellAnchor editAs="oneCell">
    <xdr:from>
      <xdr:col>10</xdr:col>
      <xdr:colOff>1258661</xdr:colOff>
      <xdr:row>16</xdr:row>
      <xdr:rowOff>153080</xdr:rowOff>
    </xdr:from>
    <xdr:to>
      <xdr:col>10</xdr:col>
      <xdr:colOff>3808231</xdr:colOff>
      <xdr:row>16</xdr:row>
      <xdr:rowOff>2024062</xdr:rowOff>
    </xdr:to>
    <xdr:pic>
      <xdr:nvPicPr>
        <xdr:cNvPr id="24" name="23 Imagen" descr="Tired man with orange juice sweating in gym on spinning bike - stock photo"/>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604241" y="17008928"/>
          <a:ext cx="2549570" cy="1870982"/>
        </a:xfrm>
        <a:prstGeom prst="rect">
          <a:avLst/>
        </a:prstGeom>
        <a:noFill/>
        <a:ln>
          <a:noFill/>
        </a:ln>
      </xdr:spPr>
    </xdr:pic>
    <xdr:clientData/>
  </xdr:twoCellAnchor>
  <xdr:twoCellAnchor editAs="oneCell">
    <xdr:from>
      <xdr:col>10</xdr:col>
      <xdr:colOff>1598839</xdr:colOff>
      <xdr:row>18</xdr:row>
      <xdr:rowOff>765402</xdr:rowOff>
    </xdr:from>
    <xdr:to>
      <xdr:col>10</xdr:col>
      <xdr:colOff>3738720</xdr:colOff>
      <xdr:row>18</xdr:row>
      <xdr:rowOff>2179797</xdr:rowOff>
    </xdr:to>
    <xdr:pic>
      <xdr:nvPicPr>
        <xdr:cNvPr id="5" name="4 Imagen"/>
        <xdr:cNvPicPr>
          <a:picLocks noChangeAspect="1"/>
        </xdr:cNvPicPr>
      </xdr:nvPicPr>
      <xdr:blipFill>
        <a:blip xmlns:r="http://schemas.openxmlformats.org/officeDocument/2006/relationships" r:embed="rId7"/>
        <a:stretch>
          <a:fillRect/>
        </a:stretch>
      </xdr:blipFill>
      <xdr:spPr>
        <a:xfrm>
          <a:off x="17944419" y="22264688"/>
          <a:ext cx="2139881" cy="1414395"/>
        </a:xfrm>
        <a:prstGeom prst="rect">
          <a:avLst/>
        </a:prstGeom>
      </xdr:spPr>
    </xdr:pic>
    <xdr:clientData/>
  </xdr:twoCellAnchor>
  <xdr:twoCellAnchor editAs="oneCell">
    <xdr:from>
      <xdr:col>10</xdr:col>
      <xdr:colOff>1177636</xdr:colOff>
      <xdr:row>9</xdr:row>
      <xdr:rowOff>69273</xdr:rowOff>
    </xdr:from>
    <xdr:to>
      <xdr:col>10</xdr:col>
      <xdr:colOff>4768491</xdr:colOff>
      <xdr:row>9</xdr:row>
      <xdr:rowOff>2367664</xdr:rowOff>
    </xdr:to>
    <xdr:pic>
      <xdr:nvPicPr>
        <xdr:cNvPr id="2" name="Imagen 1"/>
        <xdr:cNvPicPr>
          <a:picLocks noChangeAspect="1"/>
        </xdr:cNvPicPr>
      </xdr:nvPicPr>
      <xdr:blipFill>
        <a:blip xmlns:r="http://schemas.openxmlformats.org/officeDocument/2006/relationships" r:embed="rId8"/>
        <a:stretch>
          <a:fillRect/>
        </a:stretch>
      </xdr:blipFill>
      <xdr:spPr>
        <a:xfrm>
          <a:off x="17508681" y="2043546"/>
          <a:ext cx="3590855" cy="2298391"/>
        </a:xfrm>
        <a:prstGeom prst="rect">
          <a:avLst/>
        </a:prstGeom>
      </xdr:spPr>
    </xdr:pic>
    <xdr:clientData/>
  </xdr:twoCellAnchor>
  <xdr:twoCellAnchor editAs="oneCell">
    <xdr:from>
      <xdr:col>10</xdr:col>
      <xdr:colOff>1602441</xdr:colOff>
      <xdr:row>14</xdr:row>
      <xdr:rowOff>112059</xdr:rowOff>
    </xdr:from>
    <xdr:to>
      <xdr:col>10</xdr:col>
      <xdr:colOff>4102018</xdr:colOff>
      <xdr:row>14</xdr:row>
      <xdr:rowOff>1770315</xdr:rowOff>
    </xdr:to>
    <xdr:pic>
      <xdr:nvPicPr>
        <xdr:cNvPr id="7" name="Imagen 6"/>
        <xdr:cNvPicPr>
          <a:picLocks noChangeAspect="1"/>
        </xdr:cNvPicPr>
      </xdr:nvPicPr>
      <xdr:blipFill>
        <a:blip xmlns:r="http://schemas.openxmlformats.org/officeDocument/2006/relationships" r:embed="rId9"/>
        <a:stretch>
          <a:fillRect/>
        </a:stretch>
      </xdr:blipFill>
      <xdr:spPr>
        <a:xfrm>
          <a:off x="17951823" y="13693588"/>
          <a:ext cx="2499577" cy="1658256"/>
        </a:xfrm>
        <a:prstGeom prst="rect">
          <a:avLst/>
        </a:prstGeom>
      </xdr:spPr>
    </xdr:pic>
    <xdr:clientData/>
  </xdr:twoCellAnchor>
  <xdr:twoCellAnchor editAs="oneCell">
    <xdr:from>
      <xdr:col>10</xdr:col>
      <xdr:colOff>1143000</xdr:colOff>
      <xdr:row>17</xdr:row>
      <xdr:rowOff>207818</xdr:rowOff>
    </xdr:from>
    <xdr:to>
      <xdr:col>10</xdr:col>
      <xdr:colOff>4819207</xdr:colOff>
      <xdr:row>17</xdr:row>
      <xdr:rowOff>2262348</xdr:rowOff>
    </xdr:to>
    <xdr:pic>
      <xdr:nvPicPr>
        <xdr:cNvPr id="8" name="Imagen 7"/>
        <xdr:cNvPicPr>
          <a:picLocks noChangeAspect="1"/>
        </xdr:cNvPicPr>
      </xdr:nvPicPr>
      <xdr:blipFill>
        <a:blip xmlns:r="http://schemas.openxmlformats.org/officeDocument/2006/relationships" r:embed="rId10"/>
        <a:stretch>
          <a:fillRect/>
        </a:stretch>
      </xdr:blipFill>
      <xdr:spPr>
        <a:xfrm>
          <a:off x="17474045" y="20677909"/>
          <a:ext cx="3676207" cy="20545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3"/>
  <sheetViews>
    <sheetView showGridLines="0" tabSelected="1" zoomScale="115" zoomScaleNormal="115"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102" t="s">
        <v>22</v>
      </c>
      <c r="D2" s="103"/>
      <c r="F2" s="95" t="s">
        <v>0</v>
      </c>
      <c r="G2" s="96"/>
      <c r="H2" s="46"/>
      <c r="I2" s="46"/>
      <c r="J2" s="16"/>
    </row>
    <row r="3" spans="1:16" ht="15.75" x14ac:dyDescent="0.25">
      <c r="A3" s="1"/>
      <c r="B3" s="4" t="s">
        <v>8</v>
      </c>
      <c r="C3" s="104">
        <v>6</v>
      </c>
      <c r="D3" s="105"/>
      <c r="F3" s="97">
        <v>42207</v>
      </c>
      <c r="G3" s="98"/>
      <c r="H3" s="46"/>
      <c r="I3" s="46"/>
      <c r="J3" s="16"/>
    </row>
    <row r="4" spans="1:16" ht="16.5" x14ac:dyDescent="0.3">
      <c r="A4" s="1"/>
      <c r="B4" s="4" t="s">
        <v>54</v>
      </c>
      <c r="C4" s="104" t="s">
        <v>168</v>
      </c>
      <c r="D4" s="105"/>
      <c r="E4" s="5"/>
      <c r="F4" s="45" t="s">
        <v>55</v>
      </c>
      <c r="G4" s="44" t="s">
        <v>145</v>
      </c>
      <c r="H4" s="46"/>
      <c r="I4" s="46"/>
      <c r="J4" s="16"/>
      <c r="K4" s="16"/>
    </row>
    <row r="5" spans="1:16" ht="16.5" thickBot="1" x14ac:dyDescent="0.3">
      <c r="A5" s="1"/>
      <c r="B5" s="6" t="s">
        <v>1</v>
      </c>
      <c r="C5" s="106" t="s">
        <v>150</v>
      </c>
      <c r="D5" s="107"/>
      <c r="E5" s="5"/>
      <c r="F5" s="43" t="str">
        <f>IF(G4="Recurso","Motor del recurso","")</f>
        <v/>
      </c>
      <c r="G5" s="43"/>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167</v>
      </c>
      <c r="D7" s="29" t="s">
        <v>39</v>
      </c>
      <c r="F7" s="1"/>
      <c r="G7" s="1"/>
      <c r="H7" s="1"/>
      <c r="I7" s="1"/>
      <c r="J7" s="16"/>
      <c r="K7" s="16"/>
    </row>
    <row r="8" spans="1:16" s="9" customFormat="1" ht="16.5" thickBot="1" x14ac:dyDescent="0.3">
      <c r="A8" s="10"/>
      <c r="B8" s="10"/>
      <c r="C8" s="10"/>
      <c r="D8" s="11"/>
      <c r="E8" s="11"/>
      <c r="F8" s="99" t="s">
        <v>62</v>
      </c>
      <c r="G8" s="100"/>
      <c r="H8" s="100"/>
      <c r="I8" s="101"/>
      <c r="J8" s="18"/>
      <c r="K8" s="12"/>
      <c r="L8" s="2"/>
      <c r="M8" s="2"/>
      <c r="N8" s="2"/>
      <c r="O8" s="2"/>
      <c r="P8" s="2"/>
    </row>
    <row r="9" spans="1:16" ht="26.25" thickBot="1" x14ac:dyDescent="0.3">
      <c r="A9" s="27" t="s">
        <v>2</v>
      </c>
      <c r="B9" s="22" t="s">
        <v>9</v>
      </c>
      <c r="C9" s="21" t="s">
        <v>3</v>
      </c>
      <c r="D9" s="21" t="s">
        <v>4</v>
      </c>
      <c r="E9" s="21" t="s">
        <v>5</v>
      </c>
      <c r="F9" s="66" t="s">
        <v>61</v>
      </c>
      <c r="G9" s="66" t="s">
        <v>59</v>
      </c>
      <c r="H9" s="66" t="s">
        <v>60</v>
      </c>
      <c r="I9" s="66" t="s">
        <v>121</v>
      </c>
      <c r="J9" s="22" t="s">
        <v>6</v>
      </c>
      <c r="K9" s="23" t="s">
        <v>7</v>
      </c>
    </row>
    <row r="10" spans="1:16" s="12" customFormat="1" ht="202.5" customHeight="1" x14ac:dyDescent="0.25">
      <c r="A10" s="13" t="str">
        <f>IF(OR(B10&lt;&gt;"",J10&lt;&gt;""),"IMG01","")</f>
        <v>IMG01</v>
      </c>
      <c r="B10" s="83" t="s">
        <v>152</v>
      </c>
      <c r="C10" s="24" t="str">
        <f>IF(OR(B10&lt;&gt;"",J10&lt;&gt;""),IF($G$4="Recurso",CONCATENATE($G$4," ",$G$5),$G$4),"")</f>
        <v>Cuaderno de Estudio</v>
      </c>
      <c r="D10" s="14" t="s">
        <v>148</v>
      </c>
      <c r="E10" s="14" t="s">
        <v>147</v>
      </c>
      <c r="F10" s="14" t="str">
        <f>IF(OR(B10&lt;&gt;"",J10&lt;&gt;""),CONCATENATE($C$7,"_",$A10,IF($G$4="Cuaderno de Estudio","_small",CONCATENATE(IF(I10="","","n"),IF(LEFT($G$5,1)="F",".jpg",".png")))),"")</f>
        <v>CN_06_09_CO_IMG01_small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CN_06_09_CO_IMG01_zoom</v>
      </c>
      <c r="I10" s="14" t="str">
        <f>IF(OR(B10&lt;&gt;"",J10&lt;&gt;""),IF($G$4="Recurso",IF(LEFT($G$5,1)="M",IF(VLOOKUP($G$5,'Definición técnica de imagenes'!$A$3:$G$17,6,FALSE)=0,"",VLOOKUP($G$5,'Definición técnica de imagenes'!$A$3:$G$17,6,FALSE)),IF($G$5="F1","","")),'Definición técnica de imagenes'!$F$16),"")</f>
        <v>800 x 600 px</v>
      </c>
      <c r="J10" s="70" t="s">
        <v>153</v>
      </c>
      <c r="K10" s="71"/>
    </row>
    <row r="11" spans="1:16" s="12" customFormat="1" ht="190.5" customHeight="1" x14ac:dyDescent="0.25">
      <c r="A11" s="13" t="str">
        <f>IF(OR(B11&lt;&gt;"",J11&lt;&gt;""),CONCATENATE(LEFT(A10,3),IF(MID(A10,4,2)+1&lt;10,CONCATENATE("0",MID(A10,4,2)+1))),"")</f>
        <v>IMG02</v>
      </c>
      <c r="B11" s="92">
        <v>128629082</v>
      </c>
      <c r="C11" s="24" t="str">
        <f t="shared" ref="C11:C18" si="0">IF(OR(B11&lt;&gt;"",J11&lt;&gt;""),IF($G$4="Recurso",CONCATENATE($G$4," ",$G$5),$G$4),"")</f>
        <v>Cuaderno de Estudio</v>
      </c>
      <c r="D11" s="76" t="s">
        <v>146</v>
      </c>
      <c r="E11" s="14" t="s">
        <v>147</v>
      </c>
      <c r="F11" s="14" t="str">
        <f t="shared" ref="F11:F59" si="1">IF(OR(B11&lt;&gt;"",J11&lt;&gt;""),CONCATENATE($C$7,"_",$A11,IF($G$4="Cuaderno de Estudio","_small",CONCATENATE(IF(I11="","","n"),IF(LEFT($G$5,1)="F",".jpg",".png")))),"")</f>
        <v>CN_06_09_CO_IMG02_small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59" si="2">IF(AND(I11&lt;&gt;"",I11&lt;&gt;0),IF(OR(B11&lt;&gt;"",J11&lt;&gt;""),CONCATENATE($C$7,"_",$A11,IF($G$4="Cuaderno de Estudio","_zoom",CONCATENATE("a",IF(LEFT($G$5,1)="F",".jpg",".png")))),""),"")</f>
        <v>CN_06_09_CO_IMG02_zoom</v>
      </c>
      <c r="I11" s="14" t="str">
        <f>IF(OR(B11&lt;&gt;"",J11&lt;&gt;""),IF($G$4="Recurso",IF(LEFT($G$5,1)="M",IF(VLOOKUP($G$5,'Definición técnica de imagenes'!$A$3:$G$17,6,FALSE)=0,"",VLOOKUP($G$5,'Definición técnica de imagenes'!$A$3:$G$17,6,FALSE)),IF($G$5="F1","","")),'Definición técnica de imagenes'!$F$16),"")</f>
        <v>800 x 600 px</v>
      </c>
      <c r="J11" s="74" t="s">
        <v>154</v>
      </c>
      <c r="K11" s="75"/>
    </row>
    <row r="12" spans="1:16" s="12" customFormat="1" ht="202.5" customHeight="1" x14ac:dyDescent="0.25">
      <c r="A12" s="13" t="str">
        <f t="shared" ref="A12:A18" si="3">IF(OR(B12&lt;&gt;"",J12&lt;&gt;""),CONCATENATE(LEFT(A11,3),IF(MID(A11,4,2)+1&lt;10,CONCATENATE("0",MID(A11,4,2)+1))),"")</f>
        <v>IMG03</v>
      </c>
      <c r="B12" s="83" t="s">
        <v>155</v>
      </c>
      <c r="C12" s="24" t="str">
        <f t="shared" si="0"/>
        <v>Cuaderno de Estudio</v>
      </c>
      <c r="D12" s="14" t="s">
        <v>148</v>
      </c>
      <c r="E12" s="14" t="s">
        <v>147</v>
      </c>
      <c r="F12" s="14" t="str">
        <f t="shared" si="1"/>
        <v>CN_06_09_CO_IMG03_small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CN_06_09_CO_IMG03_zoom</v>
      </c>
      <c r="I12" s="14" t="str">
        <f>IF(OR(B12&lt;&gt;"",J12&lt;&gt;""),IF($G$4="Recurso",IF(LEFT($G$5,1)="M",IF(VLOOKUP($G$5,'Definición técnica de imagenes'!$A$3:$G$17,6,FALSE)=0,"",VLOOKUP($G$5,'Definición técnica de imagenes'!$A$3:$G$17,6,FALSE)),IF($G$5="F1","","")),'Definición técnica de imagenes'!$F$16),"")</f>
        <v>800 x 600 px</v>
      </c>
      <c r="J12" s="79" t="s">
        <v>156</v>
      </c>
      <c r="K12" s="78"/>
    </row>
    <row r="13" spans="1:16" s="12" customFormat="1" ht="173.25" customHeight="1" x14ac:dyDescent="0.25">
      <c r="A13" s="13" t="str">
        <f t="shared" si="3"/>
        <v>IMG04</v>
      </c>
      <c r="B13" s="93" t="s">
        <v>157</v>
      </c>
      <c r="C13" s="24" t="str">
        <f t="shared" si="0"/>
        <v>Cuaderno de Estudio</v>
      </c>
      <c r="D13" s="14" t="s">
        <v>146</v>
      </c>
      <c r="E13" s="14" t="s">
        <v>147</v>
      </c>
      <c r="F13" s="14" t="str">
        <f t="shared" si="1"/>
        <v>CN_06_09_CO_IMG04_small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CN_06_09_CO_IMG04_zoom</v>
      </c>
      <c r="I13" s="77" t="s">
        <v>151</v>
      </c>
      <c r="J13" s="84" t="s">
        <v>158</v>
      </c>
      <c r="K13" s="81"/>
    </row>
    <row r="14" spans="1:16" s="12" customFormat="1" ht="142.5" customHeight="1" x14ac:dyDescent="0.25">
      <c r="A14" s="13" t="str">
        <f t="shared" si="3"/>
        <v>IMG05</v>
      </c>
      <c r="B14" s="82">
        <v>1834144677</v>
      </c>
      <c r="C14" s="24" t="str">
        <f t="shared" si="0"/>
        <v>Cuaderno de Estudio</v>
      </c>
      <c r="D14" s="14" t="s">
        <v>146</v>
      </c>
      <c r="E14" s="14" t="s">
        <v>147</v>
      </c>
      <c r="F14" s="14" t="str">
        <f t="shared" si="1"/>
        <v>CN_06_09_CO_IMG05_small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CN_06_09_CO_IMG05_zoom</v>
      </c>
      <c r="I14" s="14" t="str">
        <f>IF(OR(B14&lt;&gt;"",J14&lt;&gt;""),IF($G$4="Recurso",IF(LEFT($G$5,1)="M",IF(VLOOKUP($G$5,'Definición técnica de imagenes'!$A$3:$G$17,6,FALSE)=0,"",VLOOKUP($G$5,'Definición técnica de imagenes'!$A$3:$G$17,6,FALSE)),IF($G$5="F1","","")),'Definición técnica de imagenes'!$F$16),"")</f>
        <v>800 x 600 px</v>
      </c>
      <c r="J14" s="79" t="s">
        <v>159</v>
      </c>
      <c r="K14" s="87"/>
    </row>
    <row r="15" spans="1:16" s="12" customFormat="1" ht="147" customHeight="1" x14ac:dyDescent="0.25">
      <c r="A15" s="13" t="str">
        <f t="shared" si="3"/>
        <v>IMG06</v>
      </c>
      <c r="B15" s="93" t="s">
        <v>169</v>
      </c>
      <c r="C15" s="24" t="str">
        <f t="shared" si="0"/>
        <v>Cuaderno de Estudio</v>
      </c>
      <c r="D15" s="14" t="s">
        <v>148</v>
      </c>
      <c r="E15" s="14" t="s">
        <v>147</v>
      </c>
      <c r="F15" s="14" t="str">
        <f t="shared" si="1"/>
        <v>CN_06_09_CO_IMG06_small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CN_06_09_CO_IMG06_zoom</v>
      </c>
      <c r="I15" s="14" t="str">
        <f>IF(OR(B15&lt;&gt;"",J15&lt;&gt;""),IF($G$4="Recurso",IF(LEFT($G$5,1)="M",IF(VLOOKUP($G$5,'Definición técnica de imagenes'!$A$3:$G$17,6,FALSE)=0,"",VLOOKUP($G$5,'Definición técnica de imagenes'!$A$3:$G$17,6,FALSE)),IF($G$5="F1","","")),'Definición técnica de imagenes'!$F$16),"")</f>
        <v>800 x 600 px</v>
      </c>
      <c r="J15" s="80" t="s">
        <v>160</v>
      </c>
      <c r="K15" s="85"/>
    </row>
    <row r="16" spans="1:16" s="12" customFormat="1" ht="234.75" customHeight="1" x14ac:dyDescent="0.25">
      <c r="A16" s="13" t="str">
        <f t="shared" si="3"/>
        <v>IMG07</v>
      </c>
      <c r="B16" s="83" t="s">
        <v>161</v>
      </c>
      <c r="C16" s="24" t="str">
        <f t="shared" si="0"/>
        <v>Cuaderno de Estudio</v>
      </c>
      <c r="D16" s="14" t="s">
        <v>148</v>
      </c>
      <c r="E16" s="14" t="s">
        <v>147</v>
      </c>
      <c r="F16" s="14" t="str">
        <f t="shared" si="1"/>
        <v>CN_06_09_CO_IMG07_small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CN_06_09_CO_IMG07_zoom</v>
      </c>
      <c r="I16" s="14" t="str">
        <f>IF(OR(B16&lt;&gt;"",J16&lt;&gt;""),IF($G$4="Recurso",IF(LEFT($G$5,1)="M",IF(VLOOKUP($G$5,'Definición técnica de imagenes'!$A$3:$G$17,6,FALSE)=0,"",VLOOKUP($G$5,'Definición técnica de imagenes'!$A$3:$G$17,6,FALSE)),IF($G$5="F1","","")),'Definición técnica de imagenes'!$F$16),"")</f>
        <v>800 x 600 px</v>
      </c>
      <c r="J16" s="86" t="s">
        <v>162</v>
      </c>
      <c r="K16" s="90"/>
    </row>
    <row r="17" spans="1:11" s="12" customFormat="1" ht="160.5" customHeight="1" x14ac:dyDescent="0.25">
      <c r="A17" s="13" t="str">
        <f t="shared" si="3"/>
        <v>IMG08</v>
      </c>
      <c r="B17" s="88">
        <v>253676305</v>
      </c>
      <c r="C17" s="24" t="str">
        <f t="shared" si="0"/>
        <v>Cuaderno de Estudio</v>
      </c>
      <c r="D17" s="14" t="s">
        <v>146</v>
      </c>
      <c r="E17" s="14" t="s">
        <v>147</v>
      </c>
      <c r="F17" s="14" t="str">
        <f t="shared" si="1"/>
        <v>CN_06_09_CO_IMG08_small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CN_06_09_CO_IMG08_zoom</v>
      </c>
      <c r="I17" s="14" t="str">
        <f>IF(OR(B17&lt;&gt;"",J17&lt;&gt;""),IF($G$4="Recurso",IF(LEFT($G$5,1)="M",IF(VLOOKUP($G$5,'Definición técnica de imagenes'!$A$3:$G$17,6,FALSE)=0,"",VLOOKUP($G$5,'Definición técnica de imagenes'!$A$3:$G$17,6,FALSE)),IF($G$5="F1","","")),'Definición técnica de imagenes'!$F$16),"")</f>
        <v>800 x 600 px</v>
      </c>
      <c r="J17" s="80" t="s">
        <v>163</v>
      </c>
      <c r="K17" s="72"/>
    </row>
    <row r="18" spans="1:11" s="12" customFormat="1" ht="204.75" customHeight="1" x14ac:dyDescent="0.25">
      <c r="A18" s="13" t="str">
        <f t="shared" si="3"/>
        <v>IMG09</v>
      </c>
      <c r="B18" s="94" t="s">
        <v>170</v>
      </c>
      <c r="C18" s="24" t="str">
        <f t="shared" si="0"/>
        <v>Cuaderno de Estudio</v>
      </c>
      <c r="D18" s="14" t="s">
        <v>148</v>
      </c>
      <c r="E18" s="14" t="s">
        <v>147</v>
      </c>
      <c r="F18" s="14" t="str">
        <f t="shared" si="1"/>
        <v>CN_06_09_CO_IMG09_small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CN_06_09_CO_IMG09_zoom</v>
      </c>
      <c r="I18" s="14" t="str">
        <f>IF(OR(B18&lt;&gt;"",J18&lt;&gt;""),IF($G$4="Recurso",IF(LEFT($G$5,1)="M",IF(VLOOKUP($G$5,'Definición técnica de imagenes'!$A$3:$G$17,6,FALSE)=0,"",VLOOKUP($G$5,'Definición técnica de imagenes'!$A$3:$G$17,6,FALSE)),IF($G$5="F1","","")),'Definición técnica de imagenes'!$F$16),"")</f>
        <v>800 x 600 px</v>
      </c>
      <c r="J18" s="89" t="s">
        <v>164</v>
      </c>
      <c r="K18" s="72"/>
    </row>
    <row r="19" spans="1:11" s="12" customFormat="1" ht="229.5" customHeight="1" x14ac:dyDescent="0.25">
      <c r="A19" s="73" t="s">
        <v>149</v>
      </c>
      <c r="B19" s="91" t="s">
        <v>165</v>
      </c>
      <c r="C19" s="24" t="str">
        <f>IF(OR(B19&lt;&gt;"",J19&lt;&gt;""),IF($G$4="Recurso",CONCATENATE($G$4," ",$G$5),$G$4),"")</f>
        <v>Cuaderno de Estudio</v>
      </c>
      <c r="D19" s="14" t="s">
        <v>148</v>
      </c>
      <c r="E19" s="14" t="s">
        <v>147</v>
      </c>
      <c r="F19" s="14" t="str">
        <f>IF(OR(B19&lt;&gt;"",J19&lt;&gt;""),CONCATENATE($C$7,"_",$A19,IF($G$4="Cuaderno de Estudio","_small",CONCATENATE(IF(I19="","","n"),IF(LEFT($G$5,1)="F",".jpg",".png")))),"")</f>
        <v>CN_06_09_CO_IMG10_small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CN_06_09_CO_IMG10_zoom</v>
      </c>
      <c r="I19" s="14" t="str">
        <f>IF(OR(B19&lt;&gt;"",J19&lt;&gt;""),IF($G$4="Recurso",IF(LEFT($G$5,1)="M",IF(VLOOKUP($G$5,'Definición técnica de imagenes'!$A$3:$G$17,6,FALSE)=0,"",VLOOKUP($G$5,'Definición técnica de imagenes'!$A$3:$G$17,6,FALSE)),IF($G$5="F1","","")),'Definición técnica de imagenes'!$F$16),"")</f>
        <v>800 x 600 px</v>
      </c>
      <c r="J19" s="80" t="s">
        <v>166</v>
      </c>
      <c r="K19" s="90"/>
    </row>
    <row r="20" spans="1:11" s="12" customFormat="1" x14ac:dyDescent="0.25">
      <c r="A20" s="13"/>
      <c r="B20" s="24"/>
      <c r="C20" s="24"/>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5"/>
      <c r="C21" s="25"/>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4"/>
      <c r="C22" s="24"/>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5"/>
    </row>
    <row r="23" spans="1:11" s="12" customFormat="1" x14ac:dyDescent="0.25">
      <c r="A23" s="13"/>
      <c r="B23" s="26"/>
      <c r="C23" s="26"/>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20"/>
      <c r="K23" s="15"/>
    </row>
    <row r="24" spans="1:11" s="12" customFormat="1" x14ac:dyDescent="0.25">
      <c r="A24" s="13"/>
      <c r="B24" s="24"/>
      <c r="C24" s="24"/>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4"/>
      <c r="C25" s="24"/>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24"/>
      <c r="C26" s="24"/>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24"/>
      <c r="C27" s="24"/>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24"/>
      <c r="C28" s="24"/>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24"/>
      <c r="C29" s="24"/>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24"/>
      <c r="C30" s="24"/>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24"/>
      <c r="C31" s="24"/>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24"/>
      <c r="C32" s="24"/>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24"/>
      <c r="C33" s="24"/>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24"/>
      <c r="C34" s="24"/>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24"/>
      <c r="C35" s="24"/>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4"/>
      <c r="C36" s="24"/>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4"/>
      <c r="C37" s="24"/>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4"/>
      <c r="C38" s="24"/>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24"/>
      <c r="C39" s="24"/>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4"/>
      <c r="C40" s="24"/>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4"/>
      <c r="C41" s="24"/>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4"/>
      <c r="C42" s="24"/>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4"/>
      <c r="C43" s="24"/>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4"/>
      <c r="C44" s="24"/>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4"/>
      <c r="C45" s="24"/>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4"/>
      <c r="C46" s="24"/>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ref="F60:F93" si="4">IF(OR(B60&lt;&gt;"",J60&lt;&gt;""),CONCATENATE($C$7,"_",$A60,IF($G$4="Cuaderno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 t="shared" ref="H60:H93" si="5">IF(AND(I60&lt;&gt;"",I60&lt;&gt;0),IF(OR(B60&lt;&gt;"",J60&lt;&gt;""),CONCATENATE($C$7,"_",$A60,IF($G$4="Cuaderno de Estudio","_zoom",CONCATENATE("a",IF(LEFT($G$5,1)="F",".jpg",".png")))),""),"")</f>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5"/>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5"/>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3">
      <formula1>"Vertical,Horizontal"</formula1>
    </dataValidation>
    <dataValidation type="list" allowBlank="1" showInputMessage="1" showErrorMessage="1" sqref="D10:D93">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8" customWidth="1"/>
    <col min="2" max="2" width="11" style="28"/>
    <col min="3" max="3" width="13.875" style="28" customWidth="1"/>
    <col min="4" max="4" width="11.375" style="28" customWidth="1"/>
    <col min="5" max="7" width="11" style="28"/>
    <col min="8" max="11" width="11" style="28" hidden="1" customWidth="1"/>
    <col min="12" max="16384" width="11" style="28"/>
  </cols>
  <sheetData>
    <row r="1" spans="1:11" ht="16.5" thickBot="1" x14ac:dyDescent="0.3">
      <c r="A1" s="110" t="s">
        <v>38</v>
      </c>
      <c r="B1" s="111"/>
      <c r="C1" s="111"/>
      <c r="D1" s="111"/>
      <c r="E1" s="111"/>
      <c r="F1" s="112"/>
    </row>
    <row r="2" spans="1:11" x14ac:dyDescent="0.25">
      <c r="A2" s="36" t="s">
        <v>42</v>
      </c>
      <c r="B2" s="37"/>
      <c r="C2" s="113" t="s">
        <v>13</v>
      </c>
      <c r="D2" s="114"/>
      <c r="E2" s="115"/>
      <c r="F2" s="38"/>
    </row>
    <row r="3" spans="1:11" ht="63" x14ac:dyDescent="0.25">
      <c r="A3" s="39" t="s">
        <v>43</v>
      </c>
      <c r="B3" s="37"/>
      <c r="C3" s="119" t="s">
        <v>14</v>
      </c>
      <c r="D3" s="120"/>
      <c r="E3" s="121"/>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22" t="str">
        <f>CONCATENATE(H21,"_",I21,"_",J21,"_CO")</f>
        <v>LE_07_04_CO</v>
      </c>
      <c r="E5" s="123"/>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8" t="str">
        <f>CONCATENATE("SolicitudGrafica_",D5,".xls")</f>
        <v>SolicitudGrafica_LE_07_04_CO.xls</v>
      </c>
      <c r="E7" s="108"/>
      <c r="F7" s="109"/>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10" t="s">
        <v>41</v>
      </c>
      <c r="B13" s="111"/>
      <c r="C13" s="111"/>
      <c r="D13" s="111"/>
      <c r="E13" s="111"/>
      <c r="F13" s="112"/>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13" t="s">
        <v>49</v>
      </c>
      <c r="D15" s="114"/>
      <c r="E15" s="114"/>
      <c r="F15" s="115"/>
      <c r="J15" s="28">
        <v>12</v>
      </c>
      <c r="K15" s="28">
        <v>12</v>
      </c>
    </row>
    <row r="16" spans="1:11" ht="67.150000000000006" customHeight="1" x14ac:dyDescent="0.25">
      <c r="A16" s="39" t="s">
        <v>47</v>
      </c>
      <c r="B16" s="37"/>
      <c r="C16" s="32" t="s">
        <v>15</v>
      </c>
      <c r="D16" s="31" t="s">
        <v>16</v>
      </c>
      <c r="E16" s="31" t="s">
        <v>17</v>
      </c>
      <c r="F16" s="33" t="s">
        <v>50</v>
      </c>
      <c r="J16" s="28">
        <v>13</v>
      </c>
      <c r="K16" s="28">
        <v>13</v>
      </c>
    </row>
    <row r="17" spans="1:11" ht="32.1" customHeight="1" thickBot="1" x14ac:dyDescent="0.3">
      <c r="A17" s="36" t="s">
        <v>44</v>
      </c>
      <c r="B17" s="37"/>
      <c r="C17" s="34" t="s">
        <v>35</v>
      </c>
      <c r="D17" s="116" t="str">
        <f>CONCATENATE(H21,"_",I21,"_",J21,"_",K45)</f>
        <v>LE_07_04_REC10</v>
      </c>
      <c r="E17" s="117"/>
      <c r="F17" s="118"/>
      <c r="J17" s="28">
        <v>14</v>
      </c>
      <c r="K17" s="28">
        <v>14</v>
      </c>
    </row>
    <row r="18" spans="1:11" ht="79.5" thickBot="1" x14ac:dyDescent="0.3">
      <c r="A18" s="39" t="s">
        <v>48</v>
      </c>
      <c r="B18" s="37"/>
      <c r="C18" s="68" t="s">
        <v>128</v>
      </c>
      <c r="D18" s="108" t="str">
        <f>CONCATENATE("SolicitudGrafica_",D17,".xls")</f>
        <v>SolicitudGrafica_LE_07_04_REC10.xls</v>
      </c>
      <c r="E18" s="108"/>
      <c r="F18" s="109"/>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25" style="28" customWidth="1"/>
    <col min="3" max="3" width="17.375" style="28" customWidth="1"/>
    <col min="4" max="4" width="10.875" style="28"/>
    <col min="5" max="5" width="11.75" style="28" customWidth="1"/>
    <col min="6" max="6" width="12.75" style="28" customWidth="1"/>
    <col min="7" max="7" width="11" style="28" customWidth="1"/>
    <col min="8" max="8" width="24.5" style="28" customWidth="1"/>
    <col min="9" max="9" width="22.25" style="28" customWidth="1"/>
    <col min="10" max="10" width="20.75" style="28" customWidth="1"/>
    <col min="11" max="11" width="44.5" style="28" customWidth="1"/>
    <col min="12" max="16384" width="10.875" style="28"/>
  </cols>
  <sheetData>
    <row r="1" spans="1:11" x14ac:dyDescent="0.25">
      <c r="A1" s="124" t="s">
        <v>56</v>
      </c>
      <c r="B1" s="124" t="s">
        <v>63</v>
      </c>
      <c r="C1" s="124" t="s">
        <v>64</v>
      </c>
      <c r="D1" s="124" t="s">
        <v>5</v>
      </c>
      <c r="E1" s="124" t="s">
        <v>65</v>
      </c>
      <c r="F1" s="124" t="s">
        <v>66</v>
      </c>
      <c r="G1" s="124" t="s">
        <v>67</v>
      </c>
      <c r="H1" s="125" t="s">
        <v>68</v>
      </c>
      <c r="I1" s="125"/>
      <c r="J1" s="125"/>
    </row>
    <row r="2" spans="1:11" x14ac:dyDescent="0.25">
      <c r="A2" s="124"/>
      <c r="B2" s="124"/>
      <c r="C2" s="124"/>
      <c r="D2" s="124"/>
      <c r="E2" s="124"/>
      <c r="F2" s="124"/>
      <c r="G2" s="124"/>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Edwin Rodriguez</cp:lastModifiedBy>
  <dcterms:created xsi:type="dcterms:W3CDTF">2014-07-01T23:43:25Z</dcterms:created>
  <dcterms:modified xsi:type="dcterms:W3CDTF">2015-07-22T14:06:02Z</dcterms:modified>
</cp:coreProperties>
</file>