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iguel\Desktop\Procesar André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A22" i="1"/>
  <c r="A23" i="1"/>
  <c r="F23" i="1"/>
  <c r="G23" i="1"/>
  <c r="H23" i="1"/>
  <c r="A11" i="1"/>
  <c r="A12" i="1"/>
  <c r="A13" i="1"/>
  <c r="A14" i="1"/>
  <c r="A15" i="1"/>
  <c r="A16" i="1"/>
  <c r="A17" i="1"/>
  <c r="A18" i="1"/>
  <c r="A19" i="1"/>
  <c r="A20" i="1"/>
  <c r="A21" i="1"/>
  <c r="F22" i="1"/>
  <c r="G22" i="1"/>
  <c r="H22" i="1"/>
  <c r="H16" i="1"/>
  <c r="F12" i="1"/>
  <c r="G12" i="1"/>
  <c r="H12" i="1"/>
  <c r="H11" i="1"/>
  <c r="K45" i="2"/>
  <c r="J21" i="2"/>
  <c r="I21" i="2"/>
  <c r="H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D5" i="2"/>
  <c r="D7" i="2"/>
  <c r="F11" i="1"/>
  <c r="G11" i="1"/>
  <c r="H10" i="1"/>
  <c r="F10" i="1"/>
  <c r="G10" i="1"/>
  <c r="F13" i="1"/>
  <c r="G13" i="1"/>
  <c r="H13" i="1"/>
  <c r="F14" i="1"/>
  <c r="G14" i="1"/>
  <c r="H14" i="1"/>
  <c r="F15" i="1"/>
  <c r="G15" i="1"/>
  <c r="H15" i="1"/>
  <c r="F16" i="1"/>
  <c r="G16" i="1"/>
  <c r="F17" i="1"/>
  <c r="G17" i="1"/>
  <c r="H17" i="1"/>
  <c r="F18" i="1"/>
  <c r="G18" i="1"/>
  <c r="H18" i="1"/>
  <c r="F19" i="1"/>
  <c r="G19" i="1"/>
  <c r="H19" i="1"/>
  <c r="F20" i="1"/>
  <c r="G20" i="1"/>
  <c r="H20" i="1"/>
  <c r="F21" i="1"/>
  <c r="G21" i="1"/>
  <c r="H21"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<sst xmlns="http://schemas.openxmlformats.org/spreadsheetml/2006/main" count="427" uniqueCount="221">
  <si>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</si>
  <si>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</si>
  <si>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</si>
  <si>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</si>
  <si>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</si>
  <si>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</si>
  <si>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</si>
  <si>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</si>
  <si>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</si>
  <si>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</si>
  <si>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</si>
  <si>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</si>
  <si>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</si>
  <si>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</si>
  <si>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</si>
  <si>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</si>
  <si>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</si>
  <si>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</si>
  <si>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</si>
  <si>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</si>
  <si>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</si>
  <si>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</si>
  <si>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</si>
  <si>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</si>
  <si>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</si>
  <si>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</si>
  <si>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</si>
  <si>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</si>
  <si>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</si>
  <si>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</si>
  <si>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</si>
  <si>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</si>
  <si>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</si>
  <si>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</si>
  <si>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</si>
  <si>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</si>
  <si>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</si>
  <si>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</si>
  <si>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</si>
  <si>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</si>
  <si>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</si>
  <si>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</si>
  <si>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</si>
  <si>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</si>
  <si>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</si>
  <si>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</si>
  <si>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</si>
  <si>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</si>
  <si>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</si>
  <si>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</si>
  <si>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</si>
  <si>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</si>
  <si>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</si>
  <si>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</si>
  <si>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</si>
  <si>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</si>
  <si>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</si>
  <si>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</si>
  <si>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</si>
  <si>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</si>
  <si>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</si>
  <si>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</si>
  <si>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</si>
  <si>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</si>
  <si>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</si>
  <si>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</si>
  <si>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</si>
  <si>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</si>
  <si>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</si>
  <si>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</si>
  <si>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</si>
  <si>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</si>
  <si>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</si>
  <si>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</si>
  <si>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</si>
  <si>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</si>
  <si>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</si>
  <si>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</si>
  <si>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</si>
  <si>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</si>
  <si>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</si>
  <si>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</si>
  <si>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</si>
  <si>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</si>
  <si>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</si>
  <si>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</si>
  <si>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</si>
  <si>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</si>
  <si>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</si>
  <si>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</si>
  <si>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</si>
  <si>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</si>
  <si>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</si>
  <si>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</si>
  <si>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</si>
  <si>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</si>
  <si>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</si>
  <si>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</si>
  <si>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</si>
  <si>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</si>
  <si>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</si>
  <si>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</si>
  <si>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</si>
  <si>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</si>
  <si>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</si>
  <si>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</si>
  <si>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</si>
  <si>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</si>
  <si>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</si>
  <si>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</si>
  <si>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</si>
  <si>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</si>
  <si>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</si>
  <si>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</si>
  <si>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</si>
  <si>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</si>
  <si>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</si>
  <si>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</si>
  <si>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</si>
  <si>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</si>
  <si>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</si>
  <si>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</si>
  <si>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</si>
  <si>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</si>
  <si>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</si>
  <si>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</si>
  <si>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</si>
  <si>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</si>
  <si>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</si>
  <si>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</si>
  <si>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</si>
  <si>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</si>
  <si>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</si>
  <si>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</si>
  <si>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</si>
  <si>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</si>
  <si>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</si>
  <si>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</si>
  <si>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</si>
  <si>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</si>
  <si>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</si>
  <si>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</si>
  <si>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</si>
  <si>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</si>
  <si>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</si>
  <si>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</si>
  <si>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</si>
  <si>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</si>
  <si>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</si>
  <si>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</si>
  <si>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</si>
  <si>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</si>
  <si>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</si>
  <si>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</si>
  <si>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</si>
  <si>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</si>
  <si>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</si>
  <si>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</si>
  <si>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</si>
  <si>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</si>
  <si>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</si>
  <si>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</si>
  <si>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</si>
  <si>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</si>
  <si>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</si>
  <si>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</si>
  <si>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</si>
  <si>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</si>
  <si>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</si>
  <si>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</si>
  <si>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</si>
  <si>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</si>
  <si>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</si>
  <si>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</si>
  <si>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</si>
  <si>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</si>
  <si>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</si>
  <si>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</si>
  <si>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</si>
  <si>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</si>
  <si>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</si>
  <si>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</si>
  <si>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</si>
  <si>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</si>
  <si>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</si>
  <si>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</si>
  <si>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</si>
  <si>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</si>
  <si>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El material hereditario y su expresión</t>
  </si>
  <si>
    <t>Ilustración</t>
  </si>
  <si>
    <t>El código genético</t>
  </si>
  <si>
    <t>http://aristarcos.blogspot.com.co/2007/06/el-cdigo-gentico-es-universal-o-casi.html</t>
  </si>
  <si>
    <t>http://www.anestesia.org.ar/search/articulos_completos/1/1/821/c.php</t>
  </si>
  <si>
    <t>Bases nitrogenadas - Nucleótidos</t>
  </si>
  <si>
    <t>Los veinte diferentes tipos de aminoácidos</t>
  </si>
  <si>
    <t>Se cambian las palabras: glycine por Glicina, L-alanine por Alanina, L-valine por Valina, L-leucine por leucina, L-isoleucine por Isoleucina, L-serine por Serina, L-threonine por Treonina, L-cysteine por Cisteina, L-methionine por Metionina, L-proline por Prolina, Laspartic acid por Ac. Aspartico, L-asparagine por Asparagina, L-glutamic acid por Ac. Glutamico, L-glutamine por Glutamina, L-lysine por Lisina, L-arginine por Arginina, L-histidine por histidina, L-phenylalanine por Fenilalanina, L-tyrosine por Tirosina, L-tryptophan por Triptofano</t>
  </si>
  <si>
    <t>CN_09_01_CO_REC200</t>
  </si>
  <si>
    <t>https://es.wikipedia.org/wiki/C%C3%B3digo_gen%C3%A9tico#/media/File:Codones-ARN.png</t>
  </si>
  <si>
    <t>Ilustrar</t>
  </si>
  <si>
    <t>http://3.bp.blogspot.com/-ihS8DNOLQPA/U4VDS8-rE2I/AAAAAAAAAlA/2YPy_0xVlA8/s1600/codigo-genetico.gif</t>
  </si>
  <si>
    <t>Quitar los asteríscos de la última columna de la primera fila</t>
  </si>
  <si>
    <t>Se debe cambiar Adenine por Adenina, Cytosine por Citocina, Urasil por Urasilo y Guanine por Guanina. Quitar la timina (Thymine)</t>
  </si>
  <si>
    <t>La traducción de ARN</t>
  </si>
  <si>
    <t>Se toma la ilustración número tres de arriba hacia abajo. Se elimina la flecha negra inferior, las frases que conecta y todo lo que esté por debajo de ella. Eliminar el primer tercio de la imagen, en donde dice ADN, y la flecha que dice transcripción.</t>
  </si>
  <si>
    <t>Descripción</t>
  </si>
  <si>
    <t>Fragmento de código genético</t>
  </si>
  <si>
    <t>Poner solo la parte de treonina. Es decir, las 4 combinaciones de letras en el recuadro, seguidos de la palabra treonina, todos en un recuadro más grande. No escribir nada fuera del recuadro.</t>
  </si>
  <si>
    <t>Poner solo la parte que tiene el codón de iniciación (sin la Isoleucina) y la parte con los codones de terminación (sin cisteína ni triptófano)</t>
  </si>
  <si>
    <t>Diferentes organismos en un círculo blanco y verde</t>
  </si>
  <si>
    <t>Organización del ARN en codones</t>
  </si>
  <si>
    <t>Ilustrar. Se pueden cambiar cosas para que la imagen sea visualmente más atractiva, pero solo cambios de estilo, nada de contenido.</t>
  </si>
  <si>
    <t>Secuencia de codones y de aminoácidos</t>
  </si>
  <si>
    <t>Ver ilustración</t>
  </si>
  <si>
    <t>Secuencia de ADN, ARN y Codones</t>
  </si>
  <si>
    <t>De ADN a proteóna pasando por el código genético</t>
  </si>
  <si>
    <t>294416855, 328986242, http://aristarcos.blogspot.com.co/2007/06/el-cdigo-gentico-es-universal-o-casi.html y  95478076</t>
  </si>
  <si>
    <t>Poner la cadena de ADN de la primera imagen, una flecha que vaya a la cadena de ARN de la segunda, otra flecha que vaya al código genético de la tercera imagen, y una flecha del código a la proteína de la cuarta imagen. No es necesario que las flechas vayan en línea; por ahorrar espacio puede hacer un cuadrado. No hacer un círculo.</t>
  </si>
  <si>
    <t>328986242, http://aristarcos.blogspot.com.co/2007/06/el-cdigo-gentico-es-universal-o-casi.html y 318879368</t>
  </si>
  <si>
    <t>Poner la cadena de ARN de la primera imagen, una flecha que señale el código genético de la segunda imagen, y una flecha del código a la proteína de la tercera imagen. No poner la molécula completa, pues es muy grande. Costarla para que quede por ahí la mitad.</t>
  </si>
  <si>
    <t>Ilustrar. Estilo similar al de la imagen anterior. Si se puede hacer que los tríos de letras sean equidistantes, excelente. Pero no es obligatorio.</t>
  </si>
  <si>
    <t>Mujer amamantando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</si>
</sst>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7"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7"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50800</xdr:colOff>
      <xdr:row>20</xdr:row>
      <xdr:rowOff>88900</xdr:rowOff>
    </xdr:from>
    <xdr:to>
      <xdr:col>10</xdr:col>
      <xdr:colOff>5095240</xdr:colOff>
      <xdr:row>20</xdr:row>
      <xdr:rowOff>1584960</xdr:rowOff>
    </xdr:to>
    <xdr:pic>
      <xdr:nvPicPr>
        <xdr:cNvPr id="5" name="Imagen 4" descr="C:\Users\Miguel\Desktop\Imagen 01.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33800" y="13754100"/>
          <a:ext cx="5044440" cy="1496060"/>
        </a:xfrm>
        <a:prstGeom prst="rect">
          <a:avLst/>
        </a:prstGeom>
        <a:noFill/>
        <a:ln>
          <a:noFill/>
        </a:ln>
      </xdr:spPr>
    </xdr:pic>
    <xdr:clientData/>
  </xdr:twoCellAnchor>
  <xdr:twoCellAnchor editAs="oneCell">
    <xdr:from>
      <xdr:col>10</xdr:col>
      <xdr:colOff>101600</xdr:colOff>
      <xdr:row>22</xdr:row>
      <xdr:rowOff>101600</xdr:rowOff>
    </xdr:from>
    <xdr:to>
      <xdr:col>20</xdr:col>
      <xdr:colOff>367030</xdr:colOff>
      <xdr:row>22</xdr:row>
      <xdr:rowOff>1790700</xdr:rowOff>
    </xdr:to>
    <xdr:pic>
      <xdr:nvPicPr>
        <xdr:cNvPr id="4" name="Imagen 3" descr="C:\Users\Miguel\Desktop\Imagen 02.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84600" y="13893800"/>
          <a:ext cx="9599930" cy="16891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8.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9</v>
      </c>
      <c r="D3" s="87"/>
      <c r="F3" s="79">
        <v>42375</v>
      </c>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187</v>
      </c>
      <c r="D5" s="89"/>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191</v>
      </c>
      <c r="C10" s="20" t="str">
        <f t="shared" ref="C10:C41" si="0">IF(OR(B10&lt;&gt;"",J10&lt;&gt;""),IF($G$4="Recurso",CONCATENATE($G$4," ",$G$5),$G$4),"")</f>
        <v>Recurso F6</v>
      </c>
      <c r="D10" s="63" t="s">
        <v>189</v>
      </c>
      <c r="E10" s="63" t="s">
        <v>150</v>
      </c>
      <c r="F10" s="13" t="str">
        <f ca="1">IF(OR(B10&lt;&gt;"",J10&lt;&gt;""),CONCATENATE($C$7,"_",$A10,IF($G$4="Cuaderno de Estudio","_small",CONCATENATE(IF(I10="","","n"),IF(LEFT($G$5,1)="F",".jpg",".png")))),"")</f>
        <v>CN_09_01_CO_REC200_IMG01.jpg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ca="1">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t="s">
        <v>198</v>
      </c>
      <c r="O10" s="2" t="str">
        <f>'Definición técnica de imagenes'!A12</f>
        <v>M12D</v>
      </c>
    </row>
    <row r="11" spans="1:16" s="11" customFormat="1" ht="81" x14ac:dyDescent="0.25">
      <c r="A11" s="12" t="str">
        <f t="shared" ref="A11:A18" si="1">IF(OR(B11&lt;&gt;"",J11&lt;&gt;""),CONCATENATE(LEFT(A10,3),IF(MID(A10,4,2)+1&lt;10,CONCATENATE("0",MID(A10,4,2)+1))),"")</f>
        <v>IMG02</v>
      </c>
      <c r="B11" s="62" t="s">
        <v>217</v>
      </c>
      <c r="C11" s="20" t="str">
        <f t="shared" si="0"/>
        <v>Recurso F6</v>
      </c>
      <c r="D11" s="63" t="s">
        <v>189</v>
      </c>
      <c r="E11" s="63" t="s">
        <v>150</v>
      </c>
      <c r="F11" s="13" t="str">
        <f t="shared" ref="F11:F74" ca="1" si="2">IF(OR(B11&lt;&gt;"",J11&lt;&gt;""),CONCATENATE($C$7,"_",$A11,IF($G$4="Cuaderno de Estudio","_small",CONCATENATE(IF(I11="","","n"),IF(LEFT($G$5,1)="F",".jpg",".png")))),"")</f>
        <v>CN_09_01_CO_REC200_IMG02.jpg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3">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204</v>
      </c>
      <c r="K11" s="64" t="s">
        <v>218</v>
      </c>
      <c r="O11" s="2" t="str">
        <f>'Definición técnica de imagenes'!A13</f>
        <v>M101</v>
      </c>
    </row>
    <row r="12" spans="1:16" s="11" customFormat="1" ht="81" x14ac:dyDescent="0.25">
      <c r="A12" s="12" t="str">
        <f t="shared" si="1"/>
        <v>IMG03</v>
      </c>
      <c r="B12" s="62" t="s">
        <v>215</v>
      </c>
      <c r="C12" s="20" t="str">
        <f t="shared" si="0"/>
        <v>Recurso F6</v>
      </c>
      <c r="D12" s="63" t="s">
        <v>189</v>
      </c>
      <c r="E12" s="63" t="s">
        <v>150</v>
      </c>
      <c r="F12" s="13" t="str">
        <f t="shared" ca="1" si="2"/>
        <v>CN_09_01_CO_REC200_IMG03.jpg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3"/>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214</v>
      </c>
      <c r="K12" s="64" t="s">
        <v>216</v>
      </c>
      <c r="O12" s="2" t="str">
        <f>'Definición técnica de imagenes'!A18</f>
        <v>Diaporama F1</v>
      </c>
    </row>
    <row r="13" spans="1:16" s="11" customFormat="1" ht="54" x14ac:dyDescent="0.25">
      <c r="A13" s="12" t="str">
        <f t="shared" si="1"/>
        <v>IMG04</v>
      </c>
      <c r="B13" s="62" t="s">
        <v>192</v>
      </c>
      <c r="C13" s="20" t="str">
        <f t="shared" si="0"/>
        <v>Recurso F6</v>
      </c>
      <c r="D13" s="63" t="s">
        <v>189</v>
      </c>
      <c r="E13" s="63" t="s">
        <v>155</v>
      </c>
      <c r="F13" s="13" t="str">
        <f t="shared" ca="1" si="2"/>
        <v>CN_09_01_CO_REC200_IMG04n.jpg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3"/>
        <v>CN_09_01_CO_REC200_IMG04a.jpg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202</v>
      </c>
      <c r="K13" s="64" t="s">
        <v>203</v>
      </c>
      <c r="O13" s="2" t="str">
        <f>'Definición técnica de imagenes'!A19</f>
        <v>F4</v>
      </c>
    </row>
    <row r="14" spans="1:16" s="11" customFormat="1" ht="27" x14ac:dyDescent="0.25">
      <c r="A14" s="12" t="str">
        <f t="shared" si="1"/>
        <v>IMG05</v>
      </c>
      <c r="B14" s="62">
        <v>188742425</v>
      </c>
      <c r="C14" s="20" t="str">
        <f t="shared" si="0"/>
        <v>Recurso F6</v>
      </c>
      <c r="D14" s="63" t="s">
        <v>189</v>
      </c>
      <c r="E14" s="63" t="s">
        <v>155</v>
      </c>
      <c r="F14" s="13" t="str">
        <f t="shared" ca="1" si="2"/>
        <v>CN_09_01_CO_REC200_IMG05n.jpg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3"/>
        <v>CN_09_01_CO_REC200_IMG05a.jpg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193</v>
      </c>
      <c r="K14" s="64" t="s">
        <v>201</v>
      </c>
      <c r="O14" s="2" t="str">
        <f>'Definición técnica de imagenes'!A22</f>
        <v>F6</v>
      </c>
    </row>
    <row r="15" spans="1:16" s="11" customFormat="1" ht="94.5" x14ac:dyDescent="0.25">
      <c r="A15" s="12" t="str">
        <f t="shared" si="1"/>
        <v>IMG06</v>
      </c>
      <c r="B15" s="62">
        <v>136016786</v>
      </c>
      <c r="C15" s="20" t="str">
        <f t="shared" si="0"/>
        <v>Recurso F6</v>
      </c>
      <c r="D15" s="63" t="s">
        <v>189</v>
      </c>
      <c r="E15" s="63" t="s">
        <v>155</v>
      </c>
      <c r="F15" s="13" t="str">
        <f t="shared" ca="1" si="2"/>
        <v>CN_09_01_CO_REC200_IMG06n.jpg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3"/>
        <v>CN_09_01_CO_REC200_IMG06a.jpg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194</v>
      </c>
      <c r="K15" s="66" t="s">
        <v>195</v>
      </c>
      <c r="O15" s="2" t="str">
        <f>'Definición técnica de imagenes'!A24</f>
        <v>F6B</v>
      </c>
    </row>
    <row r="16" spans="1:16" s="11" customFormat="1" ht="54" x14ac:dyDescent="0.3">
      <c r="A16" s="12" t="str">
        <f t="shared" si="1"/>
        <v>IMG07</v>
      </c>
      <c r="B16" s="62" t="s">
        <v>197</v>
      </c>
      <c r="C16" s="20" t="str">
        <f t="shared" si="0"/>
        <v>Recurso F6</v>
      </c>
      <c r="D16" s="63" t="s">
        <v>189</v>
      </c>
      <c r="E16" s="63" t="s">
        <v>155</v>
      </c>
      <c r="F16" s="13" t="str">
        <f t="shared" ca="1" si="2"/>
        <v>CN_09_01_CO_REC200_IMG07n.jpg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3"/>
        <v>CN_09_01_CO_REC200_IMG07a.jpg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209</v>
      </c>
      <c r="K16" s="68"/>
      <c r="O16" s="2" t="str">
        <f>'Definición técnica de imagenes'!A25</f>
        <v>F7</v>
      </c>
    </row>
    <row r="17" spans="1:15" s="11" customFormat="1" ht="81" x14ac:dyDescent="0.25">
      <c r="A17" s="12" t="str">
        <f t="shared" si="1"/>
        <v>IMG08</v>
      </c>
      <c r="B17" s="62" t="s">
        <v>199</v>
      </c>
      <c r="C17" s="20" t="str">
        <f t="shared" si="0"/>
        <v>Recurso F6</v>
      </c>
      <c r="D17" s="63" t="s">
        <v>189</v>
      </c>
      <c r="E17" s="63" t="s">
        <v>155</v>
      </c>
      <c r="F17" s="13" t="str">
        <f t="shared" ca="1" si="2"/>
        <v>CN_09_01_CO_REC200_IMG08n.jpg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3"/>
        <v>CN_09_01_CO_REC200_IMG08a.jpg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205</v>
      </c>
      <c r="K17" s="66" t="s">
        <v>206</v>
      </c>
      <c r="O17" s="2" t="str">
        <f>'Definición técnica de imagenes'!A27</f>
        <v>F7B</v>
      </c>
    </row>
    <row r="18" spans="1:15" s="11" customFormat="1" ht="81" x14ac:dyDescent="0.25">
      <c r="A18" s="12" t="str">
        <f t="shared" si="1"/>
        <v>IMG09</v>
      </c>
      <c r="B18" s="62" t="s">
        <v>199</v>
      </c>
      <c r="C18" s="20" t="str">
        <f t="shared" si="0"/>
        <v>Recurso F6</v>
      </c>
      <c r="D18" s="63" t="s">
        <v>189</v>
      </c>
      <c r="E18" s="63" t="s">
        <v>155</v>
      </c>
      <c r="F18" s="13" t="str">
        <f t="shared" ca="1" si="2"/>
        <v>CN_09_01_CO_REC200_IMG09n.jpg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3"/>
        <v>CN_09_01_CO_REC200_IMG09a.jpg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190</v>
      </c>
      <c r="K18" s="66" t="s">
        <v>200</v>
      </c>
      <c r="O18" s="2" t="str">
        <f>'Definición técnica de imagenes'!A30</f>
        <v>F8</v>
      </c>
    </row>
    <row r="19" spans="1:15" s="11" customFormat="1" ht="81" x14ac:dyDescent="0.3">
      <c r="A19" s="12" t="str">
        <f t="shared" ref="A19:A50" si="4">IF(OR(B19&lt;&gt;"",J19&lt;&gt;""),CONCATENATE(LEFT(A18,3),IF(MID(A18,4,2)+1&lt;10,CONCATENATE("0",MID(A18,4,2)+1),MID(A18,4,2)+1)),"")</f>
        <v>IMG10</v>
      </c>
      <c r="B19" s="62" t="s">
        <v>199</v>
      </c>
      <c r="C19" s="20" t="str">
        <f t="shared" si="0"/>
        <v>Recurso F6</v>
      </c>
      <c r="D19" s="63" t="s">
        <v>189</v>
      </c>
      <c r="E19" s="63" t="s">
        <v>155</v>
      </c>
      <c r="F19" s="13" t="str">
        <f t="shared" ca="1" si="2"/>
        <v>CN_09_01_CO_REC200_IMG10n.jpg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3"/>
        <v>CN_09_01_CO_REC200_IMG10a.jpg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205</v>
      </c>
      <c r="K19" s="68" t="s">
        <v>207</v>
      </c>
      <c r="O19" s="2" t="str">
        <f>'Definición técnica de imagenes'!A31</f>
        <v>F10</v>
      </c>
    </row>
    <row r="20" spans="1:15" s="11" customFormat="1" ht="27" x14ac:dyDescent="0.25">
      <c r="A20" s="12" t="str">
        <f t="shared" si="4"/>
        <v>IMG11</v>
      </c>
      <c r="B20" s="62">
        <v>125839931</v>
      </c>
      <c r="C20" s="20" t="str">
        <f t="shared" si="0"/>
        <v>Recurso F6</v>
      </c>
      <c r="D20" s="63" t="s">
        <v>189</v>
      </c>
      <c r="E20" s="63" t="s">
        <v>155</v>
      </c>
      <c r="F20" s="13" t="str">
        <f t="shared" ca="1" si="2"/>
        <v>CN_09_01_CO_REC200_IMG11n.jpg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3"/>
        <v>CN_09_01_CO_REC200_IMG11a.jpg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208</v>
      </c>
      <c r="K20" s="66"/>
      <c r="O20" s="2" t="str">
        <f>'Definición técnica de imagenes'!A32</f>
        <v>F10B</v>
      </c>
    </row>
    <row r="21" spans="1:15" s="11" customFormat="1" ht="165" customHeight="1" x14ac:dyDescent="0.25">
      <c r="A21" s="12" t="str">
        <f t="shared" si="4"/>
        <v>IMG12</v>
      </c>
      <c r="B21" s="62" t="s">
        <v>212</v>
      </c>
      <c r="C21" s="20" t="str">
        <f t="shared" si="0"/>
        <v>Recurso F6</v>
      </c>
      <c r="D21" s="63" t="s">
        <v>189</v>
      </c>
      <c r="E21" s="63" t="s">
        <v>155</v>
      </c>
      <c r="F21" s="13" t="str">
        <f t="shared" ca="1" si="2"/>
        <v>CN_09_01_CO_REC200_IMG12n.jpg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3"/>
        <v>CN_09_01_CO_REC200_IMG12a.jpg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211</v>
      </c>
      <c r="K21" s="66" t="s">
        <v>210</v>
      </c>
      <c r="O21" s="2" t="str">
        <f>'Definición técnica de imagenes'!A33</f>
        <v>F11</v>
      </c>
    </row>
    <row r="22" spans="1:15" s="11" customFormat="1" ht="34.5" customHeight="1" x14ac:dyDescent="0.25">
      <c r="A22" s="12" t="str">
        <f t="shared" si="4"/>
        <v>IMG13</v>
      </c>
      <c r="B22" s="62">
        <v>255209632</v>
      </c>
      <c r="C22" s="20" t="str">
        <f t="shared" si="0"/>
        <v>Recurso F6</v>
      </c>
      <c r="D22" s="63" t="s">
        <v>189</v>
      </c>
      <c r="E22" s="63" t="s">
        <v>155</v>
      </c>
      <c r="F22" s="13" t="str">
        <f t="shared" ca="1" si="2"/>
        <v>CN_09_01_CO_REC200_IMG13n.jpg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3"/>
        <v>CN_09_01_CO_REC200_IMG13a.jpg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220</v>
      </c>
      <c r="K22" s="66"/>
      <c r="O22" s="2" t="str">
        <f>'Definición técnica de imagenes'!A34</f>
        <v>F12</v>
      </c>
    </row>
    <row r="23" spans="1:15" s="11" customFormat="1" ht="180" customHeight="1" x14ac:dyDescent="0.25">
      <c r="A23" s="12" t="str">
        <f t="shared" si="4"/>
        <v>IMG14</v>
      </c>
      <c r="B23" s="62" t="s">
        <v>212</v>
      </c>
      <c r="C23" s="20" t="str">
        <f t="shared" si="0"/>
        <v>Recurso F6</v>
      </c>
      <c r="D23" s="63" t="s">
        <v>189</v>
      </c>
      <c r="E23" s="63" t="s">
        <v>155</v>
      </c>
      <c r="F23" s="13" t="str">
        <f t="shared" ca="1" si="2"/>
        <v>CN_09_01_CO_REC200_IMG14n.jpg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3"/>
        <v>CN_09_01_CO_REC200_IMG14a.jpg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213</v>
      </c>
      <c r="K23" s="66" t="s">
        <v>219</v>
      </c>
      <c r="O23" s="2" t="str">
        <f>'Definición técnica de imagenes'!A35</f>
        <v>F13</v>
      </c>
    </row>
    <row r="24" spans="1:15" s="11" customFormat="1" x14ac:dyDescent="0.25">
      <c r="A24" s="12" t="str">
        <f t="shared" si="4"/>
        <v/>
      </c>
      <c r="B24" s="62"/>
      <c r="C24" s="20" t="str">
        <f t="shared" si="0"/>
        <v/>
      </c>
      <c r="D24" s="63"/>
      <c r="E24" s="63"/>
      <c r="F24" s="13" t="str">
        <f t="shared" si="2"/>
        <v/>
      </c>
      <c r="G24" s="13" t="str">
        <f ca="1">IF($F24&lt;&gt;"",IF($G$4="Recurso",VLOOKUP($E24,OFFSET('Definición técnica de imagenes'!$A$1,MATCH($G$5,'Definición técnica de imagenes'!$A$1:$A$104,0)-1,1,COUNTIF('Definición técnica de imagenes'!$A$3:$A$102,$G$5),5),5,FALSE),'Definición técnica de imagenes'!$F$16),"")</f>
        <v/>
      </c>
      <c r="H24" s="13" t="str">
        <f t="shared" ca="1" si="3"/>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4"/>
        <v/>
      </c>
      <c r="B25" s="62"/>
      <c r="C25" s="20" t="str">
        <f t="shared" si="0"/>
        <v/>
      </c>
      <c r="D25" s="63"/>
      <c r="E25" s="63"/>
      <c r="F25" s="13" t="str">
        <f t="shared" si="2"/>
        <v/>
      </c>
      <c r="G25" s="13" t="str">
        <f ca="1">IF($F25&lt;&gt;"",IF($G$4="Recurso",VLOOKUP($E25,OFFSET('Definición técnica de imagenes'!$A$1,MATCH($G$5,'Definición técnica de imagenes'!$A$1:$A$104,0)-1,1,COUNTIF('Definición técnica de imagenes'!$A$3:$A$102,$G$5),5),5,FALSE),'Definición técnica de imagenes'!$F$16),"")</f>
        <v/>
      </c>
      <c r="H25" s="13" t="str">
        <f t="shared" ca="1" si="3"/>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4"/>
        <v/>
      </c>
      <c r="B26" s="62"/>
      <c r="C26" s="20" t="str">
        <f t="shared" si="0"/>
        <v/>
      </c>
      <c r="D26" s="63"/>
      <c r="E26" s="63"/>
      <c r="F26" s="13" t="str">
        <f t="shared" si="2"/>
        <v/>
      </c>
      <c r="G26" s="13" t="str">
        <f ca="1">IF($F26&lt;&gt;"",IF($G$4="Recurso",VLOOKUP($E26,OFFSET('Definición técnica de imagenes'!$A$1,MATCH($G$5,'Definición técnica de imagenes'!$A$1:$A$104,0)-1,1,COUNTIF('Definición técnica de imagenes'!$A$3:$A$102,$G$5),5),5,FALSE),'Definición técnica de imagenes'!$F$16),"")</f>
        <v/>
      </c>
      <c r="H26" s="13" t="str">
        <f t="shared" ca="1" si="3"/>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4"/>
        <v/>
      </c>
      <c r="B27" s="62"/>
      <c r="C27" s="20" t="str">
        <f t="shared" si="0"/>
        <v/>
      </c>
      <c r="D27" s="63"/>
      <c r="E27" s="63"/>
      <c r="F27" s="13" t="str">
        <f t="shared" si="2"/>
        <v/>
      </c>
      <c r="G27" s="13" t="str">
        <f ca="1">IF($F27&lt;&gt;"",IF($G$4="Recurso",VLOOKUP($E27,OFFSET('Definición técnica de imagenes'!$A$1,MATCH($G$5,'Definición técnica de imagenes'!$A$1:$A$104,0)-1,1,COUNTIF('Definición técnica de imagenes'!$A$3:$A$102,$G$5),5),5,FALSE),'Definición técnica de imagenes'!$F$16),"")</f>
        <v/>
      </c>
      <c r="H27" s="13" t="str">
        <f t="shared" ca="1" si="3"/>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4"/>
        <v/>
      </c>
      <c r="B28" s="62"/>
      <c r="C28" s="20" t="str">
        <f t="shared" si="0"/>
        <v/>
      </c>
      <c r="D28" s="63"/>
      <c r="E28" s="63"/>
      <c r="F28" s="13" t="str">
        <f t="shared" si="2"/>
        <v/>
      </c>
      <c r="G28" s="13" t="str">
        <f ca="1">IF($F28&lt;&gt;"",IF($G$4="Recurso",VLOOKUP($E28,OFFSET('Definición técnica de imagenes'!$A$1,MATCH($G$5,'Definición técnica de imagenes'!$A$1:$A$104,0)-1,1,COUNTIF('Definición técnica de imagenes'!$A$3:$A$102,$G$5),5),5,FALSE),'Definición técnica de imagenes'!$F$16),"")</f>
        <v/>
      </c>
      <c r="H28" s="13" t="str">
        <f t="shared" ca="1" si="3"/>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4"/>
        <v/>
      </c>
      <c r="B29" s="62"/>
      <c r="C29" s="20" t="str">
        <f t="shared" si="0"/>
        <v/>
      </c>
      <c r="D29" s="63"/>
      <c r="E29" s="63"/>
      <c r="F29" s="13" t="str">
        <f t="shared" si="2"/>
        <v/>
      </c>
      <c r="G29" s="13" t="str">
        <f ca="1">IF($F29&lt;&gt;"",IF($G$4="Recurso",VLOOKUP($E29,OFFSET('Definición técnica de imagenes'!$A$1,MATCH($G$5,'Definición técnica de imagenes'!$A$1:$A$104,0)-1,1,COUNTIF('Definición técnica de imagenes'!$A$3:$A$102,$G$5),5),5,FALSE),'Definición técnica de imagenes'!$F$16),"")</f>
        <v/>
      </c>
      <c r="H29" s="13" t="str">
        <f t="shared" ca="1" si="3"/>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4"/>
        <v/>
      </c>
      <c r="B30" s="62"/>
      <c r="C30" s="20" t="str">
        <f t="shared" si="0"/>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4"/>
        <v/>
      </c>
      <c r="B31" s="62"/>
      <c r="C31" s="20" t="str">
        <f t="shared" si="0"/>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4"/>
        <v/>
      </c>
      <c r="B32" s="62"/>
      <c r="C32" s="20" t="str">
        <f t="shared" si="0"/>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4"/>
        <v/>
      </c>
      <c r="B33" s="62"/>
      <c r="C33" s="20" t="str">
        <f t="shared" si="0"/>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4"/>
        <v/>
      </c>
      <c r="B34" s="62"/>
      <c r="C34" s="20" t="str">
        <f t="shared" si="0"/>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4"/>
        <v/>
      </c>
      <c r="B35" s="62"/>
      <c r="C35" s="20" t="str">
        <f t="shared" si="0"/>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4"/>
        <v/>
      </c>
      <c r="B36" s="62"/>
      <c r="C36" s="20" t="str">
        <f t="shared" si="0"/>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4"/>
        <v/>
      </c>
      <c r="B37" s="62"/>
      <c r="C37" s="20" t="str">
        <f t="shared" si="0"/>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4"/>
        <v/>
      </c>
      <c r="B38" s="62"/>
      <c r="C38" s="20" t="str">
        <f t="shared" si="0"/>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4"/>
        <v/>
      </c>
      <c r="B39" s="62"/>
      <c r="C39" s="20" t="str">
        <f t="shared" si="0"/>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4"/>
        <v/>
      </c>
      <c r="B40" s="62"/>
      <c r="C40" s="20" t="str">
        <f t="shared" si="0"/>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4"/>
        <v/>
      </c>
      <c r="B41" s="62"/>
      <c r="C41" s="20" t="str">
        <f t="shared" si="0"/>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6"/>
        <v/>
      </c>
      <c r="B53" s="62"/>
      <c r="C53" s="20" t="str">
        <f t="shared" si="5"/>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6"/>
        <v/>
      </c>
      <c r="B54" s="62"/>
      <c r="C54" s="20" t="str">
        <f t="shared" si="5"/>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6"/>
        <v/>
      </c>
      <c r="B56" s="62"/>
      <c r="C56" s="20" t="str">
        <f t="shared" si="5"/>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6"/>
        <v/>
      </c>
      <c r="B58" s="62"/>
      <c r="C58" s="20" t="str">
        <f t="shared" si="5"/>
        <v/>
      </c>
      <c r="D58" s="63"/>
      <c r="E58" s="63"/>
      <c r="F58" s="13" t="str">
        <f t="shared"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6"/>
        <v/>
      </c>
      <c r="B60" s="62"/>
      <c r="C60" s="20" t="str">
        <f t="shared" si="5"/>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6"/>
        <v/>
      </c>
      <c r="B62" s="62"/>
      <c r="C62" s="20" t="str">
        <f t="shared" si="5"/>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0"/>
        <v/>
      </c>
      <c r="B99" s="62"/>
      <c r="C99" s="20" t="str">
        <f t="shared" si="7"/>
        <v/>
      </c>
      <c r="D99" s="63"/>
      <c r="E99" s="63"/>
      <c r="F99" s="13" t="str">
        <f t="shared" si="8"/>
        <v/>
      </c>
      <c r="G99" s="13" t="str">
        <f ca="1">IF($F99&lt;&gt;"",IF($G$4="Recurso",VLOOKUP($E99,OFFSET('Definición técnica de imagenes'!$A$1,MATCH($G$5,'Definición técnica de imagenes'!$A$1:$A$104,0)-1,1,COUNTIF('Definición técnica de imagenes'!$A$3:$A$102,$G$5),5),5,FALSE),'Definición técnica de imagenes'!$F$16),"")</f>
        <v/>
      </c>
      <c r="H99" s="13" t="str">
        <f t="shared" ca="1" si="9"/>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7" sqref="A7"/>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CN_09_01_CO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SolicitudGrafica_CN_09_01_CO.xls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CN_09_01_REC10</v>
      </c>
      <c r="E17" s="99"/>
      <c r="F17" s="100"/>
      <c r="J17" s="22">
        <v>14</v>
      </c>
      <c r="K17" s="22">
        <v>14</v>
      </c>
    </row>
    <row r="18" spans="1:11" ht="79.5" thickBot="1" x14ac:dyDescent="0.3">
      <c r="A18" s="33" t="s">
        <v>48</v>
      </c>
      <c r="B18" s="31"/>
      <c r="C18" s="59" t="s">
        <v>120</v>
      </c>
      <c r="D18" s="90" t="str">
        <f>CONCATENATE("SolicitudGrafica_",D17,".xls")</f>
        <v>SolicitudGrafica_CN_09_01_REC10.xls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2</v>
      </c>
      <c r="I20" s="22">
        <v>7</v>
      </c>
      <c r="J20" s="22">
        <v>1</v>
      </c>
      <c r="K20" s="22">
        <v>17</v>
      </c>
    </row>
    <row r="21" spans="1:11" x14ac:dyDescent="0.25">
      <c r="H21" s="22" t="str">
        <f>IF(INDEX(H4:H7,H20)=H4,"MA",IF(INDEX(H4:H7,H20)=H5,"CN",IF(INDEX(H4:H7,H20)=H6,"CS",IF(INDEX(H4:H7,H20)=H7,"LE"))))</f>
        <v>CN</v>
      </c>
      <c r="I21" s="22" t="str">
        <f>CONCATENATE(IF((I20+2)&lt;10,"0",""),I20+2)</f>
        <v>09</v>
      </c>
      <c r="J21" s="22" t="str">
        <f>CONCATENATE(IF(J20&lt;10,"0",""),J20)</f>
        <v>01</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2016-01-07T02:49:26Z</dcterms:modified>
</cp:coreProperties>
</file>