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 PC\Dropbox\ASEGURESE\PLANETA\QUIMICA\CN_08_09_CO CARLOS GOMEZ\Editado\CORRECTOR DE ESTIL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7" i="1"/>
  <c r="G27" i="1" s="1"/>
  <c r="H27" i="1"/>
  <c r="F26" i="1"/>
  <c r="G26" i="1" s="1"/>
  <c r="H26" i="1"/>
  <c r="F25" i="1"/>
  <c r="G25" i="1" s="1"/>
  <c r="H2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F22" i="1" l="1"/>
  <c r="G22" i="1" s="1"/>
  <c r="H22" i="1"/>
  <c r="A23" i="1"/>
  <c r="F23" i="1" l="1"/>
  <c r="G23" i="1" s="1"/>
  <c r="H23" i="1"/>
  <c r="A24" i="1"/>
  <c r="F24" i="1" l="1"/>
  <c r="G24" i="1" s="1"/>
  <c r="H24" i="1"/>
  <c r="A25" i="1"/>
  <c r="A26" i="1" l="1"/>
  <c r="A27" i="1" l="1"/>
  <c r="A28" i="1" l="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<sst xmlns="http://schemas.openxmlformats.org/spreadsheetml/2006/main" count="420" uniqueCount="219">
  <si>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</si>
  <si>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</si>
  <si>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</si>
  <si>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</si>
  <si>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</si>
  <si>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</si>
  <si>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</si>
  <si>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</si>
  <si>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</si>
  <si>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</si>
  <si>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</si>
  <si>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</si>
  <si>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</si>
  <si>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</si>
  <si>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</si>
  <si>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</si>
  <si>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</si>
  <si>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</si>
  <si>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</si>
  <si>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</si>
  <si>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</si>
  <si>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</si>
  <si>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</si>
  <si>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</si>
  <si>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</si>
  <si>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</si>
  <si>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</si>
  <si>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</si>
  <si>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</si>
  <si>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</si>
  <si>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</si>
  <si>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</si>
  <si>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</si>
  <si>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</si>
  <si>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</si>
  <si>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</si>
  <si>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</si>
  <si>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</si>
  <si>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</si>
  <si>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</si>
  <si>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</si>
  <si>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</si>
  <si>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</si>
  <si>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</si>
  <si>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</si>
  <si>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</si>
  <si>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</si>
  <si>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</si>
  <si>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</si>
  <si>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</si>
  <si>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</si>
  <si>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</si>
  <si>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</si>
  <si>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</si>
  <si>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</si>
  <si>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</si>
  <si>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</si>
  <si>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</si>
  <si>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</si>
  <si>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</si>
  <si>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</si>
  <si>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</si>
  <si>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</si>
  <si>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</si>
  <si>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</si>
  <si>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</si>
  <si>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</si>
  <si>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</si>
  <si>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</si>
  <si>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</si>
  <si>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</si>
  <si>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</si>
  <si>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</si>
  <si>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</si>
  <si>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</si>
  <si>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</si>
  <si>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</si>
  <si>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</si>
  <si>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</si>
  <si>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</si>
  <si>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</si>
  <si>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</si>
  <si>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</si>
  <si>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</si>
  <si>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</si>
  <si>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</si>
  <si>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</si>
  <si>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</si>
  <si>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</si>
  <si>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</si>
  <si>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</si>
  <si>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</si>
  <si>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</si>
  <si>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</si>
  <si>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</si>
  <si>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</si>
  <si>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</si>
  <si>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</si>
  <si>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</si>
  <si>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</si>
  <si>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</si>
  <si>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</si>
  <si>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</si>
  <si>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</si>
  <si>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</si>
  <si>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</si>
  <si>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</si>
  <si>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</si>
  <si>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</si>
  <si>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</si>
  <si>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</si>
  <si>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</si>
  <si>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</si>
  <si>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</si>
  <si>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</si>
  <si>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</si>
  <si>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</si>
  <si>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</si>
  <si>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</si>
  <si>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</si>
  <si>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</si>
  <si>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</si>
  <si>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</si>
  <si>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</si>
  <si>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</si>
  <si>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</si>
  <si>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</si>
  <si>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</si>
  <si>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</si>
  <si>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</si>
  <si>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</si>
  <si>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</si>
  <si>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</si>
  <si>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</si>
  <si>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</si>
  <si>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</si>
  <si>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</si>
  <si>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</si>
  <si>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</si>
  <si>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</si>
  <si>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</si>
  <si>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</si>
  <si>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</si>
  <si>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</si>
  <si>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</si>
  <si>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</si>
  <si>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</si>
  <si>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</si>
  <si>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</si>
  <si>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</si>
  <si>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</si>
  <si>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</si>
  <si>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</si>
  <si>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</si>
  <si>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</si>
  <si>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</si>
  <si>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</si>
  <si>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</si>
  <si>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</si>
  <si>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</si>
  <si>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</si>
  <si>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</si>
  <si>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</si>
  <si>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</si>
  <si>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</si>
  <si>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</si>
  <si>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</si>
  <si>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</si>
  <si>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</si>
  <si>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</si>
  <si>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</si>
  <si>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</si>
  <si>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</si>
  <si>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</si>
  <si>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</si>
  <si>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</si>
  <si>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</si>
  <si>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</si>
  <si>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</si>
  <si>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</si>
  <si>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</si>
  <si>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</si>
  <si>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</si>
  <si>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</si>
  <si>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</si>
  <si>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</si>
  <si>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</si>
  <si>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y las bases</t>
  </si>
  <si>
    <t>DIANA GARCIA</t>
  </si>
  <si>
    <t>Cuaderno de Estudio</t>
  </si>
  <si>
    <t>CN_08_09_CO</t>
  </si>
  <si>
    <t>Fotografía</t>
  </si>
  <si>
    <t>Vinagre de manzanas</t>
  </si>
  <si>
    <t>Un elemento de protección como gafas, guantes de nitrilo, tapabocas y bata.</t>
  </si>
  <si>
    <t>Tabletas efervescentes, burbujeantes en el agua, un ejemplo del uso de un antiácido.</t>
  </si>
  <si>
    <t>El ácido sulfúrico se utiliza en la industria petroquímica, se encuentra una fotografía de industria de petróleos.</t>
  </si>
  <si>
    <t>https://commons.wikimedia.org/wiki/File:Johannes_Br%C3%B8nsted.jpg</t>
  </si>
  <si>
    <t xml:space="preserve">Foto de Johannes N. Brönsted </t>
  </si>
  <si>
    <t>foto de un señor que no esta en planeta</t>
  </si>
  <si>
    <t>https://commons.wikimedia.org/wiki/File:Thomas_Martin_Lowry2.jpg</t>
  </si>
  <si>
    <t>Foto de Thomas M. Lowry</t>
  </si>
  <si>
    <t>http://aulaplaneta.planetasaber.com/encyclopedia/default.asp?idreg=48729&amp;ruta=Buscador</t>
  </si>
  <si>
    <t>http://aulaplaneta.planetasaber.com/encyclopedia/default.asp?idpack=9&amp;idpil=000RWT01&amp;ruta=Buscador</t>
  </si>
  <si>
    <t>Foto de Arrhenius, Svante August</t>
  </si>
  <si>
    <t>Ilustración</t>
  </si>
  <si>
    <t>Fórmulas de moléculas con la fórmulas de Lewis</t>
  </si>
  <si>
    <t>Hay que crear una imagen para esta fórmula; Reemplazar, 
bonding electron pair por par de electrones enlazantes
Ione electron pair por par de electrones libre
Incluir al frente de H-H (hidrógeno)
Incluir al frente de H-H (hidrógeno)
Incluir al frente de F-F (flúor)
Incluir al frente de H-F (ácido fluorhídrico)</t>
  </si>
  <si>
    <t>Cintas indicadoras de pH</t>
  </si>
  <si>
    <t>Quitar la banda roja de abajo con el título de test strip testing</t>
  </si>
  <si>
    <t>Eso4 / Ciencias Naturales / Ácidos y bases / 5. El pH</t>
  </si>
  <si>
    <t>Escala de ph</t>
  </si>
  <si>
    <t>Diagrama de escala de pH, con materiales comunes. Leche, huevo tomate.</t>
  </si>
  <si>
    <t>Cambiar los siguientes textos a español:</t>
  </si>
  <si>
    <t>Colores de la fenolftaleína en soluciones de diferentes pH</t>
  </si>
  <si>
    <t xml:space="preserve">Reemplazar 
The pH scale por La escala de pH
Acidic, neutral, alkaline por Ácido, Neutro, Alcalino
Recortar parte inferior. </t>
  </si>
  <si>
    <t xml:space="preserve">Phenolphthalein indicator por  Indicador fenolftaleína 
Orange por  Naranja
Colorless por  Incoloro 
Pink por Rosado
Colorless por  Incoloro (azul) 
</t>
  </si>
  <si>
    <t>Eso4 / fisica y quimica / los ácidos y las bases/7 Ácidos y bases en la vida diaria</t>
  </si>
  <si>
    <t>naranja, vinagre y leche</t>
  </si>
  <si>
    <t xml:space="preserve">Jabón, detergentes y antiácido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</si>
</sst>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theme="1"/>
      <name val="Times New Roman"/>
      <family val="1"/>
    </font>
    <font>
      <b/>
      <sz val="11"/>
      <color rgb="FFFF0000"/>
      <name val="Times New Roman"/>
      <family val="1"/>
    </font>
    <font>
      <sz val="11"/>
      <color theme="1"/>
      <name val="Arial Unicode MS"/>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Protection="1">
      <protection locked="0"/>
    </xf>
    <xf numFmtId="0" fontId="24" fillId="0" borderId="0" xfId="0" applyFont="1" applyAlignment="1" applyProtection="1">
      <alignment vertical="center"/>
      <protection locked="0"/>
    </xf>
    <xf numFmtId="0" fontId="25" fillId="0" borderId="0" xfId="0" applyFont="1" applyAlignment="1" applyProtection="1">
      <alignment vertical="center"/>
      <protection locked="0"/>
    </xf>
    <xf numFmtId="0" fontId="4" fillId="0" borderId="0" xfId="51" applyAlignment="1" applyProtection="1">
      <alignment vertical="center"/>
      <protection locked="0"/>
    </xf>
    <xf numFmtId="0" fontId="4" fillId="0" borderId="0" xfId="51" applyProtection="1">
      <protection locked="0"/>
    </xf>
    <xf numFmtId="0" fontId="2" fillId="0" borderId="0" xfId="0" applyFont="1" applyBorder="1" applyProtection="1">
      <protection locked="0"/>
    </xf>
    <xf numFmtId="0" fontId="2" fillId="0" borderId="0" xfId="0" applyFont="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6" fillId="0" borderId="0" xfId="0" applyFont="1"/>
    <xf numFmtId="0" fontId="25" fillId="0" borderId="0" xfId="0" applyFont="1" applyAlignment="1" applyProtection="1">
      <alignment vertical="center" wrapText="1"/>
      <protection locked="0"/>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492125</xdr:colOff>
      <xdr:row>8</xdr:row>
      <xdr:rowOff>468313</xdr:rowOff>
    </xdr:from>
    <xdr:to>
      <xdr:col>10</xdr:col>
      <xdr:colOff>1785937</xdr:colOff>
      <xdr:row>9</xdr:row>
      <xdr:rowOff>968547</xdr:rowOff>
    </xdr:to>
    <xdr:pic>
      <xdr:nvPicPr>
        <xdr:cNvPr id="2" name="Imagen 1"/>
        <xdr:cNvPicPr>
          <a:picLocks noChangeAspect="1"/>
        </xdr:cNvPicPr>
      </xdr:nvPicPr>
      <xdr:blipFill>
        <a:blip xmlns:r="http://schemas.openxmlformats.org/officeDocument/2006/relationships" r:embed="rId1"/>
        <a:stretch>
          <a:fillRect/>
        </a:stretch>
      </xdr:blipFill>
      <xdr:spPr>
        <a:xfrm>
          <a:off x="16867188" y="2103438"/>
          <a:ext cx="1293812" cy="984422"/>
        </a:xfrm>
        <a:prstGeom prst="rect">
          <a:avLst/>
        </a:prstGeom>
      </xdr:spPr>
    </xdr:pic>
    <xdr:clientData/>
  </xdr:twoCellAnchor>
  <xdr:twoCellAnchor editAs="oneCell">
    <xdr:from>
      <xdr:col>10</xdr:col>
      <xdr:colOff>254000</xdr:colOff>
      <xdr:row>9</xdr:row>
      <xdr:rowOff>1023939</xdr:rowOff>
    </xdr:from>
    <xdr:to>
      <xdr:col>10</xdr:col>
      <xdr:colOff>1722437</xdr:colOff>
      <xdr:row>11</xdr:row>
      <xdr:rowOff>61702</xdr:rowOff>
    </xdr:to>
    <xdr:pic>
      <xdr:nvPicPr>
        <xdr:cNvPr id="3" name="Imagen 2"/>
        <xdr:cNvPicPr>
          <a:picLocks noChangeAspect="1"/>
        </xdr:cNvPicPr>
      </xdr:nvPicPr>
      <xdr:blipFill>
        <a:blip xmlns:r="http://schemas.openxmlformats.org/officeDocument/2006/relationships" r:embed="rId2"/>
        <a:stretch>
          <a:fillRect/>
        </a:stretch>
      </xdr:blipFill>
      <xdr:spPr>
        <a:xfrm>
          <a:off x="16629063" y="3143252"/>
          <a:ext cx="1468437" cy="1053888"/>
        </a:xfrm>
        <a:prstGeom prst="rect">
          <a:avLst/>
        </a:prstGeom>
      </xdr:spPr>
    </xdr:pic>
    <xdr:clientData/>
  </xdr:twoCellAnchor>
  <xdr:twoCellAnchor editAs="oneCell">
    <xdr:from>
      <xdr:col>10</xdr:col>
      <xdr:colOff>650876</xdr:colOff>
      <xdr:row>11</xdr:row>
      <xdr:rowOff>158751</xdr:rowOff>
    </xdr:from>
    <xdr:to>
      <xdr:col>10</xdr:col>
      <xdr:colOff>1619250</xdr:colOff>
      <xdr:row>11</xdr:row>
      <xdr:rowOff>1008063</xdr:rowOff>
    </xdr:to>
    <xdr:pic>
      <xdr:nvPicPr>
        <xdr:cNvPr id="4" name="Imagen 3"/>
        <xdr:cNvPicPr>
          <a:picLocks noChangeAspect="1"/>
        </xdr:cNvPicPr>
      </xdr:nvPicPr>
      <xdr:blipFill>
        <a:blip xmlns:r="http://schemas.openxmlformats.org/officeDocument/2006/relationships" r:embed="rId3"/>
        <a:stretch>
          <a:fillRect/>
        </a:stretch>
      </xdr:blipFill>
      <xdr:spPr>
        <a:xfrm>
          <a:off x="17025939" y="4294189"/>
          <a:ext cx="968374" cy="849312"/>
        </a:xfrm>
        <a:prstGeom prst="rect">
          <a:avLst/>
        </a:prstGeom>
      </xdr:spPr>
    </xdr:pic>
    <xdr:clientData/>
  </xdr:twoCellAnchor>
  <xdr:twoCellAnchor editAs="oneCell">
    <xdr:from>
      <xdr:col>10</xdr:col>
      <xdr:colOff>642857</xdr:colOff>
      <xdr:row>12</xdr:row>
      <xdr:rowOff>15876</xdr:rowOff>
    </xdr:from>
    <xdr:to>
      <xdr:col>10</xdr:col>
      <xdr:colOff>1649853</xdr:colOff>
      <xdr:row>12</xdr:row>
      <xdr:rowOff>690563</xdr:rowOff>
    </xdr:to>
    <xdr:pic>
      <xdr:nvPicPr>
        <xdr:cNvPr id="5" name="Picture 2" descr="http://static0.planetasaber.com/encyclopedia/Data/Imagenes/FOTOS/000RWT0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17920" y="5286376"/>
          <a:ext cx="1006996" cy="674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ulaplaneta.planetasaber.com/encyclopedia/default.asp?idreg=48729&amp;ruta=Buscador" TargetMode="External"/><Relationship Id="rId2" Type="http://schemas.openxmlformats.org/officeDocument/2006/relationships/hyperlink" Target="https://commons.wikimedia.org/wiki/File:Thomas_Martin_Lowry2.jpg" TargetMode="External"/><Relationship Id="rId1" Type="http://schemas.openxmlformats.org/officeDocument/2006/relationships/hyperlink" Target="https://commons.wikimedia.org/wiki/File:Johannes_Br%C3%B8nsted.jp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20"/>
  <sheetViews>
    <sheetView showGridLines="0" tabSelected="1" zoomScale="66" zoomScaleNormal="66" zoomScalePageLayoutView="140" workbookViewId="0">
      <pane ySplit="9" topLeftCell="A19"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91" t="s">
        <v>22</v>
      </c>
      <c r="D2" s="92"/>
      <c r="F2" s="84" t="s">
        <v>0</v>
      </c>
      <c r="G2" s="85"/>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93">
        <v>8</v>
      </c>
      <c r="D3" s="94"/>
      <c r="F3" s="86">
        <v>42332</v>
      </c>
      <c r="G3" s="87"/>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3" t="s">
        <v>187</v>
      </c>
      <c r="D4" s="94"/>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5" t="s">
        <v>188</v>
      </c>
      <c r="D5" s="96"/>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8" t="s">
        <v>62</v>
      </c>
      <c r="G8" s="89"/>
      <c r="H8" s="89"/>
      <c r="I8" s="90"/>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81" customHeight="1" x14ac:dyDescent="0.25">
      <c r="A10" s="12" t="str">
        <f>IF(OR(B10&lt;&gt;"",J10&lt;&gt;""),"IMG01","")</f>
        <v>IMG01</v>
      </c>
      <c r="B10" s="77">
        <v>207006727</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CN_08_09_CO_IMG01_small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7" t="s">
        <v>192</v>
      </c>
      <c r="K10" s="64"/>
      <c r="O10" s="2" t="str">
        <f>'Definición técnica de imagenes'!A12</f>
        <v>M12D</v>
      </c>
    </row>
    <row r="11" spans="1:16" s="11" customFormat="1" ht="77.25" customHeight="1" x14ac:dyDescent="0.25">
      <c r="A11" s="12" t="str">
        <f t="shared" ref="A11:A18" si="3">IF(OR(B11&lt;&gt;"",J11&lt;&gt;""),CONCATENATE(LEFT(A10,3),IF(MID(A10,4,2)+1&lt;10,CONCATENATE("0",MID(A10,4,2)+1))),"")</f>
        <v>IMG02</v>
      </c>
      <c r="B11" s="77">
        <v>234175744</v>
      </c>
      <c r="C11" s="20" t="str">
        <f t="shared" si="0"/>
        <v>Cuaderno de Estudio</v>
      </c>
      <c r="D11" s="63" t="s">
        <v>191</v>
      </c>
      <c r="E11" s="63" t="s">
        <v>153</v>
      </c>
      <c r="F11" s="13" t="str">
        <f t="shared" ref="F11:F74" si="4">IF(OR(B11&lt;&gt;"",J11&lt;&gt;""),CONCATENATE($C$7,"_",$A11,IF($G$4="Cuaderno de Estudio","_small",CONCATENATE(IF(I11="","","n"),IF(LEFT($G$5,1)="F",".jpg",".png")))),"")</f>
        <v>CN_08_09_CO_IMG02_small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89.25" customHeight="1" x14ac:dyDescent="0.25">
      <c r="A12" s="12" t="str">
        <f t="shared" si="3"/>
        <v>IMG03</v>
      </c>
      <c r="B12" s="77">
        <v>141163579</v>
      </c>
      <c r="C12" s="20" t="str">
        <f t="shared" si="0"/>
        <v>Cuaderno de Estudio</v>
      </c>
      <c r="D12" s="63" t="s">
        <v>191</v>
      </c>
      <c r="E12" s="63" t="s">
        <v>153</v>
      </c>
      <c r="F12" s="13" t="str">
        <f t="shared" si="4"/>
        <v>CN_08_09_CO_IMG03_small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66" customHeight="1" x14ac:dyDescent="0.25">
      <c r="A13" s="12" t="str">
        <f t="shared" si="3"/>
        <v>IMG04</v>
      </c>
      <c r="B13" s="62" t="s">
        <v>202</v>
      </c>
      <c r="C13" s="20" t="str">
        <f t="shared" si="0"/>
        <v>Cuaderno de Estudio</v>
      </c>
      <c r="D13" s="63" t="s">
        <v>191</v>
      </c>
      <c r="E13" s="63" t="s">
        <v>153</v>
      </c>
      <c r="F13" s="13" t="str">
        <f t="shared" si="4"/>
        <v>CN_08_09_CO_IMG04_small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27" x14ac:dyDescent="0.25">
      <c r="A14" s="12" t="str">
        <f t="shared" si="3"/>
        <v>IMG05</v>
      </c>
      <c r="B14" s="80" t="s">
        <v>196</v>
      </c>
      <c r="C14" s="20" t="str">
        <f t="shared" si="0"/>
        <v>Cuaderno de Estudio</v>
      </c>
      <c r="D14" s="63" t="s">
        <v>191</v>
      </c>
      <c r="E14" s="63" t="s">
        <v>153</v>
      </c>
      <c r="F14" s="13" t="str">
        <f t="shared" si="4"/>
        <v>CN_08_09_CO_IMG05_small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77" t="s">
        <v>197</v>
      </c>
      <c r="K14" s="64" t="s">
        <v>198</v>
      </c>
      <c r="O14" s="2" t="str">
        <f>'Definición técnica de imagenes'!A22</f>
        <v>F6</v>
      </c>
    </row>
    <row r="15" spans="1:16" s="11" customFormat="1" ht="27" x14ac:dyDescent="0.25">
      <c r="A15" s="12" t="str">
        <f t="shared" si="3"/>
        <v>IMG06</v>
      </c>
      <c r="B15" s="80" t="s">
        <v>199</v>
      </c>
      <c r="C15" s="20" t="str">
        <f t="shared" si="0"/>
        <v>Cuaderno de Estudio</v>
      </c>
      <c r="D15" s="63" t="s">
        <v>191</v>
      </c>
      <c r="E15" s="63" t="s">
        <v>153</v>
      </c>
      <c r="F15" s="13" t="str">
        <f t="shared" si="4"/>
        <v>CN_08_09_CO_IMG06_small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77" t="s">
        <v>200</v>
      </c>
      <c r="K15" s="64" t="s">
        <v>198</v>
      </c>
      <c r="O15" s="2" t="str">
        <f>'Definición técnica de imagenes'!A24</f>
        <v>F6B</v>
      </c>
    </row>
    <row r="16" spans="1:16" s="11" customFormat="1" ht="16.5" x14ac:dyDescent="0.3">
      <c r="A16" s="12" t="str">
        <f t="shared" si="3"/>
        <v>IMG07</v>
      </c>
      <c r="B16" s="81" t="s">
        <v>201</v>
      </c>
      <c r="C16" s="20" t="str">
        <f t="shared" si="0"/>
        <v>Cuaderno de Estudio</v>
      </c>
      <c r="D16" s="63" t="s">
        <v>191</v>
      </c>
      <c r="E16" s="63" t="s">
        <v>153</v>
      </c>
      <c r="F16" s="13" t="str">
        <f t="shared" si="4"/>
        <v>CN_08_09_CO_IMG07_small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78" t="s">
        <v>203</v>
      </c>
      <c r="K16" s="68"/>
      <c r="O16" s="2" t="str">
        <f>'Definición técnica de imagenes'!A25</f>
        <v>F7</v>
      </c>
    </row>
    <row r="17" spans="1:15" s="11" customFormat="1" ht="105.75" customHeight="1" x14ac:dyDescent="0.25">
      <c r="A17" s="12" t="str">
        <f t="shared" si="3"/>
        <v>IMG08</v>
      </c>
      <c r="B17" s="77">
        <v>225172498</v>
      </c>
      <c r="C17" s="20" t="str">
        <f t="shared" si="0"/>
        <v>Cuaderno de Estudio</v>
      </c>
      <c r="D17" s="63" t="s">
        <v>204</v>
      </c>
      <c r="E17" s="63" t="s">
        <v>153</v>
      </c>
      <c r="F17" s="13" t="str">
        <f t="shared" si="4"/>
        <v>CN_08_09_CO_IMG08_small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77" t="s">
        <v>205</v>
      </c>
      <c r="K17" s="66" t="s">
        <v>206</v>
      </c>
      <c r="O17" s="2" t="str">
        <f>'Definición técnica de imagenes'!A27</f>
        <v>F7B</v>
      </c>
    </row>
    <row r="18" spans="1:15" s="11" customFormat="1" ht="15" x14ac:dyDescent="0.25">
      <c r="A18" s="12" t="str">
        <f t="shared" si="3"/>
        <v>IMG09</v>
      </c>
      <c r="B18" s="77">
        <v>311932403</v>
      </c>
      <c r="C18" s="20" t="str">
        <f t="shared" si="0"/>
        <v>Cuaderno de Estudio</v>
      </c>
      <c r="D18" s="63" t="s">
        <v>204</v>
      </c>
      <c r="E18" s="63" t="s">
        <v>154</v>
      </c>
      <c r="F18" s="13" t="str">
        <f t="shared" si="4"/>
        <v>CN_08_09_CO_IMG09_small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77" t="s">
        <v>207</v>
      </c>
      <c r="K18" s="77" t="s">
        <v>208</v>
      </c>
      <c r="O18" s="2" t="str">
        <f>'Definición técnica de imagenes'!A30</f>
        <v>F8</v>
      </c>
    </row>
    <row r="19" spans="1:15" s="11" customFormat="1" ht="15" x14ac:dyDescent="0.3">
      <c r="A19" s="12" t="str">
        <f t="shared" ref="A19:A50" si="6">IF(OR(B19&lt;&gt;"",J19&lt;&gt;""),CONCATENATE(LEFT(A18,3),IF(MID(A18,4,2)+1&lt;10,CONCATENATE("0",MID(A18,4,2)+1),MID(A18,4,2)+1)),"")</f>
        <v>IMG10</v>
      </c>
      <c r="B19" s="78" t="s">
        <v>209</v>
      </c>
      <c r="C19" s="20" t="str">
        <f t="shared" si="0"/>
        <v>Cuaderno de Estudio</v>
      </c>
      <c r="D19" s="63" t="s">
        <v>204</v>
      </c>
      <c r="E19" s="63" t="s">
        <v>153</v>
      </c>
      <c r="F19" s="13" t="str">
        <f t="shared" si="4"/>
        <v>CN_08_09_CO_IMG10_small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210</v>
      </c>
      <c r="K19" s="68"/>
      <c r="O19" s="2" t="str">
        <f>'Definición técnica de imagenes'!A31</f>
        <v>F10</v>
      </c>
    </row>
    <row r="20" spans="1:15" s="11" customFormat="1" ht="87" customHeight="1" x14ac:dyDescent="0.25">
      <c r="A20" s="12" t="str">
        <f t="shared" si="6"/>
        <v>IMG11</v>
      </c>
      <c r="B20" s="77">
        <v>206742187</v>
      </c>
      <c r="C20" s="20" t="str">
        <f t="shared" si="0"/>
        <v>Cuaderno de Estudio</v>
      </c>
      <c r="D20" s="63" t="s">
        <v>204</v>
      </c>
      <c r="E20" s="63" t="s">
        <v>153</v>
      </c>
      <c r="F20" s="13" t="str">
        <f t="shared" si="4"/>
        <v>CN_08_09_CO_IMG11_small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77" t="s">
        <v>211</v>
      </c>
      <c r="K20" s="66" t="s">
        <v>214</v>
      </c>
      <c r="O20" s="2" t="str">
        <f>'Definición técnica de imagenes'!A32</f>
        <v>F10B</v>
      </c>
    </row>
    <row r="21" spans="1:15" s="11" customFormat="1" ht="55.5" hidden="1" customHeight="1" x14ac:dyDescent="0.25">
      <c r="A21" s="12" t="str">
        <f t="shared" si="6"/>
        <v>IMG12</v>
      </c>
      <c r="B21" s="77">
        <v>247856599</v>
      </c>
      <c r="C21" s="20" t="str">
        <f t="shared" si="0"/>
        <v>Cuaderno de Estudio</v>
      </c>
      <c r="D21" s="63"/>
      <c r="E21" s="63"/>
      <c r="F21" s="13" t="str">
        <f t="shared" si="4"/>
        <v>CN_08_09_CO_IMG12_small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7" t="s">
        <v>213</v>
      </c>
      <c r="K21" s="78" t="s">
        <v>212</v>
      </c>
      <c r="O21" s="2" t="str">
        <f>'Definición técnica de imagenes'!A33</f>
        <v>F11</v>
      </c>
    </row>
    <row r="22" spans="1:15" s="11" customFormat="1" ht="106.5" customHeight="1" x14ac:dyDescent="0.3">
      <c r="A22" s="12" t="str">
        <f t="shared" si="6"/>
        <v>IMG13</v>
      </c>
      <c r="B22" s="115">
        <v>247856599</v>
      </c>
      <c r="C22" s="20" t="str">
        <f t="shared" si="0"/>
        <v>Cuaderno de Estudio</v>
      </c>
      <c r="D22" s="63" t="s">
        <v>204</v>
      </c>
      <c r="E22" s="63" t="s">
        <v>153</v>
      </c>
      <c r="F22" s="13" t="str">
        <f t="shared" si="4"/>
        <v>CN_08_09_CO_IMG13_small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213</v>
      </c>
      <c r="K22" s="116" t="s">
        <v>215</v>
      </c>
      <c r="O22" s="2" t="str">
        <f>'Definición técnica de imagenes'!A34</f>
        <v>F12</v>
      </c>
    </row>
    <row r="23" spans="1:15" s="11" customFormat="1" ht="54" x14ac:dyDescent="0.25">
      <c r="A23" s="12" t="str">
        <f t="shared" si="6"/>
        <v>IMG14</v>
      </c>
      <c r="B23" s="62" t="s">
        <v>216</v>
      </c>
      <c r="C23" s="20" t="str">
        <f t="shared" si="0"/>
        <v>Cuaderno de Estudio</v>
      </c>
      <c r="D23" s="63" t="s">
        <v>191</v>
      </c>
      <c r="E23" s="63" t="s">
        <v>153</v>
      </c>
      <c r="F23" s="13" t="str">
        <f t="shared" si="4"/>
        <v>CN_08_09_CO_IMG14_small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217</v>
      </c>
      <c r="K23" s="79"/>
      <c r="O23" s="2" t="str">
        <f>'Definición técnica de imagenes'!A35</f>
        <v>F13</v>
      </c>
    </row>
    <row r="24" spans="1:15" s="11" customFormat="1" ht="54" x14ac:dyDescent="0.25">
      <c r="A24" s="12" t="str">
        <f t="shared" si="6"/>
        <v>IMG15</v>
      </c>
      <c r="B24" s="62" t="s">
        <v>216</v>
      </c>
      <c r="C24" s="20" t="str">
        <f t="shared" si="0"/>
        <v>Cuaderno de Estudio</v>
      </c>
      <c r="D24" s="63" t="s">
        <v>191</v>
      </c>
      <c r="E24" s="63" t="s">
        <v>153</v>
      </c>
      <c r="F24" s="13" t="str">
        <f t="shared" si="4"/>
        <v>CN_08_09_CO_IMG15_small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218</v>
      </c>
      <c r="K24" s="79"/>
      <c r="O24" s="2" t="str">
        <f>'Definición técnica de imagenes'!A37</f>
        <v>F13B</v>
      </c>
    </row>
    <row r="25" spans="1:15" s="11" customFormat="1" ht="14.25"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79"/>
    </row>
    <row r="26" spans="1:15" s="11" customFormat="1" ht="14.25"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79"/>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row r="109" spans="1:11" x14ac:dyDescent="0.25">
      <c r="B109" s="82"/>
      <c r="J109" s="83"/>
      <c r="K109" s="83"/>
    </row>
    <row r="110" spans="1:11" x14ac:dyDescent="0.25">
      <c r="B110" s="82"/>
      <c r="J110" s="83"/>
      <c r="K110" s="83"/>
    </row>
    <row r="111" spans="1:11" x14ac:dyDescent="0.25">
      <c r="B111" s="82"/>
      <c r="J111" s="83"/>
      <c r="K111" s="83"/>
    </row>
    <row r="112" spans="1:11" x14ac:dyDescent="0.25">
      <c r="B112" s="82"/>
      <c r="J112" s="83"/>
      <c r="K112" s="83"/>
    </row>
    <row r="113" spans="2:11" x14ac:dyDescent="0.25">
      <c r="B113" s="82"/>
      <c r="J113" s="83"/>
      <c r="K113" s="83"/>
    </row>
    <row r="114" spans="2:11" x14ac:dyDescent="0.25">
      <c r="B114" s="82"/>
      <c r="J114" s="83"/>
      <c r="K114" s="83"/>
    </row>
    <row r="115" spans="2:11" x14ac:dyDescent="0.25">
      <c r="B115" s="82"/>
      <c r="J115" s="83"/>
      <c r="K115" s="83"/>
    </row>
    <row r="116" spans="2:11" x14ac:dyDescent="0.25">
      <c r="B116" s="82"/>
    </row>
    <row r="117" spans="2:11" x14ac:dyDescent="0.25">
      <c r="B117" s="82"/>
    </row>
    <row r="118" spans="2:11" x14ac:dyDescent="0.25">
      <c r="B118" s="82"/>
    </row>
    <row r="119" spans="2:11" x14ac:dyDescent="0.25">
      <c r="B119" s="82"/>
    </row>
    <row r="120" spans="2:11" x14ac:dyDescent="0.25">
      <c r="B120" s="82"/>
    </row>
  </sheetData>
  <sheetProtection algorithmName="SHA-512" hashValue="D23/jDyWWI2x7hMZibyJzSu1CXZnk0z2jKerklQw0SJMfzH/8eGII3Za4KhxoOCKhoZ3Ec05pYLJ4p0iTMIEJg==" saltValue="BYRokimEjJ94BgskaaCqK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hyperlink ref="B15" r:id="rId2"/>
    <hyperlink ref="B16" r:id="rId3"/>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9" t="s">
        <v>38</v>
      </c>
      <c r="B1" s="100"/>
      <c r="C1" s="100"/>
      <c r="D1" s="100"/>
      <c r="E1" s="100"/>
      <c r="F1" s="101"/>
    </row>
    <row r="2" spans="1:11" x14ac:dyDescent="0.25">
      <c r="A2" s="30" t="s">
        <v>42</v>
      </c>
      <c r="B2" s="31"/>
      <c r="C2" s="102" t="s">
        <v>13</v>
      </c>
      <c r="D2" s="103"/>
      <c r="E2" s="104"/>
      <c r="F2" s="32"/>
    </row>
    <row r="3" spans="1:11" ht="63" x14ac:dyDescent="0.25">
      <c r="A3" s="33" t="s">
        <v>43</v>
      </c>
      <c r="B3" s="31"/>
      <c r="C3" s="108" t="s">
        <v>14</v>
      </c>
      <c r="D3" s="109"/>
      <c r="E3" s="110"/>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11" t="str">
        <f>CONCATENATE(H21,"_",I21,"_",J21,"_CO")</f>
        <v>LE_07_04_CO</v>
      </c>
      <c r="E5" s="112"/>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7" t="str">
        <f>CONCATENATE("SolicitudGrafica_",D5,".xls")</f>
        <v>SolicitudGrafica_LE_07_04_CO.xls</v>
      </c>
      <c r="E7" s="97"/>
      <c r="F7" s="98"/>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9" t="s">
        <v>41</v>
      </c>
      <c r="B13" s="100"/>
      <c r="C13" s="100"/>
      <c r="D13" s="100"/>
      <c r="E13" s="100"/>
      <c r="F13" s="101"/>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2" t="s">
        <v>49</v>
      </c>
      <c r="D15" s="103"/>
      <c r="E15" s="103"/>
      <c r="F15" s="104"/>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5" t="str">
        <f>CONCATENATE(H21,"_",I21,"_",J21,"_",K45)</f>
        <v>LE_07_04_REC10</v>
      </c>
      <c r="E17" s="106"/>
      <c r="F17" s="107"/>
      <c r="J17" s="22">
        <v>14</v>
      </c>
      <c r="K17" s="22">
        <v>14</v>
      </c>
    </row>
    <row r="18" spans="1:11" ht="79.5" thickBot="1" x14ac:dyDescent="0.3">
      <c r="A18" s="33" t="s">
        <v>48</v>
      </c>
      <c r="B18" s="31"/>
      <c r="C18" s="59" t="s">
        <v>120</v>
      </c>
      <c r="D18" s="97" t="str">
        <f>CONCATENATE("SolicitudGrafica_",D17,".xls")</f>
        <v>SolicitudGrafica_LE_07_04_REC10.xls</v>
      </c>
      <c r="E18" s="97"/>
      <c r="F18" s="98"/>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4" t="s">
        <v>56</v>
      </c>
      <c r="B1" s="114" t="s">
        <v>149</v>
      </c>
      <c r="C1" s="114" t="s">
        <v>63</v>
      </c>
      <c r="D1" s="114" t="s">
        <v>64</v>
      </c>
      <c r="E1" s="114" t="s">
        <v>5</v>
      </c>
      <c r="F1" s="114" t="s">
        <v>65</v>
      </c>
      <c r="G1" s="114" t="s">
        <v>66</v>
      </c>
      <c r="H1" s="113" t="s">
        <v>68</v>
      </c>
      <c r="I1" s="113"/>
    </row>
    <row r="2" spans="1:10" x14ac:dyDescent="0.25">
      <c r="A2" s="114"/>
      <c r="B2" s="114"/>
      <c r="C2" s="114"/>
      <c r="D2" s="114"/>
      <c r="E2" s="114"/>
      <c r="F2" s="114"/>
      <c r="G2" s="114"/>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García</dc:creator>
  <cp:lastModifiedBy>MI PC</cp:lastModifiedBy>
  <dcterms:created xsi:type="dcterms:W3CDTF">2014-07-01T23:43:25Z</dcterms:created>
  <dcterms:modified xsi:type="dcterms:W3CDTF">2015-11-24T07:27:39Z</dcterms:modified>
</cp:coreProperties>
</file>